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65" windowWidth="16275" windowHeight="8400" tabRatio="833"/>
  </bookViews>
  <sheets>
    <sheet name="ČER. + spl. kal.  220-2030" sheetId="76" r:id="rId1"/>
    <sheet name="spl. kal. - pracovní - 0,46%p.a" sheetId="74" r:id="rId2"/>
    <sheet name="Splatkový kalendář 2020-2030 - " sheetId="73" r:id="rId3"/>
    <sheet name="Spl. kal. -pracovní  - 1,00%p.a" sheetId="71" r:id="rId4"/>
  </sheets>
  <calcPr calcId="145621"/>
</workbook>
</file>

<file path=xl/calcChain.xml><?xml version="1.0" encoding="utf-8"?>
<calcChain xmlns="http://schemas.openxmlformats.org/spreadsheetml/2006/main">
  <c r="I53" i="76" l="1"/>
  <c r="I49" i="76"/>
  <c r="I45" i="76"/>
  <c r="I41" i="76"/>
  <c r="I37" i="76"/>
  <c r="I33" i="76"/>
  <c r="I29" i="76"/>
  <c r="G26" i="76"/>
  <c r="G27" i="76" s="1"/>
  <c r="G28" i="76" s="1"/>
  <c r="G29" i="76" s="1"/>
  <c r="G30" i="76" s="1"/>
  <c r="G31" i="76" s="1"/>
  <c r="G32" i="76" s="1"/>
  <c r="G33" i="76" s="1"/>
  <c r="G34" i="76" s="1"/>
  <c r="G35" i="76" s="1"/>
  <c r="G36" i="76" s="1"/>
  <c r="G37" i="76" s="1"/>
  <c r="G38" i="76" s="1"/>
  <c r="G39" i="76" s="1"/>
  <c r="G40" i="76" s="1"/>
  <c r="G41" i="76" s="1"/>
  <c r="G42" i="76" s="1"/>
  <c r="G43" i="76" s="1"/>
  <c r="G44" i="76" s="1"/>
  <c r="G45" i="76" s="1"/>
  <c r="G46" i="76" s="1"/>
  <c r="G47" i="76" s="1"/>
  <c r="G48" i="76" s="1"/>
  <c r="G49" i="76" s="1"/>
  <c r="G50" i="76" s="1"/>
  <c r="G51" i="76" s="1"/>
  <c r="G52" i="76" s="1"/>
  <c r="G53" i="76" s="1"/>
  <c r="D23" i="76"/>
  <c r="D21" i="76"/>
  <c r="I17" i="76"/>
  <c r="D17" i="76"/>
  <c r="F14" i="76"/>
  <c r="F15" i="76" s="1"/>
  <c r="D12" i="76"/>
  <c r="E53" i="74"/>
  <c r="I50" i="74"/>
  <c r="I46" i="74"/>
  <c r="I42" i="74"/>
  <c r="I38" i="74"/>
  <c r="I34" i="74"/>
  <c r="I30" i="74"/>
  <c r="I26" i="74"/>
  <c r="M24" i="74"/>
  <c r="G24" i="74"/>
  <c r="M23" i="74"/>
  <c r="G23" i="74"/>
  <c r="D20" i="74"/>
  <c r="D18" i="74"/>
  <c r="I14" i="74"/>
  <c r="I53" i="74" s="1"/>
  <c r="D14" i="74"/>
  <c r="M11" i="74"/>
  <c r="F11" i="74"/>
  <c r="M10" i="74"/>
  <c r="N10" i="74" s="1"/>
  <c r="D9" i="74"/>
  <c r="I56" i="76" l="1"/>
  <c r="G15" i="76"/>
  <c r="F16" i="76"/>
  <c r="G14" i="76"/>
  <c r="F12" i="74"/>
  <c r="G11" i="74"/>
  <c r="M12" i="74" s="1"/>
  <c r="M25" i="74"/>
  <c r="G25" i="74"/>
  <c r="I53" i="73"/>
  <c r="I49" i="73"/>
  <c r="I45" i="73"/>
  <c r="I41" i="73"/>
  <c r="I37" i="73"/>
  <c r="I33" i="73"/>
  <c r="I29" i="73"/>
  <c r="G26" i="73"/>
  <c r="D23" i="73"/>
  <c r="D21" i="73"/>
  <c r="I17" i="73"/>
  <c r="D17" i="73"/>
  <c r="F14" i="73"/>
  <c r="F15" i="73" s="1"/>
  <c r="D12" i="73"/>
  <c r="F17" i="76" l="1"/>
  <c r="G16" i="76"/>
  <c r="G26" i="74"/>
  <c r="M26" i="74"/>
  <c r="N26" i="74" s="1"/>
  <c r="G12" i="74"/>
  <c r="M13" i="74" s="1"/>
  <c r="F13" i="74"/>
  <c r="I56" i="73"/>
  <c r="F16" i="73"/>
  <c r="G15" i="73"/>
  <c r="G14" i="73"/>
  <c r="G27" i="73"/>
  <c r="M23" i="71"/>
  <c r="M11" i="71"/>
  <c r="M10" i="71"/>
  <c r="N10" i="71" s="1"/>
  <c r="G17" i="76" l="1"/>
  <c r="F18" i="76"/>
  <c r="F14" i="74"/>
  <c r="G13" i="74"/>
  <c r="M14" i="74" s="1"/>
  <c r="N14" i="74" s="1"/>
  <c r="M27" i="74"/>
  <c r="G27" i="74"/>
  <c r="G16" i="73"/>
  <c r="F17" i="73"/>
  <c r="G28" i="73"/>
  <c r="E53" i="71"/>
  <c r="F19" i="76" l="1"/>
  <c r="G18" i="76"/>
  <c r="M28" i="74"/>
  <c r="G28" i="74"/>
  <c r="G14" i="74"/>
  <c r="M15" i="74" s="1"/>
  <c r="F15" i="74"/>
  <c r="F18" i="73"/>
  <c r="G17" i="73"/>
  <c r="G29" i="73"/>
  <c r="G23" i="71"/>
  <c r="I30" i="71"/>
  <c r="I34" i="71"/>
  <c r="I38" i="71"/>
  <c r="I42" i="71"/>
  <c r="I46" i="71"/>
  <c r="I50" i="71"/>
  <c r="I26" i="71"/>
  <c r="I14" i="71"/>
  <c r="D20" i="71"/>
  <c r="D18" i="71"/>
  <c r="D14" i="71"/>
  <c r="F11" i="71"/>
  <c r="F12" i="71" s="1"/>
  <c r="F13" i="71" s="1"/>
  <c r="F14" i="71" s="1"/>
  <c r="F15" i="71" s="1"/>
  <c r="F16" i="71" s="1"/>
  <c r="F17" i="71" s="1"/>
  <c r="F18" i="71" s="1"/>
  <c r="F19" i="71" s="1"/>
  <c r="F20" i="71" s="1"/>
  <c r="G20" i="71" s="1"/>
  <c r="G21" i="71" s="1"/>
  <c r="M22" i="71" s="1"/>
  <c r="D9" i="71"/>
  <c r="F20" i="76" l="1"/>
  <c r="G19" i="76"/>
  <c r="G15" i="74"/>
  <c r="M16" i="74" s="1"/>
  <c r="F16" i="74"/>
  <c r="M29" i="74"/>
  <c r="G29" i="74"/>
  <c r="G30" i="73"/>
  <c r="F19" i="73"/>
  <c r="G18" i="73"/>
  <c r="G24" i="71"/>
  <c r="M24" i="71"/>
  <c r="I53" i="71"/>
  <c r="M21" i="71"/>
  <c r="G25" i="71"/>
  <c r="M25" i="71"/>
  <c r="G19" i="71"/>
  <c r="M20" i="71" s="1"/>
  <c r="G12" i="71"/>
  <c r="M13" i="71" s="1"/>
  <c r="G16" i="71"/>
  <c r="M17" i="71" s="1"/>
  <c r="G11" i="71"/>
  <c r="M12" i="71" s="1"/>
  <c r="G13" i="71"/>
  <c r="M14" i="71" s="1"/>
  <c r="G17" i="71"/>
  <c r="M18" i="71" s="1"/>
  <c r="G15" i="71"/>
  <c r="M16" i="71" s="1"/>
  <c r="G14" i="71"/>
  <c r="M15" i="71" s="1"/>
  <c r="G18" i="71"/>
  <c r="M19" i="71" s="1"/>
  <c r="F21" i="76" l="1"/>
  <c r="G20" i="76"/>
  <c r="M30" i="74"/>
  <c r="N30" i="74" s="1"/>
  <c r="G30" i="74"/>
  <c r="F17" i="74"/>
  <c r="G16" i="74"/>
  <c r="M17" i="74" s="1"/>
  <c r="G31" i="73"/>
  <c r="G19" i="73"/>
  <c r="F20" i="73"/>
  <c r="N18" i="71"/>
  <c r="N14" i="71"/>
  <c r="N22" i="71"/>
  <c r="M26" i="71"/>
  <c r="N26" i="71" s="1"/>
  <c r="G26" i="71"/>
  <c r="F22" i="76" l="1"/>
  <c r="G21" i="76"/>
  <c r="G17" i="74"/>
  <c r="M18" i="74" s="1"/>
  <c r="N18" i="74" s="1"/>
  <c r="F18" i="74"/>
  <c r="M31" i="74"/>
  <c r="G31" i="74"/>
  <c r="G20" i="73"/>
  <c r="F21" i="73"/>
  <c r="G32" i="73"/>
  <c r="G27" i="71"/>
  <c r="M27" i="71"/>
  <c r="G22" i="76" l="1"/>
  <c r="F23" i="76"/>
  <c r="G23" i="76" s="1"/>
  <c r="G24" i="76" s="1"/>
  <c r="M32" i="74"/>
  <c r="G32" i="74"/>
  <c r="F19" i="74"/>
  <c r="G18" i="74"/>
  <c r="M19" i="74" s="1"/>
  <c r="G33" i="73"/>
  <c r="G21" i="73"/>
  <c r="F22" i="73"/>
  <c r="G28" i="71"/>
  <c r="M28" i="71"/>
  <c r="F20" i="74" l="1"/>
  <c r="G20" i="74" s="1"/>
  <c r="G19" i="74"/>
  <c r="M20" i="74" s="1"/>
  <c r="M33" i="74"/>
  <c r="G33" i="74"/>
  <c r="G34" i="73"/>
  <c r="G22" i="73"/>
  <c r="F23" i="73"/>
  <c r="G23" i="73" s="1"/>
  <c r="G29" i="71"/>
  <c r="M29" i="71"/>
  <c r="M34" i="74" l="1"/>
  <c r="N34" i="74" s="1"/>
  <c r="G34" i="74"/>
  <c r="M21" i="74"/>
  <c r="G21" i="74"/>
  <c r="M22" i="74" s="1"/>
  <c r="G24" i="73"/>
  <c r="G35" i="73"/>
  <c r="G30" i="71"/>
  <c r="M30" i="71"/>
  <c r="N30" i="71" s="1"/>
  <c r="N22" i="74" l="1"/>
  <c r="M35" i="74"/>
  <c r="G35" i="74"/>
  <c r="G36" i="73"/>
  <c r="G31" i="71"/>
  <c r="M31" i="71"/>
  <c r="G36" i="74" l="1"/>
  <c r="M36" i="74"/>
  <c r="G37" i="73"/>
  <c r="G32" i="71"/>
  <c r="M32" i="71"/>
  <c r="M37" i="74" l="1"/>
  <c r="G37" i="74"/>
  <c r="G38" i="73"/>
  <c r="G33" i="71"/>
  <c r="M33" i="71"/>
  <c r="G38" i="74" l="1"/>
  <c r="M38" i="74"/>
  <c r="N38" i="74" s="1"/>
  <c r="G39" i="73"/>
  <c r="G34" i="71"/>
  <c r="M34" i="71"/>
  <c r="N34" i="71" s="1"/>
  <c r="M39" i="74" l="1"/>
  <c r="G39" i="74"/>
  <c r="G40" i="73"/>
  <c r="G35" i="71"/>
  <c r="M35" i="71"/>
  <c r="M40" i="74" l="1"/>
  <c r="G40" i="74"/>
  <c r="G41" i="73"/>
  <c r="G36" i="71"/>
  <c r="M36" i="71"/>
  <c r="M41" i="74" l="1"/>
  <c r="G41" i="74"/>
  <c r="G42" i="73"/>
  <c r="G37" i="71"/>
  <c r="M37" i="71"/>
  <c r="M42" i="74" l="1"/>
  <c r="N42" i="74" s="1"/>
  <c r="G42" i="74"/>
  <c r="G43" i="73"/>
  <c r="G38" i="71"/>
  <c r="M38" i="71"/>
  <c r="N38" i="71" s="1"/>
  <c r="M43" i="74" l="1"/>
  <c r="G43" i="74"/>
  <c r="G44" i="73"/>
  <c r="G39" i="71"/>
  <c r="M39" i="71"/>
  <c r="M44" i="74" l="1"/>
  <c r="G44" i="74"/>
  <c r="G45" i="73"/>
  <c r="G40" i="71"/>
  <c r="M40" i="71"/>
  <c r="M45" i="74" l="1"/>
  <c r="G45" i="74"/>
  <c r="G46" i="73"/>
  <c r="G41" i="71"/>
  <c r="M41" i="71"/>
  <c r="G46" i="74" l="1"/>
  <c r="M46" i="74"/>
  <c r="N46" i="74"/>
  <c r="G47" i="73"/>
  <c r="G42" i="71"/>
  <c r="M42" i="71"/>
  <c r="N42" i="71"/>
  <c r="M47" i="74" l="1"/>
  <c r="G47" i="74"/>
  <c r="G48" i="73"/>
  <c r="G43" i="71"/>
  <c r="M43" i="71"/>
  <c r="M48" i="74" l="1"/>
  <c r="G48" i="74"/>
  <c r="G49" i="73"/>
  <c r="G44" i="71"/>
  <c r="M44" i="71"/>
  <c r="M49" i="74" l="1"/>
  <c r="G49" i="74"/>
  <c r="G50" i="73"/>
  <c r="G45" i="71"/>
  <c r="M45" i="71"/>
  <c r="G50" i="74" l="1"/>
  <c r="M50" i="74"/>
  <c r="N50" i="74"/>
  <c r="N53" i="74" s="1"/>
  <c r="G51" i="73"/>
  <c r="G46" i="71"/>
  <c r="M46" i="71"/>
  <c r="N46" i="71" s="1"/>
  <c r="G52" i="73" l="1"/>
  <c r="G47" i="71"/>
  <c r="M47" i="71"/>
  <c r="G53" i="73" l="1"/>
  <c r="G48" i="71"/>
  <c r="M48" i="71"/>
  <c r="G49" i="71" l="1"/>
  <c r="M49" i="71"/>
  <c r="G50" i="71" l="1"/>
  <c r="M50" i="71"/>
  <c r="N50" i="71" s="1"/>
  <c r="N53" i="71" s="1"/>
</calcChain>
</file>

<file path=xl/sharedStrings.xml><?xml version="1.0" encoding="utf-8"?>
<sst xmlns="http://schemas.openxmlformats.org/spreadsheetml/2006/main" count="71" uniqueCount="28">
  <si>
    <t>úrok v %p.a.</t>
  </si>
  <si>
    <t>úrok v Kč</t>
  </si>
  <si>
    <t>čerpání</t>
  </si>
  <si>
    <t>čerpání kumulativně po letech</t>
  </si>
  <si>
    <t>roky</t>
  </si>
  <si>
    <t>CELKEM</t>
  </si>
  <si>
    <t>zůstatky jistiny úvěru</t>
  </si>
  <si>
    <t>Příloha č. 2</t>
  </si>
  <si>
    <t>v mil. Kč</t>
  </si>
  <si>
    <t>počet dní</t>
  </si>
  <si>
    <t>báze</t>
  </si>
  <si>
    <t>čerpání kumulativněcelkem</t>
  </si>
  <si>
    <t>jednorázová splátka na předfinancování</t>
  </si>
  <si>
    <t>kvartální splátky k ultimu</t>
  </si>
  <si>
    <t>roční splátky celkem</t>
  </si>
  <si>
    <t>roční úroky celkem</t>
  </si>
  <si>
    <t>Splátkový kalendář  úvěru  ve ýši 1,8 mld Kč čerpaný v  letech 2020 - 2030</t>
  </si>
  <si>
    <t>(předfinancování investičních akcí - 15.10.2020 - 150 mil. Kč, jednorázová splátka předfinancování -  150 mil. k 31.12.2023 z dotací)</t>
  </si>
  <si>
    <t>/150 000/</t>
  </si>
  <si>
    <t>1,00%p.a.</t>
  </si>
  <si>
    <t xml:space="preserve">(předfinancování investičních akcí - 15.10.2020 - 150 mil. Kč, jednorázová splátka </t>
  </si>
  <si>
    <t>z předfinancování -  150 mil. k 31.12.2023 z dotací...)</t>
  </si>
  <si>
    <t xml:space="preserve">Příloha č. </t>
  </si>
  <si>
    <t>Čerpání a Splátkový kalendář  úvěru  ve výši 1,8 mld Kč  v  letech 2020 - 2030</t>
  </si>
  <si>
    <t>0,46 %p.a.</t>
  </si>
  <si>
    <t>Požadovaný model města :</t>
  </si>
  <si>
    <t>Čerpání a splátkový kalendář  úvěru  ve výši 1,8 mld Kč  v  letech 2020 - 2030</t>
  </si>
  <si>
    <t>Příloha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</si>
</sst>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8" fillId="0" borderId="0" xfId="0" applyNumberFormat="1" applyFont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 wrapText="1"/>
    </xf>
    <xf numFmtId="3" fontId="22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3" fontId="14" fillId="0" borderId="0" xfId="0" applyNumberFormat="1" applyFont="1"/>
    <xf numFmtId="3" fontId="22" fillId="0" borderId="0" xfId="0" applyNumberFormat="1" applyFont="1"/>
    <xf numFmtId="4" fontId="0" fillId="0" borderId="0" xfId="0" applyNumberFormat="1" applyAlignment="1">
      <alignment horizontal="center"/>
    </xf>
    <xf numFmtId="3" fontId="20" fillId="0" borderId="0" xfId="0" applyNumberFormat="1" applyFont="1"/>
    <xf numFmtId="0" fontId="22" fillId="0" borderId="0" xfId="0" applyFont="1"/>
    <xf numFmtId="0" fontId="20" fillId="0" borderId="0" xfId="0" applyFont="1"/>
    <xf numFmtId="0" fontId="23" fillId="0" borderId="0" xfId="0" applyFont="1"/>
    <xf numFmtId="3" fontId="23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3" fontId="25" fillId="0" borderId="0" xfId="0" applyNumberFormat="1" applyFont="1"/>
    <xf numFmtId="3" fontId="19" fillId="0" borderId="0" xfId="0" applyNumberFormat="1" applyFont="1"/>
    <xf numFmtId="0" fontId="19" fillId="0" borderId="0" xfId="0" applyFont="1"/>
    <xf numFmtId="0" fontId="25" fillId="0" borderId="0" xfId="0" applyFont="1"/>
    <xf numFmtId="0" fontId="18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3" fontId="16" fillId="0" borderId="0" xfId="0" applyNumberFormat="1" applyFont="1"/>
    <xf numFmtId="3" fontId="23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FFCC"/>
      <color rgb="FFFFCCFF"/>
      <color rgb="FFFF99FF"/>
      <color rgb="FFCC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workbookViewId="0">
      <selection activeCell="N9" sqref="N9"/>
    </sheetView>
  </sheetViews>
  <sheetFormatPr defaultRowHeight="18.75" x14ac:dyDescent="0.3"/>
  <cols>
    <col min="1" max="1" width="9.140625" style="20"/>
    <col min="2" max="2" width="10.140625" style="20" bestFit="1" customWidth="1"/>
    <col min="3" max="3" width="12.42578125" style="3" bestFit="1" customWidth="1"/>
    <col min="4" max="4" width="12.140625" style="3" customWidth="1"/>
    <col min="5" max="5" width="11.85546875" style="3" customWidth="1"/>
    <col min="6" max="6" width="12.42578125" style="1" bestFit="1" customWidth="1"/>
    <col min="7" max="7" width="12.42578125" style="16" bestFit="1" customWidth="1"/>
    <col min="8" max="8" width="11.28515625" style="14" customWidth="1"/>
    <col min="9" max="9" width="12.7109375" style="14" customWidth="1"/>
    <col min="10" max="10" width="10.7109375" style="2" customWidth="1"/>
    <col min="11" max="16384" width="9.140625" style="1"/>
  </cols>
  <sheetData>
    <row r="1" spans="1:10" x14ac:dyDescent="0.3">
      <c r="C1" s="7"/>
      <c r="D1" s="7"/>
      <c r="E1" s="7"/>
      <c r="F1" s="6"/>
      <c r="G1" s="15"/>
      <c r="H1" s="12"/>
      <c r="I1" s="12"/>
    </row>
    <row r="2" spans="1:10" x14ac:dyDescent="0.3">
      <c r="C2" s="7"/>
      <c r="D2" s="7"/>
      <c r="E2" s="7"/>
      <c r="G2" s="15"/>
      <c r="H2" s="12"/>
      <c r="I2" s="12"/>
      <c r="J2" s="34" t="s">
        <v>27</v>
      </c>
    </row>
    <row r="3" spans="1:10" x14ac:dyDescent="0.3">
      <c r="C3" s="7"/>
      <c r="D3" s="7"/>
      <c r="E3" s="7"/>
      <c r="G3" s="15"/>
      <c r="H3" s="12"/>
      <c r="I3" s="12"/>
    </row>
    <row r="4" spans="1:10" ht="23.25" x14ac:dyDescent="0.35">
      <c r="B4" s="21" t="s">
        <v>26</v>
      </c>
      <c r="C4" s="7"/>
      <c r="D4" s="7"/>
      <c r="E4" s="7"/>
      <c r="F4" s="6"/>
      <c r="G4" s="15"/>
      <c r="H4" s="12"/>
      <c r="I4" s="12"/>
    </row>
    <row r="5" spans="1:10" x14ac:dyDescent="0.3">
      <c r="B5" s="30" t="s">
        <v>20</v>
      </c>
      <c r="C5" s="9"/>
      <c r="D5" s="9"/>
      <c r="E5" s="9"/>
      <c r="F5" s="15"/>
      <c r="G5" s="15"/>
      <c r="H5" s="12"/>
      <c r="I5" s="12"/>
    </row>
    <row r="6" spans="1:10" x14ac:dyDescent="0.3">
      <c r="B6" s="30" t="s">
        <v>21</v>
      </c>
      <c r="C6" s="9"/>
      <c r="D6" s="9"/>
      <c r="E6" s="9"/>
      <c r="G6" s="15"/>
      <c r="H6" s="12"/>
      <c r="I6" s="12"/>
    </row>
    <row r="7" spans="1:10" x14ac:dyDescent="0.3">
      <c r="B7" s="33" t="s">
        <v>25</v>
      </c>
      <c r="C7" s="10"/>
      <c r="D7" s="10"/>
      <c r="E7" s="9"/>
      <c r="G7" s="15"/>
      <c r="H7" s="12"/>
      <c r="I7" s="12"/>
      <c r="J7" s="1" t="s">
        <v>8</v>
      </c>
    </row>
    <row r="8" spans="1:10" x14ac:dyDescent="0.3">
      <c r="B8" s="30"/>
      <c r="C8" s="9"/>
      <c r="D8" s="9"/>
      <c r="E8" s="9"/>
      <c r="G8" s="15"/>
      <c r="H8" s="12"/>
      <c r="I8" s="12"/>
    </row>
    <row r="9" spans="1:10" ht="60" x14ac:dyDescent="0.25">
      <c r="A9" s="5" t="s">
        <v>4</v>
      </c>
      <c r="C9" s="8" t="s">
        <v>2</v>
      </c>
      <c r="D9" s="8" t="s">
        <v>3</v>
      </c>
      <c r="E9" s="5" t="s">
        <v>12</v>
      </c>
      <c r="F9" s="8" t="s">
        <v>11</v>
      </c>
      <c r="G9" s="5" t="s">
        <v>6</v>
      </c>
      <c r="H9" s="5" t="s">
        <v>13</v>
      </c>
      <c r="I9" s="5" t="s">
        <v>14</v>
      </c>
      <c r="J9" s="5" t="s">
        <v>15</v>
      </c>
    </row>
    <row r="10" spans="1:10" x14ac:dyDescent="0.3">
      <c r="C10" s="7"/>
      <c r="D10" s="7"/>
      <c r="E10" s="7"/>
      <c r="F10" s="6"/>
      <c r="G10" s="17"/>
      <c r="H10" s="18"/>
      <c r="I10" s="18"/>
      <c r="J10" s="2" t="s">
        <v>24</v>
      </c>
    </row>
    <row r="11" spans="1:10" x14ac:dyDescent="0.3">
      <c r="C11" s="7"/>
      <c r="D11" s="7"/>
      <c r="E11" s="7"/>
      <c r="F11" s="6"/>
      <c r="G11" s="17"/>
      <c r="H11" s="18"/>
      <c r="I11" s="18"/>
    </row>
    <row r="12" spans="1:10" x14ac:dyDescent="0.3">
      <c r="A12" s="22">
        <v>2020</v>
      </c>
      <c r="B12" s="23">
        <v>44119</v>
      </c>
      <c r="C12" s="9">
        <v>570000</v>
      </c>
      <c r="D12" s="10">
        <f>C12</f>
        <v>570000</v>
      </c>
      <c r="E12" s="9"/>
      <c r="F12" s="12">
        <v>570000</v>
      </c>
      <c r="G12" s="25">
        <v>570000</v>
      </c>
      <c r="H12" s="18"/>
      <c r="I12" s="18"/>
    </row>
    <row r="13" spans="1:10" x14ac:dyDescent="0.3">
      <c r="A13" s="22"/>
      <c r="B13" s="23">
        <v>44196</v>
      </c>
      <c r="C13" s="9"/>
      <c r="D13" s="10"/>
      <c r="E13" s="10"/>
      <c r="F13" s="12"/>
      <c r="G13" s="28"/>
      <c r="H13" s="18"/>
      <c r="I13" s="18"/>
      <c r="J13" s="26">
        <v>560.81666666666672</v>
      </c>
    </row>
    <row r="14" spans="1:10" x14ac:dyDescent="0.3">
      <c r="A14" s="22">
        <v>2021</v>
      </c>
      <c r="B14" s="23">
        <v>44286</v>
      </c>
      <c r="C14" s="9">
        <v>280000</v>
      </c>
      <c r="D14" s="10"/>
      <c r="E14" s="10"/>
      <c r="F14" s="12">
        <f>F12+C14</f>
        <v>850000</v>
      </c>
      <c r="G14" s="25">
        <f>F14-H14</f>
        <v>812500</v>
      </c>
      <c r="H14" s="18">
        <v>37500</v>
      </c>
      <c r="I14" s="18"/>
      <c r="J14" s="16"/>
    </row>
    <row r="15" spans="1:10" x14ac:dyDescent="0.3">
      <c r="A15" s="22"/>
      <c r="B15" s="23">
        <v>44377</v>
      </c>
      <c r="C15" s="9">
        <v>230000</v>
      </c>
      <c r="D15" s="10"/>
      <c r="E15" s="10"/>
      <c r="F15" s="12">
        <f t="shared" ref="F15:F23" si="0">F14+C15</f>
        <v>1080000</v>
      </c>
      <c r="G15" s="25">
        <f>F15-H14-H15</f>
        <v>1005000</v>
      </c>
      <c r="H15" s="18">
        <v>37500</v>
      </c>
      <c r="I15" s="18"/>
      <c r="J15" s="16"/>
    </row>
    <row r="16" spans="1:10" x14ac:dyDescent="0.3">
      <c r="A16" s="22"/>
      <c r="B16" s="23">
        <v>44469</v>
      </c>
      <c r="C16" s="9">
        <v>150000</v>
      </c>
      <c r="D16" s="10"/>
      <c r="E16" s="10"/>
      <c r="F16" s="12">
        <f t="shared" si="0"/>
        <v>1230000</v>
      </c>
      <c r="G16" s="25">
        <f>F16-H14-H15-H16</f>
        <v>1117500</v>
      </c>
      <c r="H16" s="18">
        <v>37500</v>
      </c>
      <c r="I16" s="18"/>
      <c r="J16" s="16"/>
    </row>
    <row r="17" spans="1:10" x14ac:dyDescent="0.3">
      <c r="A17" s="22"/>
      <c r="B17" s="23">
        <v>44561</v>
      </c>
      <c r="C17" s="9">
        <v>80000</v>
      </c>
      <c r="D17" s="10">
        <f>SUM(C14:C17)</f>
        <v>740000</v>
      </c>
      <c r="E17" s="10"/>
      <c r="F17" s="12">
        <f t="shared" si="0"/>
        <v>1310000</v>
      </c>
      <c r="G17" s="25">
        <f>F17-H14-H15-H16-H17</f>
        <v>1160000</v>
      </c>
      <c r="H17" s="18">
        <v>37500</v>
      </c>
      <c r="I17" s="25">
        <f>SUM(H14:H17)</f>
        <v>150000</v>
      </c>
      <c r="J17" s="26">
        <v>3422.1284722222217</v>
      </c>
    </row>
    <row r="18" spans="1:10" x14ac:dyDescent="0.3">
      <c r="A18" s="22">
        <v>2022</v>
      </c>
      <c r="B18" s="23">
        <v>44651</v>
      </c>
      <c r="C18" s="9">
        <v>80000</v>
      </c>
      <c r="D18" s="10"/>
      <c r="E18" s="10"/>
      <c r="F18" s="12">
        <f t="shared" si="0"/>
        <v>1390000</v>
      </c>
      <c r="G18" s="25">
        <f>F18-I17-H18</f>
        <v>1202500</v>
      </c>
      <c r="H18" s="18">
        <v>37500</v>
      </c>
      <c r="I18" s="25"/>
      <c r="J18" s="27"/>
    </row>
    <row r="19" spans="1:10" x14ac:dyDescent="0.3">
      <c r="A19" s="22"/>
      <c r="B19" s="23">
        <v>44742</v>
      </c>
      <c r="C19" s="9">
        <v>100000</v>
      </c>
      <c r="D19" s="10"/>
      <c r="E19" s="10"/>
      <c r="F19" s="12">
        <f t="shared" si="0"/>
        <v>1490000</v>
      </c>
      <c r="G19" s="25">
        <f>F19-I17-H18-H19</f>
        <v>1265000</v>
      </c>
      <c r="H19" s="18">
        <v>37500</v>
      </c>
      <c r="I19" s="25"/>
      <c r="J19" s="27"/>
    </row>
    <row r="20" spans="1:10" x14ac:dyDescent="0.3">
      <c r="A20" s="22"/>
      <c r="B20" s="23">
        <v>44834</v>
      </c>
      <c r="C20" s="9">
        <v>70000</v>
      </c>
      <c r="D20" s="10"/>
      <c r="E20" s="10"/>
      <c r="F20" s="12">
        <f t="shared" si="0"/>
        <v>1560000</v>
      </c>
      <c r="G20" s="25">
        <f>F20-I17-H18-H19-H20</f>
        <v>1297500</v>
      </c>
      <c r="H20" s="18">
        <v>37500</v>
      </c>
      <c r="I20" s="25"/>
      <c r="J20" s="27"/>
    </row>
    <row r="21" spans="1:10" x14ac:dyDescent="0.3">
      <c r="A21" s="22"/>
      <c r="B21" s="23">
        <v>44926</v>
      </c>
      <c r="C21" s="9">
        <v>50000</v>
      </c>
      <c r="D21" s="10">
        <f>SUM(C18:C21)</f>
        <v>300000</v>
      </c>
      <c r="E21" s="10"/>
      <c r="F21" s="12">
        <f t="shared" si="0"/>
        <v>1610000</v>
      </c>
      <c r="G21" s="25">
        <f>F21-I17-I21</f>
        <v>1310000</v>
      </c>
      <c r="H21" s="18">
        <v>37500</v>
      </c>
      <c r="I21" s="25">
        <v>150000</v>
      </c>
      <c r="J21" s="26">
        <v>5742.4131944444443</v>
      </c>
    </row>
    <row r="22" spans="1:10" x14ac:dyDescent="0.3">
      <c r="A22" s="22">
        <v>2023</v>
      </c>
      <c r="B22" s="23">
        <v>45016</v>
      </c>
      <c r="C22" s="9">
        <v>100000</v>
      </c>
      <c r="D22" s="10"/>
      <c r="E22" s="10"/>
      <c r="F22" s="12">
        <f t="shared" si="0"/>
        <v>1710000</v>
      </c>
      <c r="G22" s="25">
        <f>F22-I17-I21-H22</f>
        <v>1372500</v>
      </c>
      <c r="H22" s="18">
        <v>37500</v>
      </c>
      <c r="I22" s="25"/>
      <c r="J22" s="27"/>
    </row>
    <row r="23" spans="1:10" x14ac:dyDescent="0.3">
      <c r="B23" s="23">
        <v>45107</v>
      </c>
      <c r="C23" s="9">
        <v>90000</v>
      </c>
      <c r="D23" s="10">
        <f>SUM(C22:C23)</f>
        <v>190000</v>
      </c>
      <c r="E23" s="10"/>
      <c r="F23" s="12">
        <f t="shared" si="0"/>
        <v>1800000</v>
      </c>
      <c r="G23" s="25">
        <f>F23-I17-I21-H22-H23</f>
        <v>1425000</v>
      </c>
      <c r="H23" s="18">
        <v>37500</v>
      </c>
      <c r="I23" s="25"/>
      <c r="J23" s="27"/>
    </row>
    <row r="24" spans="1:10" x14ac:dyDescent="0.3">
      <c r="B24" s="23">
        <v>45199</v>
      </c>
      <c r="C24" s="7"/>
      <c r="D24" s="7"/>
      <c r="E24" s="7"/>
      <c r="F24" s="11"/>
      <c r="G24" s="25">
        <f>G23-H24</f>
        <v>1387500</v>
      </c>
      <c r="H24" s="18">
        <v>37500</v>
      </c>
      <c r="I24" s="25"/>
      <c r="J24" s="27"/>
    </row>
    <row r="25" spans="1:10" x14ac:dyDescent="0.3">
      <c r="B25" s="23">
        <v>45291</v>
      </c>
      <c r="C25" s="7"/>
      <c r="D25" s="7"/>
      <c r="E25" s="32" t="s">
        <v>18</v>
      </c>
      <c r="F25" s="11"/>
      <c r="G25" s="25">
        <v>1200000</v>
      </c>
      <c r="H25" s="18">
        <v>187500</v>
      </c>
      <c r="I25" s="25">
        <v>300000</v>
      </c>
      <c r="J25" s="26">
        <v>6407.0173611111113</v>
      </c>
    </row>
    <row r="26" spans="1:10" x14ac:dyDescent="0.3">
      <c r="A26" s="22">
        <v>2024</v>
      </c>
      <c r="B26" s="23">
        <v>45382</v>
      </c>
      <c r="C26" s="7"/>
      <c r="D26" s="7"/>
      <c r="E26" s="7"/>
      <c r="F26" s="11"/>
      <c r="G26" s="25">
        <f t="shared" ref="G26:G53" si="1">G25-H26</f>
        <v>1157125</v>
      </c>
      <c r="H26" s="18">
        <v>42875</v>
      </c>
      <c r="I26" s="25"/>
      <c r="J26" s="27"/>
    </row>
    <row r="27" spans="1:10" x14ac:dyDescent="0.3">
      <c r="B27" s="23">
        <v>45473</v>
      </c>
      <c r="C27" s="7"/>
      <c r="D27" s="7"/>
      <c r="E27" s="7"/>
      <c r="F27" s="6"/>
      <c r="G27" s="25">
        <f t="shared" si="1"/>
        <v>1114250</v>
      </c>
      <c r="H27" s="18">
        <v>42875</v>
      </c>
      <c r="I27" s="25"/>
      <c r="J27" s="27"/>
    </row>
    <row r="28" spans="1:10" x14ac:dyDescent="0.3">
      <c r="B28" s="23">
        <v>45565</v>
      </c>
      <c r="C28" s="7"/>
      <c r="D28" s="7"/>
      <c r="E28" s="7"/>
      <c r="F28" s="6"/>
      <c r="G28" s="25">
        <f t="shared" si="1"/>
        <v>1071375</v>
      </c>
      <c r="H28" s="18">
        <v>42875</v>
      </c>
      <c r="I28" s="25"/>
      <c r="J28" s="27"/>
    </row>
    <row r="29" spans="1:10" x14ac:dyDescent="0.3">
      <c r="B29" s="23">
        <v>45657</v>
      </c>
      <c r="G29" s="25">
        <f t="shared" si="1"/>
        <v>1028500</v>
      </c>
      <c r="H29" s="18">
        <v>42875</v>
      </c>
      <c r="I29" s="25">
        <f>SUM(H26:H29)</f>
        <v>171500</v>
      </c>
      <c r="J29" s="26">
        <v>5296.7203124999996</v>
      </c>
    </row>
    <row r="30" spans="1:10" x14ac:dyDescent="0.3">
      <c r="A30" s="22">
        <v>2025</v>
      </c>
      <c r="B30" s="23">
        <v>45747</v>
      </c>
      <c r="G30" s="25">
        <f t="shared" si="1"/>
        <v>985625</v>
      </c>
      <c r="H30" s="18">
        <v>42875</v>
      </c>
      <c r="I30" s="25"/>
      <c r="J30" s="27"/>
    </row>
    <row r="31" spans="1:10" x14ac:dyDescent="0.3">
      <c r="B31" s="23">
        <v>45838</v>
      </c>
      <c r="G31" s="25">
        <f t="shared" si="1"/>
        <v>942750</v>
      </c>
      <c r="H31" s="18">
        <v>42875</v>
      </c>
      <c r="I31" s="25"/>
      <c r="J31" s="27"/>
    </row>
    <row r="32" spans="1:10" x14ac:dyDescent="0.3">
      <c r="B32" s="23">
        <v>45930</v>
      </c>
      <c r="G32" s="25">
        <f t="shared" si="1"/>
        <v>899875</v>
      </c>
      <c r="H32" s="18">
        <v>42875</v>
      </c>
      <c r="I32" s="25"/>
      <c r="J32" s="27"/>
    </row>
    <row r="33" spans="1:10" x14ac:dyDescent="0.3">
      <c r="B33" s="23">
        <v>46022</v>
      </c>
      <c r="C33" s="1"/>
      <c r="D33" s="1"/>
      <c r="E33" s="1"/>
      <c r="G33" s="25">
        <f t="shared" si="1"/>
        <v>857000</v>
      </c>
      <c r="H33" s="18">
        <v>42875</v>
      </c>
      <c r="I33" s="25">
        <f t="shared" ref="I33" si="2">SUM(H30:H33)</f>
        <v>171500</v>
      </c>
      <c r="J33" s="26">
        <v>4496.8633680555558</v>
      </c>
    </row>
    <row r="34" spans="1:10" x14ac:dyDescent="0.3">
      <c r="A34" s="22">
        <v>2026</v>
      </c>
      <c r="B34" s="23">
        <v>46112</v>
      </c>
      <c r="C34" s="1"/>
      <c r="D34" s="1"/>
      <c r="E34" s="1"/>
      <c r="G34" s="25">
        <f t="shared" si="1"/>
        <v>814125</v>
      </c>
      <c r="H34" s="18">
        <v>42875</v>
      </c>
      <c r="I34" s="25"/>
      <c r="J34" s="27"/>
    </row>
    <row r="35" spans="1:10" x14ac:dyDescent="0.3">
      <c r="B35" s="23">
        <v>46203</v>
      </c>
      <c r="C35" s="1"/>
      <c r="D35" s="1"/>
      <c r="E35" s="1"/>
      <c r="G35" s="25">
        <f t="shared" si="1"/>
        <v>771250</v>
      </c>
      <c r="H35" s="18">
        <v>42875</v>
      </c>
      <c r="I35" s="25"/>
      <c r="J35" s="27"/>
    </row>
    <row r="36" spans="1:10" x14ac:dyDescent="0.3">
      <c r="B36" s="23">
        <v>46295</v>
      </c>
      <c r="C36" s="1"/>
      <c r="D36" s="1"/>
      <c r="E36" s="1"/>
      <c r="G36" s="25">
        <f t="shared" si="1"/>
        <v>728375</v>
      </c>
      <c r="H36" s="18">
        <v>42875</v>
      </c>
      <c r="I36" s="25"/>
      <c r="J36" s="27"/>
    </row>
    <row r="37" spans="1:10" x14ac:dyDescent="0.3">
      <c r="B37" s="23">
        <v>46387</v>
      </c>
      <c r="C37" s="1"/>
      <c r="D37" s="1"/>
      <c r="E37" s="1"/>
      <c r="G37" s="25">
        <f t="shared" si="1"/>
        <v>685500</v>
      </c>
      <c r="H37" s="18">
        <v>42875</v>
      </c>
      <c r="I37" s="25">
        <f t="shared" ref="I37" si="3">SUM(H34:H37)</f>
        <v>171500</v>
      </c>
      <c r="J37" s="26">
        <v>3697.0064236111111</v>
      </c>
    </row>
    <row r="38" spans="1:10" x14ac:dyDescent="0.3">
      <c r="A38" s="22">
        <v>2027</v>
      </c>
      <c r="B38" s="23">
        <v>46477</v>
      </c>
      <c r="C38" s="1"/>
      <c r="D38" s="1"/>
      <c r="E38" s="1"/>
      <c r="G38" s="25">
        <f t="shared" si="1"/>
        <v>642625</v>
      </c>
      <c r="H38" s="18">
        <v>42875</v>
      </c>
      <c r="I38" s="25"/>
      <c r="J38" s="27"/>
    </row>
    <row r="39" spans="1:10" x14ac:dyDescent="0.3">
      <c r="B39" s="23">
        <v>46568</v>
      </c>
      <c r="C39" s="1"/>
      <c r="D39" s="1"/>
      <c r="E39" s="1"/>
      <c r="G39" s="25">
        <f t="shared" si="1"/>
        <v>599750</v>
      </c>
      <c r="H39" s="18">
        <v>42875</v>
      </c>
      <c r="I39" s="25"/>
      <c r="J39" s="27"/>
    </row>
    <row r="40" spans="1:10" x14ac:dyDescent="0.3">
      <c r="B40" s="23">
        <v>46660</v>
      </c>
      <c r="C40" s="1"/>
      <c r="D40" s="1"/>
      <c r="E40" s="1"/>
      <c r="G40" s="25">
        <f t="shared" si="1"/>
        <v>556875</v>
      </c>
      <c r="H40" s="18">
        <v>42875</v>
      </c>
      <c r="I40" s="25"/>
      <c r="J40" s="27"/>
    </row>
    <row r="41" spans="1:10" x14ac:dyDescent="0.3">
      <c r="B41" s="23">
        <v>46752</v>
      </c>
      <c r="C41" s="1"/>
      <c r="D41" s="1"/>
      <c r="E41" s="1"/>
      <c r="G41" s="25">
        <f t="shared" si="1"/>
        <v>514000</v>
      </c>
      <c r="H41" s="18">
        <v>42875</v>
      </c>
      <c r="I41" s="25">
        <f t="shared" ref="I41" si="4">SUM(H38:H41)</f>
        <v>171500</v>
      </c>
      <c r="J41" s="26">
        <v>2897.1494791666664</v>
      </c>
    </row>
    <row r="42" spans="1:10" x14ac:dyDescent="0.3">
      <c r="A42" s="22">
        <v>2028</v>
      </c>
      <c r="B42" s="23">
        <v>46843</v>
      </c>
      <c r="C42" s="1"/>
      <c r="D42" s="1"/>
      <c r="E42" s="1"/>
      <c r="G42" s="25">
        <f t="shared" si="1"/>
        <v>471125</v>
      </c>
      <c r="H42" s="18">
        <v>42875</v>
      </c>
      <c r="I42" s="25"/>
      <c r="J42" s="27"/>
    </row>
    <row r="43" spans="1:10" x14ac:dyDescent="0.3">
      <c r="B43" s="23">
        <v>46934</v>
      </c>
      <c r="C43" s="1"/>
      <c r="D43" s="1"/>
      <c r="E43" s="1"/>
      <c r="G43" s="25">
        <f t="shared" si="1"/>
        <v>428250</v>
      </c>
      <c r="H43" s="18">
        <v>42875</v>
      </c>
      <c r="I43" s="25"/>
      <c r="J43" s="27"/>
    </row>
    <row r="44" spans="1:10" x14ac:dyDescent="0.3">
      <c r="B44" s="23">
        <v>47026</v>
      </c>
      <c r="C44" s="1"/>
      <c r="D44" s="1"/>
      <c r="E44" s="1"/>
      <c r="G44" s="25">
        <f t="shared" si="1"/>
        <v>385375</v>
      </c>
      <c r="H44" s="18">
        <v>42875</v>
      </c>
      <c r="I44" s="25"/>
      <c r="J44" s="27"/>
    </row>
    <row r="45" spans="1:10" x14ac:dyDescent="0.3">
      <c r="B45" s="23">
        <v>47118</v>
      </c>
      <c r="C45" s="1"/>
      <c r="D45" s="1"/>
      <c r="E45" s="1"/>
      <c r="G45" s="25">
        <f t="shared" si="1"/>
        <v>342500</v>
      </c>
      <c r="H45" s="18">
        <v>42875</v>
      </c>
      <c r="I45" s="25">
        <f t="shared" ref="I45" si="5">SUM(H42:H45)</f>
        <v>171500</v>
      </c>
      <c r="J45" s="26">
        <v>2097.2925347222226</v>
      </c>
    </row>
    <row r="46" spans="1:10" x14ac:dyDescent="0.3">
      <c r="A46" s="22">
        <v>2029</v>
      </c>
      <c r="B46" s="23">
        <v>47208</v>
      </c>
      <c r="C46" s="1"/>
      <c r="D46" s="1"/>
      <c r="E46" s="1"/>
      <c r="G46" s="25">
        <f t="shared" si="1"/>
        <v>299625</v>
      </c>
      <c r="H46" s="18">
        <v>42875</v>
      </c>
      <c r="I46" s="25"/>
      <c r="J46" s="27"/>
    </row>
    <row r="47" spans="1:10" x14ac:dyDescent="0.3">
      <c r="B47" s="23">
        <v>47299</v>
      </c>
      <c r="C47" s="1"/>
      <c r="D47" s="1"/>
      <c r="E47" s="1"/>
      <c r="G47" s="25">
        <f t="shared" si="1"/>
        <v>256750</v>
      </c>
      <c r="H47" s="18">
        <v>42875</v>
      </c>
      <c r="I47" s="25"/>
      <c r="J47" s="27"/>
    </row>
    <row r="48" spans="1:10" x14ac:dyDescent="0.3">
      <c r="B48" s="23">
        <v>47391</v>
      </c>
      <c r="C48" s="1"/>
      <c r="D48" s="1"/>
      <c r="E48" s="1"/>
      <c r="G48" s="25">
        <f t="shared" si="1"/>
        <v>213875</v>
      </c>
      <c r="H48" s="18">
        <v>42875</v>
      </c>
      <c r="I48" s="25"/>
      <c r="J48" s="27"/>
    </row>
    <row r="49" spans="1:10" x14ac:dyDescent="0.3">
      <c r="B49" s="23">
        <v>47483</v>
      </c>
      <c r="C49" s="1"/>
      <c r="D49" s="1"/>
      <c r="E49" s="1"/>
      <c r="G49" s="25">
        <f t="shared" si="1"/>
        <v>171000</v>
      </c>
      <c r="H49" s="18">
        <v>42875</v>
      </c>
      <c r="I49" s="25">
        <f t="shared" ref="I49" si="6">SUM(H46:H49)</f>
        <v>171500</v>
      </c>
      <c r="J49" s="26">
        <v>1297.4355902777779</v>
      </c>
    </row>
    <row r="50" spans="1:10" x14ac:dyDescent="0.3">
      <c r="A50" s="22">
        <v>2030</v>
      </c>
      <c r="B50" s="23">
        <v>47573</v>
      </c>
      <c r="C50" s="1"/>
      <c r="D50" s="1"/>
      <c r="E50" s="1"/>
      <c r="G50" s="25">
        <f t="shared" si="1"/>
        <v>128125</v>
      </c>
      <c r="H50" s="18">
        <v>42875</v>
      </c>
      <c r="I50" s="25"/>
      <c r="J50" s="27"/>
    </row>
    <row r="51" spans="1:10" x14ac:dyDescent="0.3">
      <c r="B51" s="23">
        <v>47664</v>
      </c>
      <c r="C51" s="1"/>
      <c r="D51" s="1"/>
      <c r="E51" s="1"/>
      <c r="G51" s="25">
        <f t="shared" si="1"/>
        <v>85250</v>
      </c>
      <c r="H51" s="18">
        <v>42875</v>
      </c>
      <c r="I51" s="25"/>
      <c r="J51" s="27"/>
    </row>
    <row r="52" spans="1:10" x14ac:dyDescent="0.3">
      <c r="B52" s="23">
        <v>47756</v>
      </c>
      <c r="C52" s="1"/>
      <c r="D52" s="1"/>
      <c r="E52" s="1"/>
      <c r="G52" s="25">
        <f t="shared" si="1"/>
        <v>42375</v>
      </c>
      <c r="H52" s="18">
        <v>42875</v>
      </c>
      <c r="I52" s="25"/>
      <c r="J52" s="27"/>
    </row>
    <row r="53" spans="1:10" x14ac:dyDescent="0.3">
      <c r="B53" s="23">
        <v>47848</v>
      </c>
      <c r="C53" s="1"/>
      <c r="D53" s="1"/>
      <c r="E53" s="1"/>
      <c r="G53" s="25">
        <f t="shared" si="1"/>
        <v>0</v>
      </c>
      <c r="H53" s="18">
        <v>42375</v>
      </c>
      <c r="I53" s="25">
        <f t="shared" ref="I53" si="7">SUM(H50:H53)</f>
        <v>171000</v>
      </c>
      <c r="J53" s="26">
        <v>497.57864583333333</v>
      </c>
    </row>
    <row r="54" spans="1:10" x14ac:dyDescent="0.3">
      <c r="A54" s="19"/>
      <c r="B54" s="19"/>
      <c r="C54" s="1"/>
      <c r="D54" s="1"/>
      <c r="E54" s="1"/>
      <c r="G54" s="17"/>
      <c r="H54" s="18"/>
      <c r="I54" s="18"/>
      <c r="J54" s="16"/>
    </row>
    <row r="55" spans="1:10" x14ac:dyDescent="0.3">
      <c r="A55" s="19"/>
      <c r="B55" s="19"/>
      <c r="C55" s="1"/>
      <c r="D55" s="1"/>
      <c r="E55" s="1"/>
      <c r="G55" s="17"/>
      <c r="H55" s="18"/>
      <c r="I55" s="18"/>
      <c r="J55" s="16"/>
    </row>
    <row r="56" spans="1:10" x14ac:dyDescent="0.3">
      <c r="A56" s="19"/>
      <c r="B56" s="28" t="s">
        <v>5</v>
      </c>
      <c r="C56" s="1"/>
      <c r="D56" s="1"/>
      <c r="E56" s="25"/>
      <c r="G56" s="17"/>
      <c r="H56" s="18"/>
      <c r="I56" s="25">
        <f>SUM(I14:I53)</f>
        <v>1800000</v>
      </c>
      <c r="J56" s="26">
        <v>35851.605381944442</v>
      </c>
    </row>
    <row r="57" spans="1:10" x14ac:dyDescent="0.3">
      <c r="A57" s="19"/>
      <c r="B57" s="19"/>
      <c r="C57" s="1"/>
      <c r="D57" s="1"/>
      <c r="E57" s="1"/>
      <c r="G57" s="17"/>
      <c r="H57" s="18"/>
      <c r="I57" s="18"/>
      <c r="J57" s="31"/>
    </row>
    <row r="58" spans="1:10" x14ac:dyDescent="0.3">
      <c r="A58" s="19"/>
      <c r="B58" s="19"/>
      <c r="C58" s="1"/>
      <c r="D58" s="1"/>
      <c r="E58" s="1"/>
      <c r="G58" s="17"/>
      <c r="H58" s="18"/>
      <c r="I58" s="18"/>
    </row>
    <row r="59" spans="1:10" x14ac:dyDescent="0.3">
      <c r="A59" s="19"/>
      <c r="B59" s="19"/>
      <c r="C59" s="1"/>
      <c r="D59" s="1"/>
      <c r="E59" s="1"/>
      <c r="G59" s="17"/>
      <c r="H59" s="18"/>
      <c r="I59" s="18"/>
    </row>
    <row r="60" spans="1:10" x14ac:dyDescent="0.3">
      <c r="A60" s="19"/>
      <c r="B60" s="19"/>
      <c r="C60" s="1"/>
      <c r="D60" s="1"/>
      <c r="E60" s="1"/>
      <c r="G60" s="17"/>
      <c r="H60" s="18"/>
      <c r="I60" s="18"/>
    </row>
    <row r="61" spans="1:10" x14ac:dyDescent="0.3">
      <c r="A61" s="19"/>
      <c r="B61" s="19"/>
      <c r="C61" s="1"/>
      <c r="D61" s="1"/>
      <c r="E61" s="1"/>
      <c r="G61" s="17"/>
      <c r="H61" s="18"/>
      <c r="I61" s="18"/>
    </row>
    <row r="62" spans="1:10" x14ac:dyDescent="0.3">
      <c r="A62" s="19"/>
      <c r="B62" s="19"/>
      <c r="C62" s="1"/>
      <c r="D62" s="1"/>
      <c r="E62" s="1"/>
      <c r="G62" s="17"/>
      <c r="H62" s="18"/>
      <c r="I62" s="18"/>
    </row>
    <row r="63" spans="1:10" x14ac:dyDescent="0.3">
      <c r="A63" s="19"/>
      <c r="B63" s="19"/>
      <c r="C63" s="1"/>
      <c r="D63" s="1"/>
      <c r="E63" s="1"/>
      <c r="G63" s="17"/>
      <c r="H63" s="18"/>
      <c r="I63" s="18"/>
    </row>
    <row r="64" spans="1:10" x14ac:dyDescent="0.3">
      <c r="A64" s="19"/>
      <c r="B64" s="19"/>
      <c r="C64" s="1"/>
      <c r="D64" s="1"/>
      <c r="E64" s="1"/>
      <c r="G64" s="17"/>
      <c r="H64" s="18"/>
      <c r="I64" s="18"/>
    </row>
    <row r="65" spans="1:10" x14ac:dyDescent="0.3">
      <c r="A65" s="19"/>
      <c r="B65" s="19"/>
      <c r="C65" s="1"/>
      <c r="D65" s="1"/>
      <c r="E65" s="1"/>
      <c r="G65" s="17"/>
      <c r="H65" s="18"/>
      <c r="I65" s="18"/>
    </row>
    <row r="66" spans="1:10" x14ac:dyDescent="0.3">
      <c r="A66" s="19"/>
      <c r="B66" s="19"/>
      <c r="C66" s="1"/>
      <c r="D66" s="1"/>
      <c r="E66" s="1"/>
      <c r="G66" s="17"/>
      <c r="H66" s="18"/>
      <c r="I66" s="18"/>
    </row>
    <row r="67" spans="1:10" x14ac:dyDescent="0.3">
      <c r="A67" s="19"/>
      <c r="B67" s="19"/>
      <c r="C67" s="1"/>
      <c r="D67" s="1"/>
      <c r="E67" s="1"/>
      <c r="G67" s="17"/>
      <c r="H67" s="18"/>
      <c r="I67" s="18"/>
    </row>
    <row r="68" spans="1:10" x14ac:dyDescent="0.3">
      <c r="A68" s="19"/>
      <c r="B68" s="19"/>
      <c r="C68" s="1"/>
      <c r="D68" s="1"/>
      <c r="E68" s="1"/>
      <c r="G68" s="17"/>
      <c r="H68" s="18"/>
      <c r="I68" s="18"/>
      <c r="J68" s="1"/>
    </row>
    <row r="69" spans="1:10" x14ac:dyDescent="0.3">
      <c r="A69" s="19"/>
      <c r="B69" s="19"/>
      <c r="C69" s="1"/>
      <c r="D69" s="1"/>
      <c r="E69" s="1"/>
      <c r="G69" s="17"/>
      <c r="H69" s="18"/>
      <c r="I69" s="18"/>
      <c r="J69" s="1"/>
    </row>
  </sheetData>
  <pageMargins left="0.7" right="0.7" top="0.78740157499999996" bottom="0.78740157499999996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activeCell="R21" sqref="R21"/>
    </sheetView>
  </sheetViews>
  <sheetFormatPr defaultRowHeight="18.75" x14ac:dyDescent="0.3"/>
  <cols>
    <col min="1" max="1" width="9.140625" style="20"/>
    <col min="2" max="2" width="10.140625" style="20" bestFit="1" customWidth="1"/>
    <col min="3" max="3" width="12.42578125" style="3" bestFit="1" customWidth="1"/>
    <col min="4" max="4" width="12.140625" style="3" customWidth="1"/>
    <col min="5" max="5" width="11.85546875" style="3" customWidth="1"/>
    <col min="6" max="6" width="12.42578125" style="1" bestFit="1" customWidth="1"/>
    <col min="7" max="7" width="12.42578125" style="16" bestFit="1" customWidth="1"/>
    <col min="8" max="8" width="11.28515625" style="14" customWidth="1"/>
    <col min="9" max="9" width="12.7109375" style="14" customWidth="1"/>
    <col min="10" max="11" width="9.140625" style="4"/>
    <col min="12" max="12" width="9.140625" style="1"/>
    <col min="13" max="13" width="9.140625" style="2"/>
    <col min="14" max="14" width="10.42578125" style="16" bestFit="1" customWidth="1"/>
    <col min="15" max="16384" width="9.140625" style="1"/>
  </cols>
  <sheetData>
    <row r="1" spans="1:15" x14ac:dyDescent="0.3">
      <c r="C1" s="7"/>
      <c r="D1" s="7"/>
      <c r="E1" s="7"/>
      <c r="F1" s="6"/>
      <c r="G1" s="15"/>
      <c r="H1" s="12"/>
      <c r="I1" s="12"/>
    </row>
    <row r="2" spans="1:15" x14ac:dyDescent="0.3">
      <c r="C2" s="7"/>
      <c r="D2" s="7"/>
      <c r="E2" s="7"/>
      <c r="G2" s="15"/>
      <c r="H2" s="12"/>
      <c r="I2" s="12"/>
      <c r="N2" s="29" t="s">
        <v>7</v>
      </c>
    </row>
    <row r="3" spans="1:15" ht="23.25" x14ac:dyDescent="0.35">
      <c r="B3" s="21" t="s">
        <v>16</v>
      </c>
      <c r="C3" s="7"/>
      <c r="D3" s="7"/>
      <c r="E3" s="7"/>
      <c r="F3" s="6"/>
      <c r="G3" s="15"/>
      <c r="H3" s="12"/>
      <c r="I3" s="12"/>
    </row>
    <row r="4" spans="1:15" x14ac:dyDescent="0.3">
      <c r="B4" s="30" t="s">
        <v>17</v>
      </c>
      <c r="C4" s="9"/>
      <c r="D4" s="9"/>
      <c r="E4" s="9"/>
      <c r="F4" s="15"/>
      <c r="G4" s="15"/>
      <c r="H4" s="12"/>
      <c r="I4" s="12"/>
    </row>
    <row r="5" spans="1:15" x14ac:dyDescent="0.3">
      <c r="C5" s="7"/>
      <c r="D5" s="7"/>
      <c r="E5" s="7"/>
      <c r="G5" s="15"/>
      <c r="H5" s="12"/>
      <c r="I5" s="12"/>
      <c r="N5" s="19" t="s">
        <v>8</v>
      </c>
    </row>
    <row r="6" spans="1:15" ht="60" x14ac:dyDescent="0.25">
      <c r="A6" s="5" t="s">
        <v>4</v>
      </c>
      <c r="C6" s="8" t="s">
        <v>2</v>
      </c>
      <c r="D6" s="8" t="s">
        <v>3</v>
      </c>
      <c r="E6" s="5" t="s">
        <v>12</v>
      </c>
      <c r="F6" s="8" t="s">
        <v>11</v>
      </c>
      <c r="G6" s="5" t="s">
        <v>6</v>
      </c>
      <c r="H6" s="5" t="s">
        <v>13</v>
      </c>
      <c r="I6" s="5" t="s">
        <v>14</v>
      </c>
      <c r="J6" s="5" t="s">
        <v>0</v>
      </c>
      <c r="K6" s="5" t="s">
        <v>9</v>
      </c>
      <c r="L6" s="5" t="s">
        <v>10</v>
      </c>
      <c r="M6" s="5" t="s">
        <v>1</v>
      </c>
      <c r="N6" s="5" t="s">
        <v>15</v>
      </c>
      <c r="O6" s="5" t="s">
        <v>4</v>
      </c>
    </row>
    <row r="7" spans="1:15" x14ac:dyDescent="0.3">
      <c r="C7" s="7"/>
      <c r="D7" s="7"/>
      <c r="E7" s="7"/>
      <c r="F7" s="6"/>
      <c r="G7" s="17"/>
      <c r="H7" s="18"/>
      <c r="I7" s="18"/>
    </row>
    <row r="8" spans="1:15" x14ac:dyDescent="0.3">
      <c r="C8" s="7"/>
      <c r="D8" s="7"/>
      <c r="E8" s="7"/>
      <c r="F8" s="6"/>
      <c r="G8" s="17"/>
      <c r="H8" s="18"/>
      <c r="I8" s="18"/>
    </row>
    <row r="9" spans="1:15" x14ac:dyDescent="0.3">
      <c r="A9" s="22">
        <v>2020</v>
      </c>
      <c r="B9" s="23">
        <v>44119</v>
      </c>
      <c r="C9" s="9">
        <v>570000</v>
      </c>
      <c r="D9" s="10">
        <f>C9</f>
        <v>570000</v>
      </c>
      <c r="E9" s="9"/>
      <c r="F9" s="12">
        <v>570000</v>
      </c>
      <c r="G9" s="25">
        <v>570000</v>
      </c>
      <c r="H9" s="18"/>
      <c r="I9" s="18"/>
      <c r="J9" s="13"/>
    </row>
    <row r="10" spans="1:15" x14ac:dyDescent="0.3">
      <c r="A10" s="22"/>
      <c r="B10" s="23">
        <v>44196</v>
      </c>
      <c r="C10" s="9"/>
      <c r="D10" s="10"/>
      <c r="E10" s="10"/>
      <c r="F10" s="12"/>
      <c r="G10" s="28"/>
      <c r="H10" s="18"/>
      <c r="I10" s="18"/>
      <c r="J10" s="13">
        <v>0.46</v>
      </c>
      <c r="K10" s="4">
        <v>77</v>
      </c>
      <c r="L10" s="1">
        <v>36000</v>
      </c>
      <c r="M10" s="14">
        <f>G9*J10*K10/L10</f>
        <v>560.81666666666672</v>
      </c>
      <c r="N10" s="26">
        <f>M10</f>
        <v>560.81666666666672</v>
      </c>
      <c r="O10" s="1">
        <v>2020</v>
      </c>
    </row>
    <row r="11" spans="1:15" x14ac:dyDescent="0.3">
      <c r="A11" s="22">
        <v>2021</v>
      </c>
      <c r="B11" s="23">
        <v>44286</v>
      </c>
      <c r="C11" s="9">
        <v>280000</v>
      </c>
      <c r="D11" s="10"/>
      <c r="E11" s="10"/>
      <c r="F11" s="12">
        <f>F9+C11</f>
        <v>850000</v>
      </c>
      <c r="G11" s="25">
        <f>F11-H11</f>
        <v>812500</v>
      </c>
      <c r="H11" s="18">
        <v>37500</v>
      </c>
      <c r="I11" s="18"/>
      <c r="J11" s="13">
        <v>0.46</v>
      </c>
      <c r="K11" s="4">
        <v>91.25</v>
      </c>
      <c r="L11" s="1">
        <v>36000</v>
      </c>
      <c r="M11" s="14">
        <f>G9*J11*K11/L11</f>
        <v>664.60416666666663</v>
      </c>
    </row>
    <row r="12" spans="1:15" x14ac:dyDescent="0.3">
      <c r="A12" s="22"/>
      <c r="B12" s="23">
        <v>44377</v>
      </c>
      <c r="C12" s="9">
        <v>230000</v>
      </c>
      <c r="D12" s="10"/>
      <c r="E12" s="10"/>
      <c r="F12" s="12">
        <f t="shared" ref="F12:F20" si="0">F11+C12</f>
        <v>1080000</v>
      </c>
      <c r="G12" s="25">
        <f>F12-H11-H12</f>
        <v>1005000</v>
      </c>
      <c r="H12" s="18">
        <v>37500</v>
      </c>
      <c r="I12" s="18"/>
      <c r="J12" s="13">
        <v>0.46</v>
      </c>
      <c r="K12" s="4">
        <v>91.25</v>
      </c>
      <c r="L12" s="1">
        <v>36000</v>
      </c>
      <c r="M12" s="14">
        <f t="shared" ref="M12:M50" si="1">G11*J12*K12/L12</f>
        <v>947.35243055555554</v>
      </c>
    </row>
    <row r="13" spans="1:15" x14ac:dyDescent="0.3">
      <c r="A13" s="22"/>
      <c r="B13" s="23">
        <v>44469</v>
      </c>
      <c r="C13" s="9">
        <v>150000</v>
      </c>
      <c r="D13" s="10"/>
      <c r="E13" s="10"/>
      <c r="F13" s="12">
        <f t="shared" si="0"/>
        <v>1230000</v>
      </c>
      <c r="G13" s="25">
        <f>F13-H11-H12-H13</f>
        <v>1117500</v>
      </c>
      <c r="H13" s="18">
        <v>37500</v>
      </c>
      <c r="I13" s="18"/>
      <c r="J13" s="13">
        <v>0.46</v>
      </c>
      <c r="K13" s="4">
        <v>91.25</v>
      </c>
      <c r="L13" s="1">
        <v>36000</v>
      </c>
      <c r="M13" s="14">
        <f t="shared" si="1"/>
        <v>1171.8020833333333</v>
      </c>
    </row>
    <row r="14" spans="1:15" x14ac:dyDescent="0.3">
      <c r="A14" s="22"/>
      <c r="B14" s="23">
        <v>44561</v>
      </c>
      <c r="C14" s="9">
        <v>80000</v>
      </c>
      <c r="D14" s="10">
        <f>SUM(C11:C14)</f>
        <v>740000</v>
      </c>
      <c r="E14" s="10"/>
      <c r="F14" s="12">
        <f t="shared" si="0"/>
        <v>1310000</v>
      </c>
      <c r="G14" s="25">
        <f>F14-H11-H12-H13-H14</f>
        <v>1160000</v>
      </c>
      <c r="H14" s="18">
        <v>37500</v>
      </c>
      <c r="I14" s="25">
        <f>SUM(H11:H14)</f>
        <v>150000</v>
      </c>
      <c r="J14" s="13">
        <v>0.46</v>
      </c>
      <c r="K14" s="4">
        <v>91.25</v>
      </c>
      <c r="L14" s="1">
        <v>36000</v>
      </c>
      <c r="M14" s="14">
        <f t="shared" si="1"/>
        <v>1302.9739583333333</v>
      </c>
      <c r="N14" s="26">
        <f>SUM(M12:M14)</f>
        <v>3422.1284722222217</v>
      </c>
      <c r="O14" s="1">
        <v>2021</v>
      </c>
    </row>
    <row r="15" spans="1:15" x14ac:dyDescent="0.3">
      <c r="A15" s="22">
        <v>2022</v>
      </c>
      <c r="B15" s="23">
        <v>44651</v>
      </c>
      <c r="C15" s="9">
        <v>80000</v>
      </c>
      <c r="D15" s="10"/>
      <c r="E15" s="10"/>
      <c r="F15" s="12">
        <f t="shared" si="0"/>
        <v>1390000</v>
      </c>
      <c r="G15" s="25">
        <f>F15-I14-H15</f>
        <v>1202500</v>
      </c>
      <c r="H15" s="18">
        <v>37500</v>
      </c>
      <c r="I15" s="25"/>
      <c r="J15" s="13">
        <v>0.46</v>
      </c>
      <c r="K15" s="4">
        <v>91.25</v>
      </c>
      <c r="L15" s="1">
        <v>36000</v>
      </c>
      <c r="M15" s="14">
        <f t="shared" si="1"/>
        <v>1352.5277777777778</v>
      </c>
      <c r="N15" s="27"/>
    </row>
    <row r="16" spans="1:15" x14ac:dyDescent="0.3">
      <c r="A16" s="22"/>
      <c r="B16" s="23">
        <v>44742</v>
      </c>
      <c r="C16" s="9">
        <v>100000</v>
      </c>
      <c r="D16" s="10"/>
      <c r="E16" s="10"/>
      <c r="F16" s="12">
        <f t="shared" si="0"/>
        <v>1490000</v>
      </c>
      <c r="G16" s="25">
        <f>F16-I14-H15-H16</f>
        <v>1265000</v>
      </c>
      <c r="H16" s="18">
        <v>37500</v>
      </c>
      <c r="I16" s="25"/>
      <c r="J16" s="13">
        <v>0.46</v>
      </c>
      <c r="K16" s="4">
        <v>91.25</v>
      </c>
      <c r="L16" s="1">
        <v>36000</v>
      </c>
      <c r="M16" s="14">
        <f t="shared" si="1"/>
        <v>1402.0815972222222</v>
      </c>
      <c r="N16" s="27"/>
    </row>
    <row r="17" spans="1:15" x14ac:dyDescent="0.3">
      <c r="A17" s="22"/>
      <c r="B17" s="23">
        <v>44834</v>
      </c>
      <c r="C17" s="9">
        <v>70000</v>
      </c>
      <c r="D17" s="10"/>
      <c r="E17" s="10"/>
      <c r="F17" s="12">
        <f t="shared" si="0"/>
        <v>1560000</v>
      </c>
      <c r="G17" s="25">
        <f>F17-I14-H15-H16-H17</f>
        <v>1297500</v>
      </c>
      <c r="H17" s="18">
        <v>37500</v>
      </c>
      <c r="I17" s="25"/>
      <c r="J17" s="13">
        <v>0.46</v>
      </c>
      <c r="K17" s="4">
        <v>91.25</v>
      </c>
      <c r="L17" s="1">
        <v>36000</v>
      </c>
      <c r="M17" s="14">
        <f t="shared" si="1"/>
        <v>1474.9548611111111</v>
      </c>
      <c r="N17" s="27"/>
    </row>
    <row r="18" spans="1:15" x14ac:dyDescent="0.3">
      <c r="A18" s="22"/>
      <c r="B18" s="23">
        <v>44926</v>
      </c>
      <c r="C18" s="9">
        <v>50000</v>
      </c>
      <c r="D18" s="10">
        <f>SUM(C15:C18)</f>
        <v>300000</v>
      </c>
      <c r="E18" s="10"/>
      <c r="F18" s="12">
        <f t="shared" si="0"/>
        <v>1610000</v>
      </c>
      <c r="G18" s="25">
        <f>F18-I14-I18</f>
        <v>1310000</v>
      </c>
      <c r="H18" s="18">
        <v>37500</v>
      </c>
      <c r="I18" s="25">
        <v>150000</v>
      </c>
      <c r="J18" s="13">
        <v>0.46</v>
      </c>
      <c r="K18" s="4">
        <v>91.25</v>
      </c>
      <c r="L18" s="1">
        <v>36000</v>
      </c>
      <c r="M18" s="14">
        <f t="shared" si="1"/>
        <v>1512.8489583333333</v>
      </c>
      <c r="N18" s="26">
        <f>SUM(M15:M18)</f>
        <v>5742.4131944444443</v>
      </c>
      <c r="O18" s="1">
        <v>2022</v>
      </c>
    </row>
    <row r="19" spans="1:15" x14ac:dyDescent="0.3">
      <c r="A19" s="22">
        <v>2023</v>
      </c>
      <c r="B19" s="23">
        <v>45016</v>
      </c>
      <c r="C19" s="9">
        <v>100000</v>
      </c>
      <c r="D19" s="10"/>
      <c r="E19" s="10"/>
      <c r="F19" s="12">
        <f t="shared" si="0"/>
        <v>1710000</v>
      </c>
      <c r="G19" s="25">
        <f>F19-I14-I18-H19</f>
        <v>1372500</v>
      </c>
      <c r="H19" s="18">
        <v>37500</v>
      </c>
      <c r="I19" s="25"/>
      <c r="J19" s="13">
        <v>0.46</v>
      </c>
      <c r="K19" s="4">
        <v>91.25</v>
      </c>
      <c r="L19" s="1">
        <v>36000</v>
      </c>
      <c r="M19" s="14">
        <f t="shared" si="1"/>
        <v>1527.4236111111111</v>
      </c>
      <c r="N19" s="27"/>
    </row>
    <row r="20" spans="1:15" x14ac:dyDescent="0.3">
      <c r="B20" s="23">
        <v>45107</v>
      </c>
      <c r="C20" s="9">
        <v>90000</v>
      </c>
      <c r="D20" s="10">
        <f>SUM(C19:C20)</f>
        <v>190000</v>
      </c>
      <c r="E20" s="10"/>
      <c r="F20" s="12">
        <f t="shared" si="0"/>
        <v>1800000</v>
      </c>
      <c r="G20" s="25">
        <f>F20-I14-I18-H19-H20</f>
        <v>1425000</v>
      </c>
      <c r="H20" s="18">
        <v>37500</v>
      </c>
      <c r="I20" s="25"/>
      <c r="J20" s="13">
        <v>0.46</v>
      </c>
      <c r="K20" s="4">
        <v>91.25</v>
      </c>
      <c r="L20" s="1">
        <v>36000</v>
      </c>
      <c r="M20" s="14">
        <f t="shared" si="1"/>
        <v>1600.296875</v>
      </c>
      <c r="N20" s="27"/>
    </row>
    <row r="21" spans="1:15" x14ac:dyDescent="0.3">
      <c r="B21" s="23">
        <v>45199</v>
      </c>
      <c r="C21" s="7"/>
      <c r="D21" s="7"/>
      <c r="E21" s="7"/>
      <c r="F21" s="11"/>
      <c r="G21" s="25">
        <f>G20-H21</f>
        <v>1387500</v>
      </c>
      <c r="H21" s="18">
        <v>37500</v>
      </c>
      <c r="I21" s="25"/>
      <c r="J21" s="13">
        <v>0.46</v>
      </c>
      <c r="K21" s="4">
        <v>91.25</v>
      </c>
      <c r="L21" s="1">
        <v>36000</v>
      </c>
      <c r="M21" s="14">
        <f t="shared" si="1"/>
        <v>1661.5104166666667</v>
      </c>
      <c r="N21" s="27"/>
    </row>
    <row r="22" spans="1:15" x14ac:dyDescent="0.3">
      <c r="B22" s="23">
        <v>45291</v>
      </c>
      <c r="C22" s="7"/>
      <c r="D22" s="7"/>
      <c r="E22" s="24">
        <v>150000</v>
      </c>
      <c r="F22" s="11"/>
      <c r="G22" s="25">
        <v>1200000</v>
      </c>
      <c r="H22" s="18">
        <v>37500</v>
      </c>
      <c r="I22" s="25">
        <v>150000</v>
      </c>
      <c r="J22" s="13">
        <v>0.46</v>
      </c>
      <c r="K22" s="4">
        <v>91.25</v>
      </c>
      <c r="L22" s="1">
        <v>36000</v>
      </c>
      <c r="M22" s="14">
        <f t="shared" si="1"/>
        <v>1617.7864583333333</v>
      </c>
      <c r="N22" s="26">
        <f>SUM(M19:M22)</f>
        <v>6407.0173611111113</v>
      </c>
      <c r="O22" s="1">
        <v>2023</v>
      </c>
    </row>
    <row r="23" spans="1:15" x14ac:dyDescent="0.3">
      <c r="A23" s="22">
        <v>2024</v>
      </c>
      <c r="B23" s="23">
        <v>45382</v>
      </c>
      <c r="C23" s="7"/>
      <c r="D23" s="7"/>
      <c r="E23" s="7"/>
      <c r="F23" s="11"/>
      <c r="G23" s="25">
        <f t="shared" ref="G23:G50" si="2">G22-H23</f>
        <v>1157125</v>
      </c>
      <c r="H23" s="18">
        <v>42875</v>
      </c>
      <c r="I23" s="25"/>
      <c r="J23" s="13">
        <v>0.46</v>
      </c>
      <c r="K23" s="4">
        <v>91.25</v>
      </c>
      <c r="L23" s="1">
        <v>36000</v>
      </c>
      <c r="M23" s="14">
        <f t="shared" si="1"/>
        <v>1399.1666666666667</v>
      </c>
      <c r="N23" s="27"/>
    </row>
    <row r="24" spans="1:15" x14ac:dyDescent="0.3">
      <c r="B24" s="23">
        <v>45473</v>
      </c>
      <c r="C24" s="7"/>
      <c r="D24" s="7"/>
      <c r="E24" s="7"/>
      <c r="F24" s="6"/>
      <c r="G24" s="25">
        <f t="shared" si="2"/>
        <v>1114250</v>
      </c>
      <c r="H24" s="18">
        <v>42875</v>
      </c>
      <c r="I24" s="25"/>
      <c r="J24" s="13">
        <v>0.46</v>
      </c>
      <c r="K24" s="4">
        <v>91.25</v>
      </c>
      <c r="L24" s="1">
        <v>36000</v>
      </c>
      <c r="M24" s="14">
        <f t="shared" si="1"/>
        <v>1349.1756076388888</v>
      </c>
      <c r="N24" s="27"/>
    </row>
    <row r="25" spans="1:15" x14ac:dyDescent="0.3">
      <c r="B25" s="23">
        <v>45565</v>
      </c>
      <c r="C25" s="7"/>
      <c r="D25" s="7"/>
      <c r="E25" s="7"/>
      <c r="F25" s="6"/>
      <c r="G25" s="25">
        <f t="shared" si="2"/>
        <v>1071375</v>
      </c>
      <c r="H25" s="18">
        <v>42875</v>
      </c>
      <c r="I25" s="25"/>
      <c r="J25" s="13">
        <v>0.46</v>
      </c>
      <c r="K25" s="4">
        <v>91.25</v>
      </c>
      <c r="L25" s="1">
        <v>36000</v>
      </c>
      <c r="M25" s="14">
        <f t="shared" si="1"/>
        <v>1299.184548611111</v>
      </c>
      <c r="N25" s="27"/>
    </row>
    <row r="26" spans="1:15" x14ac:dyDescent="0.3">
      <c r="B26" s="23">
        <v>45657</v>
      </c>
      <c r="G26" s="25">
        <f t="shared" si="2"/>
        <v>1028500</v>
      </c>
      <c r="H26" s="18">
        <v>42875</v>
      </c>
      <c r="I26" s="25">
        <f>SUM(H23:H26)</f>
        <v>171500</v>
      </c>
      <c r="J26" s="13">
        <v>0.46</v>
      </c>
      <c r="K26" s="4">
        <v>91.25</v>
      </c>
      <c r="L26" s="1">
        <v>36000</v>
      </c>
      <c r="M26" s="14">
        <f t="shared" si="1"/>
        <v>1249.1934895833333</v>
      </c>
      <c r="N26" s="26">
        <f>SUM(M23:M26)</f>
        <v>5296.7203124999996</v>
      </c>
      <c r="O26" s="1">
        <v>2024</v>
      </c>
    </row>
    <row r="27" spans="1:15" x14ac:dyDescent="0.3">
      <c r="A27" s="22">
        <v>2025</v>
      </c>
      <c r="B27" s="23">
        <v>45747</v>
      </c>
      <c r="G27" s="25">
        <f t="shared" si="2"/>
        <v>985625</v>
      </c>
      <c r="H27" s="18">
        <v>42875</v>
      </c>
      <c r="I27" s="25"/>
      <c r="J27" s="13">
        <v>0.46</v>
      </c>
      <c r="K27" s="4">
        <v>91.25</v>
      </c>
      <c r="L27" s="1">
        <v>36000</v>
      </c>
      <c r="M27" s="14">
        <f t="shared" si="1"/>
        <v>1199.2024305555556</v>
      </c>
      <c r="N27" s="27"/>
    </row>
    <row r="28" spans="1:15" x14ac:dyDescent="0.3">
      <c r="B28" s="23">
        <v>45838</v>
      </c>
      <c r="G28" s="25">
        <f t="shared" si="2"/>
        <v>942750</v>
      </c>
      <c r="H28" s="18">
        <v>42875</v>
      </c>
      <c r="I28" s="25"/>
      <c r="J28" s="13">
        <v>0.46</v>
      </c>
      <c r="K28" s="4">
        <v>91.25</v>
      </c>
      <c r="L28" s="1">
        <v>36000</v>
      </c>
      <c r="M28" s="14">
        <f t="shared" si="1"/>
        <v>1149.2113715277778</v>
      </c>
      <c r="N28" s="27"/>
    </row>
    <row r="29" spans="1:15" x14ac:dyDescent="0.3">
      <c r="B29" s="23">
        <v>45930</v>
      </c>
      <c r="G29" s="25">
        <f t="shared" si="2"/>
        <v>899875</v>
      </c>
      <c r="H29" s="18">
        <v>42875</v>
      </c>
      <c r="I29" s="25"/>
      <c r="J29" s="13">
        <v>0.46</v>
      </c>
      <c r="K29" s="4">
        <v>91.25</v>
      </c>
      <c r="L29" s="1">
        <v>36000</v>
      </c>
      <c r="M29" s="14">
        <f t="shared" si="1"/>
        <v>1099.2203125000001</v>
      </c>
      <c r="N29" s="27"/>
    </row>
    <row r="30" spans="1:15" x14ac:dyDescent="0.3">
      <c r="B30" s="23">
        <v>46022</v>
      </c>
      <c r="C30" s="1"/>
      <c r="D30" s="1"/>
      <c r="E30" s="1"/>
      <c r="G30" s="25">
        <f t="shared" si="2"/>
        <v>857000</v>
      </c>
      <c r="H30" s="18">
        <v>42875</v>
      </c>
      <c r="I30" s="25">
        <f t="shared" ref="I30" si="3">SUM(H27:H30)</f>
        <v>171500</v>
      </c>
      <c r="J30" s="13">
        <v>0.46</v>
      </c>
      <c r="K30" s="4">
        <v>91.25</v>
      </c>
      <c r="L30" s="1">
        <v>36000</v>
      </c>
      <c r="M30" s="14">
        <f t="shared" si="1"/>
        <v>1049.2292534722221</v>
      </c>
      <c r="N30" s="26">
        <f>SUM(M27:M30)</f>
        <v>4496.8633680555558</v>
      </c>
      <c r="O30" s="1">
        <v>2025</v>
      </c>
    </row>
    <row r="31" spans="1:15" x14ac:dyDescent="0.3">
      <c r="A31" s="22">
        <v>2026</v>
      </c>
      <c r="B31" s="23">
        <v>46112</v>
      </c>
      <c r="C31" s="1"/>
      <c r="D31" s="1"/>
      <c r="E31" s="1"/>
      <c r="G31" s="25">
        <f t="shared" si="2"/>
        <v>814125</v>
      </c>
      <c r="H31" s="18">
        <v>42875</v>
      </c>
      <c r="I31" s="25"/>
      <c r="J31" s="13">
        <v>0.46</v>
      </c>
      <c r="K31" s="4">
        <v>91.25</v>
      </c>
      <c r="L31" s="1">
        <v>36000</v>
      </c>
      <c r="M31" s="14">
        <f t="shared" si="1"/>
        <v>999.23819444444439</v>
      </c>
      <c r="N31" s="27"/>
    </row>
    <row r="32" spans="1:15" x14ac:dyDescent="0.3">
      <c r="B32" s="23">
        <v>46203</v>
      </c>
      <c r="C32" s="1"/>
      <c r="D32" s="1"/>
      <c r="E32" s="1"/>
      <c r="G32" s="25">
        <f t="shared" si="2"/>
        <v>771250</v>
      </c>
      <c r="H32" s="18">
        <v>42875</v>
      </c>
      <c r="I32" s="25"/>
      <c r="J32" s="13">
        <v>0.46</v>
      </c>
      <c r="K32" s="4">
        <v>91.25</v>
      </c>
      <c r="L32" s="1">
        <v>36000</v>
      </c>
      <c r="M32" s="14">
        <f t="shared" si="1"/>
        <v>949.24713541666665</v>
      </c>
      <c r="N32" s="27"/>
    </row>
    <row r="33" spans="1:15" x14ac:dyDescent="0.3">
      <c r="B33" s="23">
        <v>46295</v>
      </c>
      <c r="C33" s="1"/>
      <c r="D33" s="1"/>
      <c r="E33" s="1"/>
      <c r="G33" s="25">
        <f t="shared" si="2"/>
        <v>728375</v>
      </c>
      <c r="H33" s="18">
        <v>42875</v>
      </c>
      <c r="I33" s="25"/>
      <c r="J33" s="13">
        <v>0.46</v>
      </c>
      <c r="K33" s="4">
        <v>91.25</v>
      </c>
      <c r="L33" s="1">
        <v>36000</v>
      </c>
      <c r="M33" s="14">
        <f t="shared" si="1"/>
        <v>899.25607638888891</v>
      </c>
      <c r="N33" s="27"/>
    </row>
    <row r="34" spans="1:15" x14ac:dyDescent="0.3">
      <c r="B34" s="23">
        <v>46387</v>
      </c>
      <c r="C34" s="1"/>
      <c r="D34" s="1"/>
      <c r="E34" s="1"/>
      <c r="G34" s="25">
        <f t="shared" si="2"/>
        <v>685500</v>
      </c>
      <c r="H34" s="18">
        <v>42875</v>
      </c>
      <c r="I34" s="25">
        <f t="shared" ref="I34" si="4">SUM(H31:H34)</f>
        <v>171500</v>
      </c>
      <c r="J34" s="13">
        <v>0.46</v>
      </c>
      <c r="K34" s="4">
        <v>91.25</v>
      </c>
      <c r="L34" s="1">
        <v>36000</v>
      </c>
      <c r="M34" s="14">
        <f t="shared" si="1"/>
        <v>849.26501736111106</v>
      </c>
      <c r="N34" s="26">
        <f>SUM(M31:M34)</f>
        <v>3697.0064236111111</v>
      </c>
      <c r="O34" s="1">
        <v>2026</v>
      </c>
    </row>
    <row r="35" spans="1:15" x14ac:dyDescent="0.3">
      <c r="A35" s="22">
        <v>2027</v>
      </c>
      <c r="B35" s="23">
        <v>46477</v>
      </c>
      <c r="C35" s="1"/>
      <c r="D35" s="1"/>
      <c r="E35" s="1"/>
      <c r="G35" s="25">
        <f t="shared" si="2"/>
        <v>642625</v>
      </c>
      <c r="H35" s="18">
        <v>42875</v>
      </c>
      <c r="I35" s="25"/>
      <c r="J35" s="13">
        <v>0.46</v>
      </c>
      <c r="K35" s="4">
        <v>91.25</v>
      </c>
      <c r="L35" s="1">
        <v>36000</v>
      </c>
      <c r="M35" s="14">
        <f t="shared" si="1"/>
        <v>799.27395833333333</v>
      </c>
      <c r="N35" s="27"/>
    </row>
    <row r="36" spans="1:15" x14ac:dyDescent="0.3">
      <c r="B36" s="23">
        <v>46568</v>
      </c>
      <c r="C36" s="1"/>
      <c r="D36" s="1"/>
      <c r="E36" s="1"/>
      <c r="G36" s="25">
        <f t="shared" si="2"/>
        <v>599750</v>
      </c>
      <c r="H36" s="18">
        <v>42875</v>
      </c>
      <c r="I36" s="25"/>
      <c r="J36" s="13">
        <v>0.46</v>
      </c>
      <c r="K36" s="4">
        <v>91.25</v>
      </c>
      <c r="L36" s="1">
        <v>36000</v>
      </c>
      <c r="M36" s="14">
        <f t="shared" si="1"/>
        <v>749.28289930555559</v>
      </c>
      <c r="N36" s="27"/>
    </row>
    <row r="37" spans="1:15" x14ac:dyDescent="0.3">
      <c r="B37" s="23">
        <v>46660</v>
      </c>
      <c r="C37" s="1"/>
      <c r="D37" s="1"/>
      <c r="E37" s="1"/>
      <c r="G37" s="25">
        <f t="shared" si="2"/>
        <v>556875</v>
      </c>
      <c r="H37" s="18">
        <v>42875</v>
      </c>
      <c r="I37" s="25"/>
      <c r="J37" s="13">
        <v>0.46</v>
      </c>
      <c r="K37" s="4">
        <v>91.25</v>
      </c>
      <c r="L37" s="1">
        <v>36000</v>
      </c>
      <c r="M37" s="14">
        <f t="shared" si="1"/>
        <v>699.29184027777774</v>
      </c>
      <c r="N37" s="27"/>
    </row>
    <row r="38" spans="1:15" x14ac:dyDescent="0.3">
      <c r="B38" s="23">
        <v>46752</v>
      </c>
      <c r="C38" s="1"/>
      <c r="D38" s="1"/>
      <c r="E38" s="1"/>
      <c r="G38" s="25">
        <f t="shared" si="2"/>
        <v>514000</v>
      </c>
      <c r="H38" s="18">
        <v>42875</v>
      </c>
      <c r="I38" s="25">
        <f t="shared" ref="I38" si="5">SUM(H35:H38)</f>
        <v>171500</v>
      </c>
      <c r="J38" s="13">
        <v>0.46</v>
      </c>
      <c r="K38" s="4">
        <v>91.25</v>
      </c>
      <c r="L38" s="1">
        <v>36000</v>
      </c>
      <c r="M38" s="14">
        <f t="shared" si="1"/>
        <v>649.30078125</v>
      </c>
      <c r="N38" s="26">
        <f>SUM(M35:M38)</f>
        <v>2897.1494791666664</v>
      </c>
      <c r="O38" s="1">
        <v>2027</v>
      </c>
    </row>
    <row r="39" spans="1:15" x14ac:dyDescent="0.3">
      <c r="A39" s="22">
        <v>2028</v>
      </c>
      <c r="B39" s="23">
        <v>46843</v>
      </c>
      <c r="C39" s="1"/>
      <c r="D39" s="1"/>
      <c r="E39" s="1"/>
      <c r="G39" s="25">
        <f t="shared" si="2"/>
        <v>471125</v>
      </c>
      <c r="H39" s="18">
        <v>42875</v>
      </c>
      <c r="I39" s="25"/>
      <c r="J39" s="13">
        <v>0.46</v>
      </c>
      <c r="K39" s="4">
        <v>91.25</v>
      </c>
      <c r="L39" s="1">
        <v>36000</v>
      </c>
      <c r="M39" s="14">
        <f t="shared" si="1"/>
        <v>599.30972222222226</v>
      </c>
      <c r="N39" s="27"/>
    </row>
    <row r="40" spans="1:15" x14ac:dyDescent="0.3">
      <c r="B40" s="23">
        <v>46934</v>
      </c>
      <c r="C40" s="1"/>
      <c r="D40" s="1"/>
      <c r="E40" s="1"/>
      <c r="G40" s="25">
        <f t="shared" si="2"/>
        <v>428250</v>
      </c>
      <c r="H40" s="18">
        <v>42875</v>
      </c>
      <c r="I40" s="25"/>
      <c r="J40" s="13">
        <v>0.46</v>
      </c>
      <c r="K40" s="4">
        <v>91.25</v>
      </c>
      <c r="L40" s="1">
        <v>36000</v>
      </c>
      <c r="M40" s="14">
        <f t="shared" si="1"/>
        <v>549.31866319444441</v>
      </c>
      <c r="N40" s="27"/>
    </row>
    <row r="41" spans="1:15" x14ac:dyDescent="0.3">
      <c r="B41" s="23">
        <v>47026</v>
      </c>
      <c r="C41" s="1"/>
      <c r="D41" s="1"/>
      <c r="E41" s="1"/>
      <c r="G41" s="25">
        <f t="shared" si="2"/>
        <v>385375</v>
      </c>
      <c r="H41" s="18">
        <v>42875</v>
      </c>
      <c r="I41" s="25"/>
      <c r="J41" s="13">
        <v>0.46</v>
      </c>
      <c r="K41" s="4">
        <v>91.25</v>
      </c>
      <c r="L41" s="1">
        <v>36000</v>
      </c>
      <c r="M41" s="14">
        <f t="shared" si="1"/>
        <v>499.32760416666667</v>
      </c>
      <c r="N41" s="27"/>
    </row>
    <row r="42" spans="1:15" x14ac:dyDescent="0.3">
      <c r="B42" s="23">
        <v>47118</v>
      </c>
      <c r="C42" s="1"/>
      <c r="D42" s="1"/>
      <c r="E42" s="1"/>
      <c r="G42" s="25">
        <f t="shared" si="2"/>
        <v>342500</v>
      </c>
      <c r="H42" s="18">
        <v>42875</v>
      </c>
      <c r="I42" s="25">
        <f t="shared" ref="I42" si="6">SUM(H39:H42)</f>
        <v>171500</v>
      </c>
      <c r="J42" s="13">
        <v>0.46</v>
      </c>
      <c r="K42" s="4">
        <v>91.25</v>
      </c>
      <c r="L42" s="1">
        <v>36000</v>
      </c>
      <c r="M42" s="14">
        <f t="shared" si="1"/>
        <v>449.33654513888888</v>
      </c>
      <c r="N42" s="26">
        <f>SUM(M39:M42)</f>
        <v>2097.2925347222226</v>
      </c>
      <c r="O42" s="1">
        <v>2028</v>
      </c>
    </row>
    <row r="43" spans="1:15" x14ac:dyDescent="0.3">
      <c r="A43" s="22">
        <v>2029</v>
      </c>
      <c r="B43" s="23">
        <v>47208</v>
      </c>
      <c r="C43" s="1"/>
      <c r="D43" s="1"/>
      <c r="E43" s="1"/>
      <c r="G43" s="25">
        <f t="shared" si="2"/>
        <v>299625</v>
      </c>
      <c r="H43" s="18">
        <v>42875</v>
      </c>
      <c r="I43" s="25"/>
      <c r="J43" s="13">
        <v>0.46</v>
      </c>
      <c r="K43" s="4">
        <v>91.25</v>
      </c>
      <c r="L43" s="1">
        <v>36000</v>
      </c>
      <c r="M43" s="14">
        <f t="shared" si="1"/>
        <v>399.34548611111109</v>
      </c>
      <c r="N43" s="27"/>
    </row>
    <row r="44" spans="1:15" x14ac:dyDescent="0.3">
      <c r="B44" s="23">
        <v>47299</v>
      </c>
      <c r="C44" s="1"/>
      <c r="D44" s="1"/>
      <c r="E44" s="1"/>
      <c r="G44" s="25">
        <f t="shared" si="2"/>
        <v>256750</v>
      </c>
      <c r="H44" s="18">
        <v>42875</v>
      </c>
      <c r="I44" s="25"/>
      <c r="J44" s="13">
        <v>0.46</v>
      </c>
      <c r="K44" s="4">
        <v>91.25</v>
      </c>
      <c r="L44" s="1">
        <v>36000</v>
      </c>
      <c r="M44" s="14">
        <f t="shared" si="1"/>
        <v>349.35442708333335</v>
      </c>
      <c r="N44" s="27"/>
    </row>
    <row r="45" spans="1:15" x14ac:dyDescent="0.3">
      <c r="B45" s="23">
        <v>47391</v>
      </c>
      <c r="C45" s="1"/>
      <c r="D45" s="1"/>
      <c r="E45" s="1"/>
      <c r="G45" s="25">
        <f t="shared" si="2"/>
        <v>213875</v>
      </c>
      <c r="H45" s="18">
        <v>42875</v>
      </c>
      <c r="I45" s="25"/>
      <c r="J45" s="13">
        <v>0.46</v>
      </c>
      <c r="K45" s="4">
        <v>91.25</v>
      </c>
      <c r="L45" s="1">
        <v>36000</v>
      </c>
      <c r="M45" s="14">
        <f t="shared" si="1"/>
        <v>299.36336805555555</v>
      </c>
      <c r="N45" s="27"/>
    </row>
    <row r="46" spans="1:15" x14ac:dyDescent="0.3">
      <c r="B46" s="23">
        <v>47483</v>
      </c>
      <c r="C46" s="1"/>
      <c r="D46" s="1"/>
      <c r="E46" s="1"/>
      <c r="G46" s="25">
        <f t="shared" si="2"/>
        <v>171000</v>
      </c>
      <c r="H46" s="18">
        <v>42875</v>
      </c>
      <c r="I46" s="25">
        <f t="shared" ref="I46" si="7">SUM(H43:H46)</f>
        <v>171500</v>
      </c>
      <c r="J46" s="13">
        <v>0.46</v>
      </c>
      <c r="K46" s="4">
        <v>91.25</v>
      </c>
      <c r="L46" s="1">
        <v>36000</v>
      </c>
      <c r="M46" s="14">
        <f t="shared" si="1"/>
        <v>249.37230902777779</v>
      </c>
      <c r="N46" s="26">
        <f>SUM(M43:M46)</f>
        <v>1297.4355902777779</v>
      </c>
      <c r="O46" s="1">
        <v>2029</v>
      </c>
    </row>
    <row r="47" spans="1:15" x14ac:dyDescent="0.3">
      <c r="A47" s="22">
        <v>2030</v>
      </c>
      <c r="B47" s="23">
        <v>47573</v>
      </c>
      <c r="C47" s="1"/>
      <c r="D47" s="1"/>
      <c r="E47" s="1"/>
      <c r="G47" s="25">
        <f t="shared" si="2"/>
        <v>128125</v>
      </c>
      <c r="H47" s="18">
        <v>42875</v>
      </c>
      <c r="I47" s="25"/>
      <c r="J47" s="13">
        <v>0.46</v>
      </c>
      <c r="K47" s="4">
        <v>91.25</v>
      </c>
      <c r="L47" s="1">
        <v>36000</v>
      </c>
      <c r="M47" s="14">
        <f t="shared" si="1"/>
        <v>199.38124999999999</v>
      </c>
      <c r="N47" s="27"/>
    </row>
    <row r="48" spans="1:15" x14ac:dyDescent="0.3">
      <c r="B48" s="23">
        <v>47664</v>
      </c>
      <c r="C48" s="1"/>
      <c r="D48" s="1"/>
      <c r="E48" s="1"/>
      <c r="G48" s="25">
        <f t="shared" si="2"/>
        <v>85250</v>
      </c>
      <c r="H48" s="18">
        <v>42875</v>
      </c>
      <c r="I48" s="25"/>
      <c r="J48" s="13">
        <v>0.46</v>
      </c>
      <c r="K48" s="4">
        <v>91.25</v>
      </c>
      <c r="L48" s="1">
        <v>36000</v>
      </c>
      <c r="M48" s="14">
        <f t="shared" si="1"/>
        <v>149.39019097222223</v>
      </c>
      <c r="N48" s="27"/>
    </row>
    <row r="49" spans="1:15" x14ac:dyDescent="0.3">
      <c r="B49" s="23">
        <v>47756</v>
      </c>
      <c r="C49" s="1"/>
      <c r="D49" s="1"/>
      <c r="E49" s="1"/>
      <c r="G49" s="25">
        <f t="shared" si="2"/>
        <v>42375</v>
      </c>
      <c r="H49" s="18">
        <v>42875</v>
      </c>
      <c r="I49" s="25"/>
      <c r="J49" s="13">
        <v>0.46</v>
      </c>
      <c r="K49" s="4">
        <v>91.25</v>
      </c>
      <c r="L49" s="1">
        <v>36000</v>
      </c>
      <c r="M49" s="14">
        <f t="shared" si="1"/>
        <v>99.399131944444449</v>
      </c>
      <c r="N49" s="27"/>
    </row>
    <row r="50" spans="1:15" x14ac:dyDescent="0.3">
      <c r="B50" s="23">
        <v>47848</v>
      </c>
      <c r="C50" s="1"/>
      <c r="D50" s="1"/>
      <c r="E50" s="1"/>
      <c r="G50" s="25">
        <f t="shared" si="2"/>
        <v>0</v>
      </c>
      <c r="H50" s="18">
        <v>42375</v>
      </c>
      <c r="I50" s="25">
        <f t="shared" ref="I50" si="8">SUM(H47:H50)</f>
        <v>171000</v>
      </c>
      <c r="J50" s="13">
        <v>0.46</v>
      </c>
      <c r="K50" s="4">
        <v>91.25</v>
      </c>
      <c r="L50" s="1">
        <v>36000</v>
      </c>
      <c r="M50" s="14">
        <f t="shared" si="1"/>
        <v>49.408072916666669</v>
      </c>
      <c r="N50" s="26">
        <f>SUM(M47:M50)</f>
        <v>497.57864583333333</v>
      </c>
      <c r="O50" s="1">
        <v>2030</v>
      </c>
    </row>
    <row r="51" spans="1:15" x14ac:dyDescent="0.3">
      <c r="A51" s="19"/>
      <c r="B51" s="19"/>
      <c r="C51" s="1"/>
      <c r="D51" s="1"/>
      <c r="E51" s="1"/>
      <c r="G51" s="17"/>
      <c r="H51" s="18"/>
      <c r="I51" s="18"/>
      <c r="J51" s="13"/>
    </row>
    <row r="52" spans="1:15" x14ac:dyDescent="0.3">
      <c r="A52" s="19"/>
      <c r="B52" s="19"/>
      <c r="C52" s="1"/>
      <c r="D52" s="1"/>
      <c r="E52" s="1"/>
      <c r="G52" s="17"/>
      <c r="H52" s="18"/>
      <c r="I52" s="18"/>
      <c r="J52" s="13"/>
    </row>
    <row r="53" spans="1:15" x14ac:dyDescent="0.3">
      <c r="A53" s="19"/>
      <c r="B53" s="19"/>
      <c r="C53" s="1"/>
      <c r="D53" s="1"/>
      <c r="E53" s="25">
        <f>SUM(E11:E50)</f>
        <v>150000</v>
      </c>
      <c r="G53" s="17"/>
      <c r="H53" s="18"/>
      <c r="I53" s="25">
        <f>SUM(I11:I50)</f>
        <v>1650000</v>
      </c>
      <c r="J53" s="13"/>
      <c r="N53" s="26">
        <f>SUM(N50,N46,N42,N38,N34,N30,N26,N22,N18,N14)</f>
        <v>35851.605381944442</v>
      </c>
    </row>
    <row r="54" spans="1:15" x14ac:dyDescent="0.3">
      <c r="A54" s="19"/>
      <c r="B54" s="19"/>
      <c r="C54" s="1"/>
      <c r="D54" s="1"/>
      <c r="E54" s="1"/>
      <c r="G54" s="17"/>
      <c r="H54" s="18"/>
      <c r="I54" s="18"/>
      <c r="J54" s="13"/>
    </row>
    <row r="55" spans="1:15" x14ac:dyDescent="0.3">
      <c r="A55" s="19"/>
      <c r="B55" s="19"/>
      <c r="C55" s="1"/>
      <c r="D55" s="1"/>
      <c r="E55" s="1"/>
      <c r="G55" s="17"/>
      <c r="H55" s="18"/>
      <c r="I55" s="18"/>
      <c r="J55" s="13"/>
    </row>
    <row r="56" spans="1:15" x14ac:dyDescent="0.3">
      <c r="A56" s="19"/>
      <c r="B56" s="19"/>
      <c r="C56" s="1"/>
      <c r="D56" s="1"/>
      <c r="E56" s="1"/>
      <c r="G56" s="17"/>
      <c r="H56" s="18"/>
      <c r="I56" s="18"/>
      <c r="J56" s="13"/>
    </row>
    <row r="57" spans="1:15" x14ac:dyDescent="0.3">
      <c r="A57" s="19"/>
      <c r="B57" s="19"/>
      <c r="C57" s="1"/>
      <c r="D57" s="1"/>
      <c r="E57" s="1"/>
      <c r="G57" s="17"/>
      <c r="H57" s="18"/>
      <c r="I57" s="18"/>
      <c r="J57" s="13"/>
    </row>
    <row r="58" spans="1:15" x14ac:dyDescent="0.3">
      <c r="A58" s="19"/>
      <c r="B58" s="19"/>
      <c r="C58" s="1"/>
      <c r="D58" s="1"/>
      <c r="E58" s="1"/>
      <c r="G58" s="17"/>
      <c r="H58" s="18"/>
      <c r="I58" s="18"/>
      <c r="J58" s="13"/>
    </row>
    <row r="59" spans="1:15" x14ac:dyDescent="0.3">
      <c r="A59" s="19"/>
      <c r="B59" s="19"/>
      <c r="C59" s="1"/>
      <c r="D59" s="1"/>
      <c r="E59" s="1"/>
      <c r="G59" s="17"/>
      <c r="H59" s="18"/>
      <c r="I59" s="18"/>
      <c r="J59" s="13"/>
    </row>
    <row r="60" spans="1:15" x14ac:dyDescent="0.3">
      <c r="A60" s="19"/>
      <c r="B60" s="19"/>
      <c r="C60" s="1"/>
      <c r="D60" s="1"/>
      <c r="E60" s="1"/>
      <c r="G60" s="17"/>
      <c r="H60" s="18"/>
      <c r="I60" s="18"/>
      <c r="J60" s="13"/>
    </row>
    <row r="61" spans="1:15" x14ac:dyDescent="0.3">
      <c r="A61" s="19"/>
      <c r="B61" s="19"/>
      <c r="C61" s="1"/>
      <c r="D61" s="1"/>
      <c r="E61" s="1"/>
      <c r="G61" s="17"/>
      <c r="H61" s="18"/>
      <c r="I61" s="18"/>
      <c r="J61" s="13"/>
    </row>
    <row r="62" spans="1:15" x14ac:dyDescent="0.3">
      <c r="A62" s="19"/>
      <c r="B62" s="19"/>
      <c r="C62" s="1"/>
      <c r="D62" s="1"/>
      <c r="E62" s="1"/>
      <c r="G62" s="17"/>
      <c r="H62" s="18"/>
      <c r="I62" s="18"/>
      <c r="J62" s="13"/>
    </row>
    <row r="63" spans="1:15" x14ac:dyDescent="0.3">
      <c r="A63" s="19"/>
      <c r="B63" s="19"/>
      <c r="C63" s="1"/>
      <c r="D63" s="1"/>
      <c r="E63" s="1"/>
      <c r="G63" s="17"/>
      <c r="H63" s="18"/>
      <c r="I63" s="18"/>
      <c r="J63" s="13"/>
    </row>
    <row r="64" spans="1:15" x14ac:dyDescent="0.3">
      <c r="A64" s="19"/>
      <c r="B64" s="19"/>
      <c r="C64" s="1"/>
      <c r="D64" s="1"/>
      <c r="E64" s="1"/>
      <c r="G64" s="17"/>
      <c r="H64" s="18"/>
      <c r="I64" s="18"/>
      <c r="J64" s="13"/>
    </row>
    <row r="65" spans="1:14" x14ac:dyDescent="0.3">
      <c r="A65" s="19"/>
      <c r="B65" s="19"/>
      <c r="C65" s="1"/>
      <c r="D65" s="1"/>
      <c r="E65" s="1"/>
      <c r="G65" s="17"/>
      <c r="H65" s="18"/>
      <c r="I65" s="18"/>
      <c r="J65" s="13"/>
      <c r="K65" s="1"/>
      <c r="M65" s="1"/>
      <c r="N65" s="1"/>
    </row>
    <row r="66" spans="1:14" x14ac:dyDescent="0.3">
      <c r="A66" s="19"/>
      <c r="B66" s="19"/>
      <c r="C66" s="1"/>
      <c r="D66" s="1"/>
      <c r="E66" s="1"/>
      <c r="G66" s="17"/>
      <c r="H66" s="18"/>
      <c r="I66" s="18"/>
      <c r="K66" s="1"/>
      <c r="M66" s="1"/>
      <c r="N66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7" workbookViewId="0">
      <selection activeCell="A7" sqref="A1:XFD1048576"/>
    </sheetView>
  </sheetViews>
  <sheetFormatPr defaultRowHeight="18.75" x14ac:dyDescent="0.3"/>
  <cols>
    <col min="1" max="1" width="9.140625" style="20"/>
    <col min="2" max="2" width="10.140625" style="20" bestFit="1" customWidth="1"/>
    <col min="3" max="3" width="12.42578125" style="3" bestFit="1" customWidth="1"/>
    <col min="4" max="4" width="12.140625" style="3" customWidth="1"/>
    <col min="5" max="5" width="11.85546875" style="3" customWidth="1"/>
    <col min="6" max="6" width="12.42578125" style="1" bestFit="1" customWidth="1"/>
    <col min="7" max="7" width="12.42578125" style="16" bestFit="1" customWidth="1"/>
    <col min="8" max="8" width="11.28515625" style="14" customWidth="1"/>
    <col min="9" max="9" width="12.7109375" style="14" customWidth="1"/>
    <col min="10" max="10" width="9.140625" style="2"/>
    <col min="11" max="11" width="10.5703125" style="1" customWidth="1"/>
    <col min="12" max="16384" width="9.140625" style="1"/>
  </cols>
  <sheetData>
    <row r="1" spans="1:10" x14ac:dyDescent="0.3">
      <c r="C1" s="7"/>
      <c r="D1" s="7"/>
      <c r="E1" s="7"/>
      <c r="F1" s="6"/>
      <c r="G1" s="15"/>
      <c r="H1" s="12"/>
      <c r="I1" s="12"/>
    </row>
    <row r="2" spans="1:10" x14ac:dyDescent="0.3">
      <c r="C2" s="7"/>
      <c r="D2" s="7"/>
      <c r="E2" s="7"/>
      <c r="G2" s="15"/>
      <c r="H2" s="12"/>
      <c r="I2" s="12"/>
      <c r="J2" s="1" t="s">
        <v>22</v>
      </c>
    </row>
    <row r="3" spans="1:10" x14ac:dyDescent="0.3">
      <c r="C3" s="7"/>
      <c r="D3" s="7"/>
      <c r="E3" s="7"/>
      <c r="G3" s="15"/>
      <c r="H3" s="12"/>
      <c r="I3" s="12"/>
    </row>
    <row r="4" spans="1:10" ht="23.25" x14ac:dyDescent="0.35">
      <c r="B4" s="21" t="s">
        <v>23</v>
      </c>
      <c r="C4" s="7"/>
      <c r="D4" s="7"/>
      <c r="E4" s="7"/>
      <c r="F4" s="6"/>
      <c r="G4" s="15"/>
      <c r="H4" s="12"/>
      <c r="I4" s="12"/>
    </row>
    <row r="5" spans="1:10" x14ac:dyDescent="0.3">
      <c r="B5" s="30" t="s">
        <v>20</v>
      </c>
      <c r="C5" s="9"/>
      <c r="D5" s="9"/>
      <c r="E5" s="9"/>
      <c r="F5" s="15"/>
      <c r="G5" s="15"/>
      <c r="H5" s="12"/>
      <c r="I5" s="12"/>
    </row>
    <row r="6" spans="1:10" x14ac:dyDescent="0.3">
      <c r="B6" s="30" t="s">
        <v>21</v>
      </c>
      <c r="C6" s="9"/>
      <c r="D6" s="9"/>
      <c r="E6" s="9"/>
      <c r="G6" s="15"/>
      <c r="H6" s="12"/>
      <c r="I6" s="12"/>
    </row>
    <row r="7" spans="1:10" x14ac:dyDescent="0.3">
      <c r="B7" s="30"/>
      <c r="C7" s="9"/>
      <c r="D7" s="9"/>
      <c r="E7" s="9"/>
      <c r="G7" s="15"/>
      <c r="H7" s="12"/>
      <c r="I7" s="12"/>
      <c r="J7" s="1" t="s">
        <v>8</v>
      </c>
    </row>
    <row r="8" spans="1:10" x14ac:dyDescent="0.3">
      <c r="B8" s="30"/>
      <c r="C8" s="9"/>
      <c r="D8" s="9"/>
      <c r="E8" s="9"/>
      <c r="G8" s="15"/>
      <c r="H8" s="12"/>
      <c r="I8" s="12"/>
    </row>
    <row r="9" spans="1:10" ht="60" x14ac:dyDescent="0.25">
      <c r="A9" s="5" t="s">
        <v>4</v>
      </c>
      <c r="C9" s="8" t="s">
        <v>2</v>
      </c>
      <c r="D9" s="8" t="s">
        <v>3</v>
      </c>
      <c r="E9" s="5" t="s">
        <v>12</v>
      </c>
      <c r="F9" s="8" t="s">
        <v>11</v>
      </c>
      <c r="G9" s="5" t="s">
        <v>6</v>
      </c>
      <c r="H9" s="5" t="s">
        <v>13</v>
      </c>
      <c r="I9" s="5" t="s">
        <v>14</v>
      </c>
      <c r="J9" s="5" t="s">
        <v>15</v>
      </c>
    </row>
    <row r="10" spans="1:10" x14ac:dyDescent="0.3">
      <c r="C10" s="7"/>
      <c r="D10" s="7"/>
      <c r="E10" s="7"/>
      <c r="F10" s="6"/>
      <c r="G10" s="17"/>
      <c r="H10" s="18"/>
      <c r="I10" s="18"/>
      <c r="J10" s="2" t="s">
        <v>19</v>
      </c>
    </row>
    <row r="11" spans="1:10" x14ac:dyDescent="0.3">
      <c r="C11" s="7"/>
      <c r="D11" s="7"/>
      <c r="E11" s="7"/>
      <c r="F11" s="6"/>
      <c r="G11" s="17"/>
      <c r="H11" s="18"/>
      <c r="I11" s="18"/>
    </row>
    <row r="12" spans="1:10" x14ac:dyDescent="0.3">
      <c r="A12" s="22">
        <v>2020</v>
      </c>
      <c r="B12" s="23">
        <v>44119</v>
      </c>
      <c r="C12" s="9">
        <v>570000</v>
      </c>
      <c r="D12" s="10">
        <f>C12</f>
        <v>570000</v>
      </c>
      <c r="E12" s="9"/>
      <c r="F12" s="12">
        <v>570000</v>
      </c>
      <c r="G12" s="25">
        <v>570000</v>
      </c>
      <c r="H12" s="18"/>
      <c r="I12" s="18"/>
    </row>
    <row r="13" spans="1:10" x14ac:dyDescent="0.3">
      <c r="A13" s="22"/>
      <c r="B13" s="23">
        <v>44196</v>
      </c>
      <c r="C13" s="9"/>
      <c r="D13" s="10"/>
      <c r="E13" s="10"/>
      <c r="F13" s="12"/>
      <c r="G13" s="28"/>
      <c r="H13" s="18"/>
      <c r="I13" s="18"/>
      <c r="J13" s="26">
        <v>1219.1666666666667</v>
      </c>
    </row>
    <row r="14" spans="1:10" x14ac:dyDescent="0.3">
      <c r="A14" s="22">
        <v>2021</v>
      </c>
      <c r="B14" s="23">
        <v>44286</v>
      </c>
      <c r="C14" s="9">
        <v>280000</v>
      </c>
      <c r="D14" s="10"/>
      <c r="E14" s="10"/>
      <c r="F14" s="12">
        <f>F12+C14</f>
        <v>850000</v>
      </c>
      <c r="G14" s="25">
        <f>F14-H14</f>
        <v>812500</v>
      </c>
      <c r="H14" s="18">
        <v>37500</v>
      </c>
      <c r="I14" s="18"/>
      <c r="J14" s="26"/>
    </row>
    <row r="15" spans="1:10" x14ac:dyDescent="0.3">
      <c r="A15" s="22"/>
      <c r="B15" s="23">
        <v>44377</v>
      </c>
      <c r="C15" s="9">
        <v>230000</v>
      </c>
      <c r="D15" s="10"/>
      <c r="E15" s="10"/>
      <c r="F15" s="12">
        <f t="shared" ref="F15:F23" si="0">F14+C15</f>
        <v>1080000</v>
      </c>
      <c r="G15" s="25">
        <f>F15-H14-H15</f>
        <v>1005000</v>
      </c>
      <c r="H15" s="18">
        <v>37500</v>
      </c>
      <c r="I15" s="18"/>
      <c r="J15" s="26"/>
    </row>
    <row r="16" spans="1:10" x14ac:dyDescent="0.3">
      <c r="A16" s="22"/>
      <c r="B16" s="23">
        <v>44469</v>
      </c>
      <c r="C16" s="9">
        <v>150000</v>
      </c>
      <c r="D16" s="10"/>
      <c r="E16" s="10"/>
      <c r="F16" s="12">
        <f t="shared" si="0"/>
        <v>1230000</v>
      </c>
      <c r="G16" s="25">
        <f>F16-H14-H15-H16</f>
        <v>1117500</v>
      </c>
      <c r="H16" s="18">
        <v>37500</v>
      </c>
      <c r="I16" s="18"/>
      <c r="J16" s="26"/>
    </row>
    <row r="17" spans="1:10" x14ac:dyDescent="0.3">
      <c r="A17" s="22"/>
      <c r="B17" s="23">
        <v>44561</v>
      </c>
      <c r="C17" s="9">
        <v>80000</v>
      </c>
      <c r="D17" s="10">
        <f>SUM(C14:C17)</f>
        <v>740000</v>
      </c>
      <c r="E17" s="10"/>
      <c r="F17" s="12">
        <f t="shared" si="0"/>
        <v>1310000</v>
      </c>
      <c r="G17" s="25">
        <f>F17-H14-H15-H16-H17</f>
        <v>1160000</v>
      </c>
      <c r="H17" s="18">
        <v>37500</v>
      </c>
      <c r="I17" s="25">
        <f>SUM(H14:H17)</f>
        <v>150000</v>
      </c>
      <c r="J17" s="26">
        <v>7439.4097222222226</v>
      </c>
    </row>
    <row r="18" spans="1:10" x14ac:dyDescent="0.3">
      <c r="A18" s="22">
        <v>2022</v>
      </c>
      <c r="B18" s="23">
        <v>44651</v>
      </c>
      <c r="C18" s="9">
        <v>80000</v>
      </c>
      <c r="D18" s="10"/>
      <c r="E18" s="10"/>
      <c r="F18" s="12">
        <f t="shared" si="0"/>
        <v>1390000</v>
      </c>
      <c r="G18" s="25">
        <f>F18-I17-H18</f>
        <v>1202500</v>
      </c>
      <c r="H18" s="18">
        <v>37500</v>
      </c>
      <c r="I18" s="25"/>
      <c r="J18" s="26"/>
    </row>
    <row r="19" spans="1:10" x14ac:dyDescent="0.3">
      <c r="A19" s="22"/>
      <c r="B19" s="23">
        <v>44742</v>
      </c>
      <c r="C19" s="9">
        <v>100000</v>
      </c>
      <c r="D19" s="10"/>
      <c r="E19" s="10"/>
      <c r="F19" s="12">
        <f t="shared" si="0"/>
        <v>1490000</v>
      </c>
      <c r="G19" s="25">
        <f>F19-I17-H18-H19</f>
        <v>1265000</v>
      </c>
      <c r="H19" s="18">
        <v>37500</v>
      </c>
      <c r="I19" s="25"/>
      <c r="J19" s="26"/>
    </row>
    <row r="20" spans="1:10" x14ac:dyDescent="0.3">
      <c r="A20" s="22"/>
      <c r="B20" s="23">
        <v>44834</v>
      </c>
      <c r="C20" s="9">
        <v>70000</v>
      </c>
      <c r="D20" s="10"/>
      <c r="E20" s="10"/>
      <c r="F20" s="12">
        <f t="shared" si="0"/>
        <v>1560000</v>
      </c>
      <c r="G20" s="25">
        <f>F20-I17-H18-H19-H20</f>
        <v>1297500</v>
      </c>
      <c r="H20" s="18">
        <v>37500</v>
      </c>
      <c r="I20" s="25"/>
      <c r="J20" s="26"/>
    </row>
    <row r="21" spans="1:10" x14ac:dyDescent="0.3">
      <c r="A21" s="22"/>
      <c r="B21" s="23">
        <v>44926</v>
      </c>
      <c r="C21" s="9">
        <v>50000</v>
      </c>
      <c r="D21" s="10">
        <f>SUM(C18:C21)</f>
        <v>300000</v>
      </c>
      <c r="E21" s="10"/>
      <c r="F21" s="12">
        <f t="shared" si="0"/>
        <v>1610000</v>
      </c>
      <c r="G21" s="25">
        <f>F21-I17-I21</f>
        <v>1310000</v>
      </c>
      <c r="H21" s="18">
        <v>37500</v>
      </c>
      <c r="I21" s="25">
        <v>150000</v>
      </c>
      <c r="J21" s="26">
        <v>12483.506944444445</v>
      </c>
    </row>
    <row r="22" spans="1:10" x14ac:dyDescent="0.3">
      <c r="A22" s="22">
        <v>2023</v>
      </c>
      <c r="B22" s="23">
        <v>45016</v>
      </c>
      <c r="C22" s="9">
        <v>100000</v>
      </c>
      <c r="D22" s="10"/>
      <c r="E22" s="10"/>
      <c r="F22" s="12">
        <f t="shared" si="0"/>
        <v>1710000</v>
      </c>
      <c r="G22" s="25">
        <f>F22-I17-I21-H22</f>
        <v>1372500</v>
      </c>
      <c r="H22" s="18">
        <v>37500</v>
      </c>
      <c r="I22" s="25"/>
      <c r="J22" s="26"/>
    </row>
    <row r="23" spans="1:10" x14ac:dyDescent="0.3">
      <c r="B23" s="23">
        <v>45107</v>
      </c>
      <c r="C23" s="9">
        <v>90000</v>
      </c>
      <c r="D23" s="10">
        <f>SUM(C22:C23)</f>
        <v>190000</v>
      </c>
      <c r="E23" s="10"/>
      <c r="F23" s="12">
        <f t="shared" si="0"/>
        <v>1800000</v>
      </c>
      <c r="G23" s="25">
        <f>F23-I17-I21-H22-H23</f>
        <v>1425000</v>
      </c>
      <c r="H23" s="18">
        <v>37500</v>
      </c>
      <c r="I23" s="25"/>
      <c r="J23" s="26"/>
    </row>
    <row r="24" spans="1:10" x14ac:dyDescent="0.3">
      <c r="B24" s="23">
        <v>45199</v>
      </c>
      <c r="C24" s="7"/>
      <c r="D24" s="7"/>
      <c r="E24" s="7"/>
      <c r="F24" s="11"/>
      <c r="G24" s="25">
        <f>G23-H24</f>
        <v>1387500</v>
      </c>
      <c r="H24" s="18">
        <v>37500</v>
      </c>
      <c r="I24" s="25"/>
      <c r="J24" s="26"/>
    </row>
    <row r="25" spans="1:10" x14ac:dyDescent="0.3">
      <c r="B25" s="23">
        <v>45291</v>
      </c>
      <c r="C25" s="7"/>
      <c r="D25" s="7"/>
      <c r="E25" s="32" t="s">
        <v>18</v>
      </c>
      <c r="F25" s="11"/>
      <c r="G25" s="25">
        <v>1200000</v>
      </c>
      <c r="H25" s="18">
        <v>187500</v>
      </c>
      <c r="I25" s="25">
        <v>300000</v>
      </c>
      <c r="J25" s="26">
        <v>13928.298611111111</v>
      </c>
    </row>
    <row r="26" spans="1:10" x14ac:dyDescent="0.3">
      <c r="A26" s="22">
        <v>2024</v>
      </c>
      <c r="B26" s="23">
        <v>45382</v>
      </c>
      <c r="C26" s="7"/>
      <c r="D26" s="7"/>
      <c r="E26" s="7"/>
      <c r="F26" s="11"/>
      <c r="G26" s="25">
        <f t="shared" ref="G26:G53" si="1">G25-H26</f>
        <v>1157125</v>
      </c>
      <c r="H26" s="18">
        <v>42875</v>
      </c>
      <c r="I26" s="25"/>
      <c r="J26" s="26"/>
    </row>
    <row r="27" spans="1:10" x14ac:dyDescent="0.3">
      <c r="B27" s="23">
        <v>45473</v>
      </c>
      <c r="C27" s="7"/>
      <c r="D27" s="7"/>
      <c r="E27" s="7"/>
      <c r="F27" s="6"/>
      <c r="G27" s="25">
        <f t="shared" si="1"/>
        <v>1114250</v>
      </c>
      <c r="H27" s="18">
        <v>42875</v>
      </c>
      <c r="I27" s="25"/>
      <c r="J27" s="26"/>
    </row>
    <row r="28" spans="1:10" x14ac:dyDescent="0.3">
      <c r="B28" s="23">
        <v>45565</v>
      </c>
      <c r="C28" s="7"/>
      <c r="D28" s="7"/>
      <c r="E28" s="7"/>
      <c r="F28" s="6"/>
      <c r="G28" s="25">
        <f t="shared" si="1"/>
        <v>1071375</v>
      </c>
      <c r="H28" s="18">
        <v>42875</v>
      </c>
      <c r="I28" s="25"/>
      <c r="J28" s="26"/>
    </row>
    <row r="29" spans="1:10" x14ac:dyDescent="0.3">
      <c r="B29" s="23">
        <v>45657</v>
      </c>
      <c r="G29" s="25">
        <f t="shared" si="1"/>
        <v>1028500</v>
      </c>
      <c r="H29" s="18">
        <v>42875</v>
      </c>
      <c r="I29" s="25">
        <f>SUM(H26:H29)</f>
        <v>171500</v>
      </c>
      <c r="J29" s="26">
        <v>11514.609375</v>
      </c>
    </row>
    <row r="30" spans="1:10" x14ac:dyDescent="0.3">
      <c r="A30" s="22">
        <v>2025</v>
      </c>
      <c r="B30" s="23">
        <v>45747</v>
      </c>
      <c r="G30" s="25">
        <f t="shared" si="1"/>
        <v>985625</v>
      </c>
      <c r="H30" s="18">
        <v>42875</v>
      </c>
      <c r="I30" s="25"/>
      <c r="J30" s="26"/>
    </row>
    <row r="31" spans="1:10" x14ac:dyDescent="0.3">
      <c r="B31" s="23">
        <v>45838</v>
      </c>
      <c r="G31" s="25">
        <f t="shared" si="1"/>
        <v>942750</v>
      </c>
      <c r="H31" s="18">
        <v>42875</v>
      </c>
      <c r="I31" s="25"/>
      <c r="J31" s="26"/>
    </row>
    <row r="32" spans="1:10" x14ac:dyDescent="0.3">
      <c r="B32" s="23">
        <v>45930</v>
      </c>
      <c r="G32" s="25">
        <f t="shared" si="1"/>
        <v>899875</v>
      </c>
      <c r="H32" s="18">
        <v>42875</v>
      </c>
      <c r="I32" s="25"/>
      <c r="J32" s="26"/>
    </row>
    <row r="33" spans="1:10" x14ac:dyDescent="0.3">
      <c r="B33" s="23">
        <v>46022</v>
      </c>
      <c r="C33" s="1"/>
      <c r="D33" s="1"/>
      <c r="E33" s="1"/>
      <c r="G33" s="25">
        <f t="shared" si="1"/>
        <v>857000</v>
      </c>
      <c r="H33" s="18">
        <v>42875</v>
      </c>
      <c r="I33" s="25">
        <f t="shared" ref="I33" si="2">SUM(H30:H33)</f>
        <v>171500</v>
      </c>
      <c r="J33" s="26">
        <v>9775.7899305555566</v>
      </c>
    </row>
    <row r="34" spans="1:10" x14ac:dyDescent="0.3">
      <c r="A34" s="22">
        <v>2026</v>
      </c>
      <c r="B34" s="23">
        <v>46112</v>
      </c>
      <c r="C34" s="1"/>
      <c r="D34" s="1"/>
      <c r="E34" s="1"/>
      <c r="G34" s="25">
        <f t="shared" si="1"/>
        <v>814125</v>
      </c>
      <c r="H34" s="18">
        <v>42875</v>
      </c>
      <c r="I34" s="25"/>
      <c r="J34" s="26"/>
    </row>
    <row r="35" spans="1:10" x14ac:dyDescent="0.3">
      <c r="B35" s="23">
        <v>46203</v>
      </c>
      <c r="C35" s="1"/>
      <c r="D35" s="1"/>
      <c r="E35" s="1"/>
      <c r="G35" s="25">
        <f t="shared" si="1"/>
        <v>771250</v>
      </c>
      <c r="H35" s="18">
        <v>42875</v>
      </c>
      <c r="I35" s="25"/>
      <c r="J35" s="26"/>
    </row>
    <row r="36" spans="1:10" x14ac:dyDescent="0.3">
      <c r="B36" s="23">
        <v>46295</v>
      </c>
      <c r="C36" s="1"/>
      <c r="D36" s="1"/>
      <c r="E36" s="1"/>
      <c r="G36" s="25">
        <f t="shared" si="1"/>
        <v>728375</v>
      </c>
      <c r="H36" s="18">
        <v>42875</v>
      </c>
      <c r="I36" s="25"/>
      <c r="J36" s="26"/>
    </row>
    <row r="37" spans="1:10" x14ac:dyDescent="0.3">
      <c r="B37" s="23">
        <v>46387</v>
      </c>
      <c r="C37" s="1"/>
      <c r="D37" s="1"/>
      <c r="E37" s="1"/>
      <c r="G37" s="25">
        <f t="shared" si="1"/>
        <v>685500</v>
      </c>
      <c r="H37" s="18">
        <v>42875</v>
      </c>
      <c r="I37" s="25">
        <f t="shared" ref="I37" si="3">SUM(H34:H37)</f>
        <v>171500</v>
      </c>
      <c r="J37" s="26">
        <v>8036.9704861111113</v>
      </c>
    </row>
    <row r="38" spans="1:10" x14ac:dyDescent="0.3">
      <c r="A38" s="22">
        <v>2027</v>
      </c>
      <c r="B38" s="23">
        <v>46477</v>
      </c>
      <c r="C38" s="1"/>
      <c r="D38" s="1"/>
      <c r="E38" s="1"/>
      <c r="G38" s="25">
        <f t="shared" si="1"/>
        <v>642625</v>
      </c>
      <c r="H38" s="18">
        <v>42875</v>
      </c>
      <c r="I38" s="25"/>
      <c r="J38" s="26"/>
    </row>
    <row r="39" spans="1:10" x14ac:dyDescent="0.3">
      <c r="B39" s="23">
        <v>46568</v>
      </c>
      <c r="C39" s="1"/>
      <c r="D39" s="1"/>
      <c r="E39" s="1"/>
      <c r="G39" s="25">
        <f t="shared" si="1"/>
        <v>599750</v>
      </c>
      <c r="H39" s="18">
        <v>42875</v>
      </c>
      <c r="I39" s="25"/>
      <c r="J39" s="26"/>
    </row>
    <row r="40" spans="1:10" x14ac:dyDescent="0.3">
      <c r="B40" s="23">
        <v>46660</v>
      </c>
      <c r="C40" s="1"/>
      <c r="D40" s="1"/>
      <c r="E40" s="1"/>
      <c r="G40" s="25">
        <f t="shared" si="1"/>
        <v>556875</v>
      </c>
      <c r="H40" s="18">
        <v>42875</v>
      </c>
      <c r="I40" s="25"/>
      <c r="J40" s="26"/>
    </row>
    <row r="41" spans="1:10" x14ac:dyDescent="0.3">
      <c r="B41" s="23">
        <v>46752</v>
      </c>
      <c r="C41" s="1"/>
      <c r="D41" s="1"/>
      <c r="E41" s="1"/>
      <c r="G41" s="25">
        <f t="shared" si="1"/>
        <v>514000</v>
      </c>
      <c r="H41" s="18">
        <v>42875</v>
      </c>
      <c r="I41" s="25">
        <f t="shared" ref="I41" si="4">SUM(H38:H41)</f>
        <v>171500</v>
      </c>
      <c r="J41" s="26">
        <v>6298.1510416666661</v>
      </c>
    </row>
    <row r="42" spans="1:10" x14ac:dyDescent="0.3">
      <c r="A42" s="22">
        <v>2028</v>
      </c>
      <c r="B42" s="23">
        <v>46843</v>
      </c>
      <c r="C42" s="1"/>
      <c r="D42" s="1"/>
      <c r="E42" s="1"/>
      <c r="G42" s="25">
        <f t="shared" si="1"/>
        <v>471125</v>
      </c>
      <c r="H42" s="18">
        <v>42875</v>
      </c>
      <c r="I42" s="25"/>
      <c r="J42" s="26"/>
    </row>
    <row r="43" spans="1:10" x14ac:dyDescent="0.3">
      <c r="B43" s="23">
        <v>46934</v>
      </c>
      <c r="C43" s="1"/>
      <c r="D43" s="1"/>
      <c r="E43" s="1"/>
      <c r="G43" s="25">
        <f t="shared" si="1"/>
        <v>428250</v>
      </c>
      <c r="H43" s="18">
        <v>42875</v>
      </c>
      <c r="I43" s="25"/>
      <c r="J43" s="26"/>
    </row>
    <row r="44" spans="1:10" x14ac:dyDescent="0.3">
      <c r="B44" s="23">
        <v>47026</v>
      </c>
      <c r="C44" s="1"/>
      <c r="D44" s="1"/>
      <c r="E44" s="1"/>
      <c r="G44" s="25">
        <f t="shared" si="1"/>
        <v>385375</v>
      </c>
      <c r="H44" s="18">
        <v>42875</v>
      </c>
      <c r="I44" s="25"/>
      <c r="J44" s="26"/>
    </row>
    <row r="45" spans="1:10" x14ac:dyDescent="0.3">
      <c r="B45" s="23">
        <v>47118</v>
      </c>
      <c r="C45" s="1"/>
      <c r="D45" s="1"/>
      <c r="E45" s="1"/>
      <c r="G45" s="25">
        <f t="shared" si="1"/>
        <v>342500</v>
      </c>
      <c r="H45" s="18">
        <v>42875</v>
      </c>
      <c r="I45" s="25">
        <f t="shared" ref="I45" si="5">SUM(H42:H45)</f>
        <v>171500</v>
      </c>
      <c r="J45" s="26">
        <v>4559.3315972222217</v>
      </c>
    </row>
    <row r="46" spans="1:10" x14ac:dyDescent="0.3">
      <c r="A46" s="22">
        <v>2029</v>
      </c>
      <c r="B46" s="23">
        <v>47208</v>
      </c>
      <c r="C46" s="1"/>
      <c r="D46" s="1"/>
      <c r="E46" s="1"/>
      <c r="G46" s="25">
        <f t="shared" si="1"/>
        <v>299625</v>
      </c>
      <c r="H46" s="18">
        <v>42875</v>
      </c>
      <c r="I46" s="25"/>
      <c r="J46" s="26"/>
    </row>
    <row r="47" spans="1:10" x14ac:dyDescent="0.3">
      <c r="B47" s="23">
        <v>47299</v>
      </c>
      <c r="C47" s="1"/>
      <c r="D47" s="1"/>
      <c r="E47" s="1"/>
      <c r="G47" s="25">
        <f t="shared" si="1"/>
        <v>256750</v>
      </c>
      <c r="H47" s="18">
        <v>42875</v>
      </c>
      <c r="I47" s="25"/>
      <c r="J47" s="26"/>
    </row>
    <row r="48" spans="1:10" x14ac:dyDescent="0.3">
      <c r="B48" s="23">
        <v>47391</v>
      </c>
      <c r="C48" s="1"/>
      <c r="D48" s="1"/>
      <c r="E48" s="1"/>
      <c r="G48" s="25">
        <f t="shared" si="1"/>
        <v>213875</v>
      </c>
      <c r="H48" s="18">
        <v>42875</v>
      </c>
      <c r="I48" s="25"/>
      <c r="J48" s="26"/>
    </row>
    <row r="49" spans="1:10" x14ac:dyDescent="0.3">
      <c r="B49" s="23">
        <v>47483</v>
      </c>
      <c r="C49" s="1"/>
      <c r="D49" s="1"/>
      <c r="E49" s="1"/>
      <c r="G49" s="25">
        <f t="shared" si="1"/>
        <v>171000</v>
      </c>
      <c r="H49" s="18">
        <v>42875</v>
      </c>
      <c r="I49" s="25">
        <f t="shared" ref="I49" si="6">SUM(H46:H49)</f>
        <v>171500</v>
      </c>
      <c r="J49" s="26">
        <v>2820.5121527777778</v>
      </c>
    </row>
    <row r="50" spans="1:10" x14ac:dyDescent="0.3">
      <c r="A50" s="22">
        <v>2030</v>
      </c>
      <c r="B50" s="23">
        <v>47573</v>
      </c>
      <c r="C50" s="1"/>
      <c r="D50" s="1"/>
      <c r="E50" s="1"/>
      <c r="G50" s="25">
        <f t="shared" si="1"/>
        <v>128125</v>
      </c>
      <c r="H50" s="18">
        <v>42875</v>
      </c>
      <c r="I50" s="25"/>
      <c r="J50" s="26"/>
    </row>
    <row r="51" spans="1:10" x14ac:dyDescent="0.3">
      <c r="B51" s="23">
        <v>47664</v>
      </c>
      <c r="C51" s="1"/>
      <c r="D51" s="1"/>
      <c r="E51" s="1"/>
      <c r="G51" s="25">
        <f t="shared" si="1"/>
        <v>85250</v>
      </c>
      <c r="H51" s="18">
        <v>42875</v>
      </c>
      <c r="I51" s="25"/>
      <c r="J51" s="26"/>
    </row>
    <row r="52" spans="1:10" x14ac:dyDescent="0.3">
      <c r="B52" s="23">
        <v>47756</v>
      </c>
      <c r="C52" s="1"/>
      <c r="D52" s="1"/>
      <c r="E52" s="1"/>
      <c r="G52" s="25">
        <f t="shared" si="1"/>
        <v>42375</v>
      </c>
      <c r="H52" s="18">
        <v>42875</v>
      </c>
      <c r="I52" s="25"/>
      <c r="J52" s="26"/>
    </row>
    <row r="53" spans="1:10" x14ac:dyDescent="0.3">
      <c r="B53" s="23">
        <v>47848</v>
      </c>
      <c r="C53" s="1"/>
      <c r="D53" s="1"/>
      <c r="E53" s="1"/>
      <c r="G53" s="25">
        <f t="shared" si="1"/>
        <v>0</v>
      </c>
      <c r="H53" s="18">
        <v>42375</v>
      </c>
      <c r="I53" s="25">
        <f t="shared" ref="I53" si="7">SUM(H50:H53)</f>
        <v>171000</v>
      </c>
      <c r="J53" s="26">
        <v>1081.6927083333333</v>
      </c>
    </row>
    <row r="54" spans="1:10" x14ac:dyDescent="0.3">
      <c r="A54" s="19"/>
      <c r="B54" s="19"/>
      <c r="C54" s="1"/>
      <c r="D54" s="1"/>
      <c r="E54" s="1"/>
      <c r="G54" s="17"/>
      <c r="H54" s="18"/>
      <c r="I54" s="18"/>
      <c r="J54" s="31"/>
    </row>
    <row r="55" spans="1:10" x14ac:dyDescent="0.3">
      <c r="A55" s="19"/>
      <c r="B55" s="19"/>
      <c r="C55" s="1"/>
      <c r="D55" s="1"/>
      <c r="E55" s="1"/>
      <c r="G55" s="17"/>
      <c r="H55" s="18"/>
      <c r="I55" s="18"/>
      <c r="J55" s="31"/>
    </row>
    <row r="56" spans="1:10" x14ac:dyDescent="0.3">
      <c r="A56" s="19"/>
      <c r="B56" s="28" t="s">
        <v>5</v>
      </c>
      <c r="C56" s="1"/>
      <c r="D56" s="1"/>
      <c r="E56" s="25"/>
      <c r="G56" s="17"/>
      <c r="H56" s="18"/>
      <c r="I56" s="25">
        <f>SUM(I14:I53)</f>
        <v>1800000</v>
      </c>
      <c r="J56" s="26">
        <v>77938.272569444438</v>
      </c>
    </row>
    <row r="57" spans="1:10" x14ac:dyDescent="0.3">
      <c r="A57" s="19"/>
      <c r="B57" s="19"/>
      <c r="C57" s="1"/>
      <c r="D57" s="1"/>
      <c r="E57" s="1"/>
      <c r="G57" s="17"/>
      <c r="H57" s="18"/>
      <c r="I57" s="18"/>
      <c r="J57" s="31"/>
    </row>
    <row r="58" spans="1:10" x14ac:dyDescent="0.3">
      <c r="A58" s="19"/>
      <c r="B58" s="19"/>
      <c r="C58" s="1"/>
      <c r="D58" s="1"/>
      <c r="E58" s="1"/>
      <c r="G58" s="17"/>
      <c r="H58" s="18"/>
      <c r="I58" s="18"/>
    </row>
    <row r="59" spans="1:10" x14ac:dyDescent="0.3">
      <c r="A59" s="19"/>
      <c r="B59" s="19"/>
      <c r="C59" s="1"/>
      <c r="D59" s="1"/>
      <c r="E59" s="1"/>
      <c r="G59" s="17"/>
      <c r="H59" s="18"/>
      <c r="I59" s="18"/>
    </row>
    <row r="60" spans="1:10" x14ac:dyDescent="0.3">
      <c r="A60" s="19"/>
      <c r="B60" s="19"/>
      <c r="C60" s="1"/>
      <c r="D60" s="1"/>
      <c r="E60" s="1"/>
      <c r="G60" s="17"/>
      <c r="H60" s="18"/>
      <c r="I60" s="18"/>
    </row>
    <row r="61" spans="1:10" x14ac:dyDescent="0.3">
      <c r="A61" s="19"/>
      <c r="B61" s="19"/>
      <c r="C61" s="1"/>
      <c r="D61" s="1"/>
      <c r="E61" s="1"/>
      <c r="G61" s="17"/>
      <c r="H61" s="18"/>
      <c r="I61" s="18"/>
    </row>
    <row r="62" spans="1:10" x14ac:dyDescent="0.3">
      <c r="A62" s="19"/>
      <c r="B62" s="19"/>
      <c r="C62" s="1"/>
      <c r="D62" s="1"/>
      <c r="E62" s="1"/>
      <c r="G62" s="17"/>
      <c r="H62" s="18"/>
      <c r="I62" s="18"/>
    </row>
    <row r="63" spans="1:10" x14ac:dyDescent="0.3">
      <c r="A63" s="19"/>
      <c r="B63" s="19"/>
      <c r="C63" s="1"/>
      <c r="D63" s="1"/>
      <c r="E63" s="1"/>
      <c r="G63" s="17"/>
      <c r="H63" s="18"/>
      <c r="I63" s="18"/>
    </row>
    <row r="64" spans="1:10" x14ac:dyDescent="0.3">
      <c r="A64" s="19"/>
      <c r="B64" s="19"/>
      <c r="C64" s="1"/>
      <c r="D64" s="1"/>
      <c r="E64" s="1"/>
      <c r="G64" s="17"/>
      <c r="H64" s="18"/>
      <c r="I64" s="18"/>
    </row>
    <row r="65" spans="1:10" x14ac:dyDescent="0.3">
      <c r="A65" s="19"/>
      <c r="B65" s="19"/>
      <c r="C65" s="1"/>
      <c r="D65" s="1"/>
      <c r="E65" s="1"/>
      <c r="G65" s="17"/>
      <c r="H65" s="18"/>
      <c r="I65" s="18"/>
    </row>
    <row r="66" spans="1:10" x14ac:dyDescent="0.3">
      <c r="A66" s="19"/>
      <c r="B66" s="19"/>
      <c r="C66" s="1"/>
      <c r="D66" s="1"/>
      <c r="E66" s="1"/>
      <c r="G66" s="17"/>
      <c r="H66" s="18"/>
      <c r="I66" s="18"/>
    </row>
    <row r="67" spans="1:10" x14ac:dyDescent="0.3">
      <c r="A67" s="19"/>
      <c r="B67" s="19"/>
      <c r="C67" s="1"/>
      <c r="D67" s="1"/>
      <c r="E67" s="1"/>
      <c r="G67" s="17"/>
      <c r="H67" s="18"/>
      <c r="I67" s="18"/>
    </row>
    <row r="68" spans="1:10" x14ac:dyDescent="0.3">
      <c r="A68" s="19"/>
      <c r="B68" s="19"/>
      <c r="C68" s="1"/>
      <c r="D68" s="1"/>
      <c r="E68" s="1"/>
      <c r="G68" s="17"/>
      <c r="H68" s="18"/>
      <c r="I68" s="18"/>
      <c r="J68" s="1"/>
    </row>
    <row r="69" spans="1:10" x14ac:dyDescent="0.3">
      <c r="A69" s="19"/>
      <c r="B69" s="19"/>
      <c r="C69" s="1"/>
      <c r="D69" s="1"/>
      <c r="E69" s="1"/>
      <c r="G69" s="17"/>
      <c r="H69" s="18"/>
      <c r="I69" s="18"/>
      <c r="J69" s="1"/>
    </row>
  </sheetData>
  <pageMargins left="0.7" right="0.7" top="0.78740157499999996" bottom="0.78740157499999996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S28" sqref="S28"/>
    </sheetView>
  </sheetViews>
  <sheetFormatPr defaultRowHeight="18.75" x14ac:dyDescent="0.3"/>
  <cols>
    <col min="1" max="1" width="9.140625" style="20"/>
    <col min="2" max="2" width="10.140625" style="20" bestFit="1" customWidth="1"/>
    <col min="3" max="3" width="12.42578125" style="3" bestFit="1" customWidth="1"/>
    <col min="4" max="4" width="12.140625" style="3" customWidth="1"/>
    <col min="5" max="5" width="11.85546875" style="3" customWidth="1"/>
    <col min="6" max="6" width="12.42578125" style="1" bestFit="1" customWidth="1"/>
    <col min="7" max="7" width="12.42578125" style="16" bestFit="1" customWidth="1"/>
    <col min="8" max="8" width="11.28515625" style="14" customWidth="1"/>
    <col min="9" max="9" width="12.7109375" style="14" customWidth="1"/>
    <col min="10" max="11" width="9.140625" style="4"/>
    <col min="12" max="12" width="9.140625" style="1"/>
    <col min="13" max="13" width="9.140625" style="2"/>
    <col min="14" max="14" width="10.42578125" style="16" bestFit="1" customWidth="1"/>
    <col min="15" max="16384" width="9.140625" style="1"/>
  </cols>
  <sheetData>
    <row r="1" spans="1:15" x14ac:dyDescent="0.3">
      <c r="C1" s="7"/>
      <c r="D1" s="7"/>
      <c r="E1" s="7"/>
      <c r="F1" s="6"/>
      <c r="G1" s="15"/>
      <c r="H1" s="12"/>
      <c r="I1" s="12"/>
    </row>
    <row r="2" spans="1:15" x14ac:dyDescent="0.3">
      <c r="C2" s="7"/>
      <c r="D2" s="7"/>
      <c r="E2" s="7"/>
      <c r="G2" s="15"/>
      <c r="H2" s="12"/>
      <c r="I2" s="12"/>
      <c r="N2" s="29" t="s">
        <v>7</v>
      </c>
    </row>
    <row r="3" spans="1:15" ht="23.25" x14ac:dyDescent="0.35">
      <c r="B3" s="21" t="s">
        <v>16</v>
      </c>
      <c r="C3" s="7"/>
      <c r="D3" s="7"/>
      <c r="E3" s="7"/>
      <c r="F3" s="6"/>
      <c r="G3" s="15"/>
      <c r="H3" s="12"/>
      <c r="I3" s="12"/>
    </row>
    <row r="4" spans="1:15" x14ac:dyDescent="0.3">
      <c r="B4" s="30" t="s">
        <v>17</v>
      </c>
      <c r="C4" s="9"/>
      <c r="D4" s="9"/>
      <c r="E4" s="9"/>
      <c r="F4" s="15"/>
      <c r="G4" s="15"/>
      <c r="H4" s="12"/>
      <c r="I4" s="12"/>
    </row>
    <row r="5" spans="1:15" x14ac:dyDescent="0.3">
      <c r="C5" s="7"/>
      <c r="D5" s="7"/>
      <c r="E5" s="7"/>
      <c r="G5" s="15"/>
      <c r="H5" s="12"/>
      <c r="I5" s="12"/>
      <c r="N5" s="19" t="s">
        <v>8</v>
      </c>
    </row>
    <row r="6" spans="1:15" ht="60" x14ac:dyDescent="0.25">
      <c r="A6" s="5" t="s">
        <v>4</v>
      </c>
      <c r="C6" s="8" t="s">
        <v>2</v>
      </c>
      <c r="D6" s="8" t="s">
        <v>3</v>
      </c>
      <c r="E6" s="5" t="s">
        <v>12</v>
      </c>
      <c r="F6" s="8" t="s">
        <v>11</v>
      </c>
      <c r="G6" s="5" t="s">
        <v>6</v>
      </c>
      <c r="H6" s="5" t="s">
        <v>13</v>
      </c>
      <c r="I6" s="5" t="s">
        <v>14</v>
      </c>
      <c r="J6" s="5" t="s">
        <v>0</v>
      </c>
      <c r="K6" s="5" t="s">
        <v>9</v>
      </c>
      <c r="L6" s="5" t="s">
        <v>10</v>
      </c>
      <c r="M6" s="5" t="s">
        <v>1</v>
      </c>
      <c r="N6" s="5" t="s">
        <v>15</v>
      </c>
      <c r="O6" s="5" t="s">
        <v>4</v>
      </c>
    </row>
    <row r="7" spans="1:15" x14ac:dyDescent="0.3">
      <c r="C7" s="7"/>
      <c r="D7" s="7"/>
      <c r="E7" s="7"/>
      <c r="F7" s="6"/>
      <c r="G7" s="17"/>
      <c r="H7" s="18"/>
      <c r="I7" s="18"/>
    </row>
    <row r="8" spans="1:15" x14ac:dyDescent="0.3">
      <c r="C8" s="7"/>
      <c r="D8" s="7"/>
      <c r="E8" s="7"/>
      <c r="F8" s="6"/>
      <c r="G8" s="17"/>
      <c r="H8" s="18"/>
      <c r="I8" s="18"/>
    </row>
    <row r="9" spans="1:15" x14ac:dyDescent="0.3">
      <c r="A9" s="22">
        <v>2020</v>
      </c>
      <c r="B9" s="23">
        <v>44119</v>
      </c>
      <c r="C9" s="9">
        <v>570000</v>
      </c>
      <c r="D9" s="10">
        <f>C9</f>
        <v>570000</v>
      </c>
      <c r="E9" s="9"/>
      <c r="F9" s="12">
        <v>570000</v>
      </c>
      <c r="G9" s="25">
        <v>570000</v>
      </c>
      <c r="H9" s="18"/>
      <c r="I9" s="18"/>
      <c r="J9" s="13"/>
    </row>
    <row r="10" spans="1:15" x14ac:dyDescent="0.3">
      <c r="A10" s="22"/>
      <c r="B10" s="23">
        <v>44196</v>
      </c>
      <c r="C10" s="9"/>
      <c r="D10" s="10"/>
      <c r="E10" s="10"/>
      <c r="F10" s="12"/>
      <c r="G10" s="28"/>
      <c r="H10" s="18"/>
      <c r="I10" s="18"/>
      <c r="J10" s="13">
        <v>1</v>
      </c>
      <c r="K10" s="4">
        <v>77</v>
      </c>
      <c r="L10" s="1">
        <v>36000</v>
      </c>
      <c r="M10" s="14">
        <f>G9*J10*K10/L10</f>
        <v>1219.1666666666667</v>
      </c>
      <c r="N10" s="26">
        <f>M10</f>
        <v>1219.1666666666667</v>
      </c>
      <c r="O10" s="1">
        <v>2020</v>
      </c>
    </row>
    <row r="11" spans="1:15" x14ac:dyDescent="0.3">
      <c r="A11" s="22">
        <v>2021</v>
      </c>
      <c r="B11" s="23">
        <v>44286</v>
      </c>
      <c r="C11" s="9">
        <v>280000</v>
      </c>
      <c r="D11" s="10"/>
      <c r="E11" s="10"/>
      <c r="F11" s="12">
        <f>F9+C11</f>
        <v>850000</v>
      </c>
      <c r="G11" s="25">
        <f>F11-H11</f>
        <v>812500</v>
      </c>
      <c r="H11" s="18">
        <v>37500</v>
      </c>
      <c r="I11" s="18"/>
      <c r="J11" s="13">
        <v>1</v>
      </c>
      <c r="K11" s="4">
        <v>91.25</v>
      </c>
      <c r="L11" s="1">
        <v>36000</v>
      </c>
      <c r="M11" s="14">
        <f>G9*J11*K11/L11</f>
        <v>1444.7916666666667</v>
      </c>
    </row>
    <row r="12" spans="1:15" x14ac:dyDescent="0.3">
      <c r="A12" s="22"/>
      <c r="B12" s="23">
        <v>44377</v>
      </c>
      <c r="C12" s="9">
        <v>230000</v>
      </c>
      <c r="D12" s="10"/>
      <c r="E12" s="10"/>
      <c r="F12" s="12">
        <f t="shared" ref="F12:F20" si="0">F11+C12</f>
        <v>1080000</v>
      </c>
      <c r="G12" s="25">
        <f>F12-H11-H12</f>
        <v>1005000</v>
      </c>
      <c r="H12" s="18">
        <v>37500</v>
      </c>
      <c r="I12" s="18"/>
      <c r="J12" s="13">
        <v>1</v>
      </c>
      <c r="K12" s="4">
        <v>91.25</v>
      </c>
      <c r="L12" s="1">
        <v>36000</v>
      </c>
      <c r="M12" s="14">
        <f t="shared" ref="M12:M50" si="1">G11*J12*K12/L12</f>
        <v>2059.4618055555557</v>
      </c>
    </row>
    <row r="13" spans="1:15" x14ac:dyDescent="0.3">
      <c r="A13" s="22"/>
      <c r="B13" s="23">
        <v>44469</v>
      </c>
      <c r="C13" s="9">
        <v>150000</v>
      </c>
      <c r="D13" s="10"/>
      <c r="E13" s="10"/>
      <c r="F13" s="12">
        <f t="shared" si="0"/>
        <v>1230000</v>
      </c>
      <c r="G13" s="25">
        <f>F13-H11-H12-H13</f>
        <v>1117500</v>
      </c>
      <c r="H13" s="18">
        <v>37500</v>
      </c>
      <c r="I13" s="18"/>
      <c r="J13" s="13">
        <v>1</v>
      </c>
      <c r="K13" s="4">
        <v>91.25</v>
      </c>
      <c r="L13" s="1">
        <v>36000</v>
      </c>
      <c r="M13" s="14">
        <f t="shared" si="1"/>
        <v>2547.3958333333335</v>
      </c>
    </row>
    <row r="14" spans="1:15" x14ac:dyDescent="0.3">
      <c r="A14" s="22"/>
      <c r="B14" s="23">
        <v>44561</v>
      </c>
      <c r="C14" s="9">
        <v>80000</v>
      </c>
      <c r="D14" s="10">
        <f>SUM(C11:C14)</f>
        <v>740000</v>
      </c>
      <c r="E14" s="10"/>
      <c r="F14" s="12">
        <f t="shared" si="0"/>
        <v>1310000</v>
      </c>
      <c r="G14" s="25">
        <f>F14-H11-H12-H13-H14</f>
        <v>1160000</v>
      </c>
      <c r="H14" s="18">
        <v>37500</v>
      </c>
      <c r="I14" s="25">
        <f>SUM(H11:H14)</f>
        <v>150000</v>
      </c>
      <c r="J14" s="13">
        <v>1</v>
      </c>
      <c r="K14" s="4">
        <v>91.25</v>
      </c>
      <c r="L14" s="1">
        <v>36000</v>
      </c>
      <c r="M14" s="14">
        <f t="shared" si="1"/>
        <v>2832.5520833333335</v>
      </c>
      <c r="N14" s="26">
        <f>SUM(M12:M14)</f>
        <v>7439.4097222222226</v>
      </c>
      <c r="O14" s="1">
        <v>2021</v>
      </c>
    </row>
    <row r="15" spans="1:15" x14ac:dyDescent="0.3">
      <c r="A15" s="22">
        <v>2022</v>
      </c>
      <c r="B15" s="23">
        <v>44651</v>
      </c>
      <c r="C15" s="9">
        <v>80000</v>
      </c>
      <c r="D15" s="10"/>
      <c r="E15" s="10"/>
      <c r="F15" s="12">
        <f t="shared" si="0"/>
        <v>1390000</v>
      </c>
      <c r="G15" s="25">
        <f>F15-I14-H15</f>
        <v>1202500</v>
      </c>
      <c r="H15" s="18">
        <v>37500</v>
      </c>
      <c r="I15" s="25"/>
      <c r="J15" s="13">
        <v>1</v>
      </c>
      <c r="K15" s="4">
        <v>91.25</v>
      </c>
      <c r="L15" s="1">
        <v>36000</v>
      </c>
      <c r="M15" s="14">
        <f t="shared" si="1"/>
        <v>2940.2777777777778</v>
      </c>
      <c r="N15" s="27"/>
    </row>
    <row r="16" spans="1:15" x14ac:dyDescent="0.3">
      <c r="A16" s="22"/>
      <c r="B16" s="23">
        <v>44742</v>
      </c>
      <c r="C16" s="9">
        <v>100000</v>
      </c>
      <c r="D16" s="10"/>
      <c r="E16" s="10"/>
      <c r="F16" s="12">
        <f t="shared" si="0"/>
        <v>1490000</v>
      </c>
      <c r="G16" s="25">
        <f>F16-I14-H15-H16</f>
        <v>1265000</v>
      </c>
      <c r="H16" s="18">
        <v>37500</v>
      </c>
      <c r="I16" s="25"/>
      <c r="J16" s="13">
        <v>1</v>
      </c>
      <c r="K16" s="4">
        <v>91.25</v>
      </c>
      <c r="L16" s="1">
        <v>36000</v>
      </c>
      <c r="M16" s="14">
        <f t="shared" si="1"/>
        <v>3048.0034722222222</v>
      </c>
      <c r="N16" s="27"/>
    </row>
    <row r="17" spans="1:15" x14ac:dyDescent="0.3">
      <c r="A17" s="22"/>
      <c r="B17" s="23">
        <v>44834</v>
      </c>
      <c r="C17" s="9">
        <v>70000</v>
      </c>
      <c r="D17" s="10"/>
      <c r="E17" s="10"/>
      <c r="F17" s="12">
        <f t="shared" si="0"/>
        <v>1560000</v>
      </c>
      <c r="G17" s="25">
        <f>F17-I14-H15-H16-H17</f>
        <v>1297500</v>
      </c>
      <c r="H17" s="18">
        <v>37500</v>
      </c>
      <c r="I17" s="25"/>
      <c r="J17" s="13">
        <v>1</v>
      </c>
      <c r="K17" s="4">
        <v>91.25</v>
      </c>
      <c r="L17" s="1">
        <v>36000</v>
      </c>
      <c r="M17" s="14">
        <f t="shared" si="1"/>
        <v>3206.4236111111113</v>
      </c>
      <c r="N17" s="27"/>
    </row>
    <row r="18" spans="1:15" x14ac:dyDescent="0.3">
      <c r="A18" s="22"/>
      <c r="B18" s="23">
        <v>44926</v>
      </c>
      <c r="C18" s="9">
        <v>50000</v>
      </c>
      <c r="D18" s="10">
        <f>SUM(C15:C18)</f>
        <v>300000</v>
      </c>
      <c r="E18" s="10"/>
      <c r="F18" s="12">
        <f t="shared" si="0"/>
        <v>1610000</v>
      </c>
      <c r="G18" s="25">
        <f>F18-I14-I18</f>
        <v>1310000</v>
      </c>
      <c r="H18" s="18">
        <v>37500</v>
      </c>
      <c r="I18" s="25">
        <v>150000</v>
      </c>
      <c r="J18" s="13">
        <v>1</v>
      </c>
      <c r="K18" s="4">
        <v>91.25</v>
      </c>
      <c r="L18" s="1">
        <v>36000</v>
      </c>
      <c r="M18" s="14">
        <f t="shared" si="1"/>
        <v>3288.8020833333335</v>
      </c>
      <c r="N18" s="26">
        <f>SUM(M15:M18)</f>
        <v>12483.506944444445</v>
      </c>
      <c r="O18" s="1">
        <v>2022</v>
      </c>
    </row>
    <row r="19" spans="1:15" x14ac:dyDescent="0.3">
      <c r="A19" s="22">
        <v>2023</v>
      </c>
      <c r="B19" s="23">
        <v>45016</v>
      </c>
      <c r="C19" s="9">
        <v>100000</v>
      </c>
      <c r="D19" s="10"/>
      <c r="E19" s="10"/>
      <c r="F19" s="12">
        <f t="shared" si="0"/>
        <v>1710000</v>
      </c>
      <c r="G19" s="25">
        <f>F19-I14-I18-H19</f>
        <v>1372500</v>
      </c>
      <c r="H19" s="18">
        <v>37500</v>
      </c>
      <c r="I19" s="25"/>
      <c r="J19" s="13">
        <v>1</v>
      </c>
      <c r="K19" s="4">
        <v>91.25</v>
      </c>
      <c r="L19" s="1">
        <v>36000</v>
      </c>
      <c r="M19" s="14">
        <f t="shared" si="1"/>
        <v>3320.4861111111113</v>
      </c>
      <c r="N19" s="27"/>
    </row>
    <row r="20" spans="1:15" x14ac:dyDescent="0.3">
      <c r="B20" s="23">
        <v>45107</v>
      </c>
      <c r="C20" s="9">
        <v>90000</v>
      </c>
      <c r="D20" s="10">
        <f>SUM(C19:C20)</f>
        <v>190000</v>
      </c>
      <c r="E20" s="10"/>
      <c r="F20" s="12">
        <f t="shared" si="0"/>
        <v>1800000</v>
      </c>
      <c r="G20" s="25">
        <f>F20-I14-I18-H19-H20</f>
        <v>1425000</v>
      </c>
      <c r="H20" s="18">
        <v>37500</v>
      </c>
      <c r="I20" s="25"/>
      <c r="J20" s="13">
        <v>1</v>
      </c>
      <c r="K20" s="4">
        <v>91.25</v>
      </c>
      <c r="L20" s="1">
        <v>36000</v>
      </c>
      <c r="M20" s="14">
        <f t="shared" si="1"/>
        <v>3478.90625</v>
      </c>
      <c r="N20" s="27"/>
    </row>
    <row r="21" spans="1:15" x14ac:dyDescent="0.3">
      <c r="B21" s="23">
        <v>45199</v>
      </c>
      <c r="C21" s="7"/>
      <c r="D21" s="7"/>
      <c r="E21" s="7"/>
      <c r="F21" s="11"/>
      <c r="G21" s="25">
        <f>G20-H21</f>
        <v>1387500</v>
      </c>
      <c r="H21" s="18">
        <v>37500</v>
      </c>
      <c r="I21" s="25"/>
      <c r="J21" s="13">
        <v>1</v>
      </c>
      <c r="K21" s="4">
        <v>91.25</v>
      </c>
      <c r="L21" s="1">
        <v>36000</v>
      </c>
      <c r="M21" s="14">
        <f t="shared" si="1"/>
        <v>3611.9791666666665</v>
      </c>
      <c r="N21" s="27"/>
    </row>
    <row r="22" spans="1:15" x14ac:dyDescent="0.3">
      <c r="B22" s="23">
        <v>45291</v>
      </c>
      <c r="C22" s="7"/>
      <c r="D22" s="7"/>
      <c r="E22" s="24">
        <v>150000</v>
      </c>
      <c r="F22" s="11"/>
      <c r="G22" s="25">
        <v>1200000</v>
      </c>
      <c r="H22" s="18">
        <v>37500</v>
      </c>
      <c r="I22" s="25">
        <v>150000</v>
      </c>
      <c r="J22" s="13">
        <v>1</v>
      </c>
      <c r="K22" s="4">
        <v>91.25</v>
      </c>
      <c r="L22" s="1">
        <v>36000</v>
      </c>
      <c r="M22" s="14">
        <f t="shared" si="1"/>
        <v>3516.9270833333335</v>
      </c>
      <c r="N22" s="26">
        <f>SUM(M19:M22)</f>
        <v>13928.298611111111</v>
      </c>
      <c r="O22" s="1">
        <v>2023</v>
      </c>
    </row>
    <row r="23" spans="1:15" x14ac:dyDescent="0.3">
      <c r="A23" s="22">
        <v>2024</v>
      </c>
      <c r="B23" s="23">
        <v>45382</v>
      </c>
      <c r="C23" s="7"/>
      <c r="D23" s="7"/>
      <c r="E23" s="7"/>
      <c r="F23" s="11"/>
      <c r="G23" s="25">
        <f t="shared" ref="G23:G50" si="2">G22-H23</f>
        <v>1157125</v>
      </c>
      <c r="H23" s="18">
        <v>42875</v>
      </c>
      <c r="I23" s="25"/>
      <c r="J23" s="13">
        <v>1</v>
      </c>
      <c r="K23" s="4">
        <v>91.25</v>
      </c>
      <c r="L23" s="1">
        <v>36000</v>
      </c>
      <c r="M23" s="14">
        <f t="shared" si="1"/>
        <v>3041.6666666666665</v>
      </c>
      <c r="N23" s="27"/>
    </row>
    <row r="24" spans="1:15" x14ac:dyDescent="0.3">
      <c r="B24" s="23">
        <v>45473</v>
      </c>
      <c r="C24" s="7"/>
      <c r="D24" s="7"/>
      <c r="E24" s="7"/>
      <c r="F24" s="6"/>
      <c r="G24" s="25">
        <f t="shared" si="2"/>
        <v>1114250</v>
      </c>
      <c r="H24" s="18">
        <v>42875</v>
      </c>
      <c r="I24" s="25"/>
      <c r="J24" s="13">
        <v>1</v>
      </c>
      <c r="K24" s="4">
        <v>91.25</v>
      </c>
      <c r="L24" s="1">
        <v>36000</v>
      </c>
      <c r="M24" s="14">
        <f t="shared" si="1"/>
        <v>2932.9904513888887</v>
      </c>
      <c r="N24" s="27"/>
    </row>
    <row r="25" spans="1:15" x14ac:dyDescent="0.3">
      <c r="B25" s="23">
        <v>45565</v>
      </c>
      <c r="C25" s="7"/>
      <c r="D25" s="7"/>
      <c r="E25" s="7"/>
      <c r="F25" s="6"/>
      <c r="G25" s="25">
        <f t="shared" si="2"/>
        <v>1071375</v>
      </c>
      <c r="H25" s="18">
        <v>42875</v>
      </c>
      <c r="I25" s="25"/>
      <c r="J25" s="13">
        <v>1</v>
      </c>
      <c r="K25" s="4">
        <v>91.25</v>
      </c>
      <c r="L25" s="1">
        <v>36000</v>
      </c>
      <c r="M25" s="14">
        <f t="shared" si="1"/>
        <v>2824.3142361111113</v>
      </c>
      <c r="N25" s="27"/>
    </row>
    <row r="26" spans="1:15" x14ac:dyDescent="0.3">
      <c r="B26" s="23">
        <v>45657</v>
      </c>
      <c r="G26" s="25">
        <f t="shared" si="2"/>
        <v>1028500</v>
      </c>
      <c r="H26" s="18">
        <v>42875</v>
      </c>
      <c r="I26" s="25">
        <f>SUM(H23:H26)</f>
        <v>171500</v>
      </c>
      <c r="J26" s="13">
        <v>1</v>
      </c>
      <c r="K26" s="4">
        <v>91.25</v>
      </c>
      <c r="L26" s="1">
        <v>36000</v>
      </c>
      <c r="M26" s="14">
        <f t="shared" si="1"/>
        <v>2715.6380208333335</v>
      </c>
      <c r="N26" s="26">
        <f>SUM(M23:M26)</f>
        <v>11514.609375</v>
      </c>
      <c r="O26" s="1">
        <v>2024</v>
      </c>
    </row>
    <row r="27" spans="1:15" x14ac:dyDescent="0.3">
      <c r="A27" s="22">
        <v>2025</v>
      </c>
      <c r="B27" s="23">
        <v>45747</v>
      </c>
      <c r="G27" s="25">
        <f t="shared" si="2"/>
        <v>985625</v>
      </c>
      <c r="H27" s="18">
        <v>42875</v>
      </c>
      <c r="I27" s="25"/>
      <c r="J27" s="13">
        <v>1</v>
      </c>
      <c r="K27" s="4">
        <v>91.25</v>
      </c>
      <c r="L27" s="1">
        <v>36000</v>
      </c>
      <c r="M27" s="14">
        <f t="shared" si="1"/>
        <v>2606.9618055555557</v>
      </c>
      <c r="N27" s="27"/>
    </row>
    <row r="28" spans="1:15" x14ac:dyDescent="0.3">
      <c r="B28" s="23">
        <v>45838</v>
      </c>
      <c r="G28" s="25">
        <f t="shared" si="2"/>
        <v>942750</v>
      </c>
      <c r="H28" s="18">
        <v>42875</v>
      </c>
      <c r="I28" s="25"/>
      <c r="J28" s="13">
        <v>1</v>
      </c>
      <c r="K28" s="4">
        <v>91.25</v>
      </c>
      <c r="L28" s="1">
        <v>36000</v>
      </c>
      <c r="M28" s="14">
        <f t="shared" si="1"/>
        <v>2498.2855902777778</v>
      </c>
      <c r="N28" s="27"/>
    </row>
    <row r="29" spans="1:15" x14ac:dyDescent="0.3">
      <c r="B29" s="23">
        <v>45930</v>
      </c>
      <c r="G29" s="25">
        <f t="shared" si="2"/>
        <v>899875</v>
      </c>
      <c r="H29" s="18">
        <v>42875</v>
      </c>
      <c r="I29" s="25"/>
      <c r="J29" s="13">
        <v>1</v>
      </c>
      <c r="K29" s="4">
        <v>91.25</v>
      </c>
      <c r="L29" s="1">
        <v>36000</v>
      </c>
      <c r="M29" s="14">
        <f t="shared" si="1"/>
        <v>2389.609375</v>
      </c>
      <c r="N29" s="27"/>
    </row>
    <row r="30" spans="1:15" x14ac:dyDescent="0.3">
      <c r="B30" s="23">
        <v>46022</v>
      </c>
      <c r="C30" s="1"/>
      <c r="D30" s="1"/>
      <c r="E30" s="1"/>
      <c r="G30" s="25">
        <f t="shared" si="2"/>
        <v>857000</v>
      </c>
      <c r="H30" s="18">
        <v>42875</v>
      </c>
      <c r="I30" s="25">
        <f t="shared" ref="I30" si="3">SUM(H27:H30)</f>
        <v>171500</v>
      </c>
      <c r="J30" s="13">
        <v>1</v>
      </c>
      <c r="K30" s="4">
        <v>91.25</v>
      </c>
      <c r="L30" s="1">
        <v>36000</v>
      </c>
      <c r="M30" s="14">
        <f t="shared" si="1"/>
        <v>2280.9331597222222</v>
      </c>
      <c r="N30" s="26">
        <f>SUM(M27:M30)</f>
        <v>9775.7899305555566</v>
      </c>
      <c r="O30" s="1">
        <v>2025</v>
      </c>
    </row>
    <row r="31" spans="1:15" x14ac:dyDescent="0.3">
      <c r="A31" s="22">
        <v>2026</v>
      </c>
      <c r="B31" s="23">
        <v>46112</v>
      </c>
      <c r="C31" s="1"/>
      <c r="D31" s="1"/>
      <c r="E31" s="1"/>
      <c r="G31" s="25">
        <f t="shared" si="2"/>
        <v>814125</v>
      </c>
      <c r="H31" s="18">
        <v>42875</v>
      </c>
      <c r="I31" s="25"/>
      <c r="J31" s="13">
        <v>1</v>
      </c>
      <c r="K31" s="4">
        <v>91.25</v>
      </c>
      <c r="L31" s="1">
        <v>36000</v>
      </c>
      <c r="M31" s="14">
        <f t="shared" si="1"/>
        <v>2172.2569444444443</v>
      </c>
      <c r="N31" s="27"/>
    </row>
    <row r="32" spans="1:15" x14ac:dyDescent="0.3">
      <c r="B32" s="23">
        <v>46203</v>
      </c>
      <c r="C32" s="1"/>
      <c r="D32" s="1"/>
      <c r="E32" s="1"/>
      <c r="G32" s="25">
        <f t="shared" si="2"/>
        <v>771250</v>
      </c>
      <c r="H32" s="18">
        <v>42875</v>
      </c>
      <c r="I32" s="25"/>
      <c r="J32" s="13">
        <v>1</v>
      </c>
      <c r="K32" s="4">
        <v>91.25</v>
      </c>
      <c r="L32" s="1">
        <v>36000</v>
      </c>
      <c r="M32" s="14">
        <f t="shared" si="1"/>
        <v>2063.5807291666665</v>
      </c>
      <c r="N32" s="27"/>
    </row>
    <row r="33" spans="1:15" x14ac:dyDescent="0.3">
      <c r="B33" s="23">
        <v>46295</v>
      </c>
      <c r="C33" s="1"/>
      <c r="D33" s="1"/>
      <c r="E33" s="1"/>
      <c r="G33" s="25">
        <f t="shared" si="2"/>
        <v>728375</v>
      </c>
      <c r="H33" s="18">
        <v>42875</v>
      </c>
      <c r="I33" s="25"/>
      <c r="J33" s="13">
        <v>1</v>
      </c>
      <c r="K33" s="4">
        <v>91.25</v>
      </c>
      <c r="L33" s="1">
        <v>36000</v>
      </c>
      <c r="M33" s="14">
        <f t="shared" si="1"/>
        <v>1954.9045138888889</v>
      </c>
      <c r="N33" s="27"/>
    </row>
    <row r="34" spans="1:15" x14ac:dyDescent="0.3">
      <c r="B34" s="23">
        <v>46387</v>
      </c>
      <c r="C34" s="1"/>
      <c r="D34" s="1"/>
      <c r="E34" s="1"/>
      <c r="G34" s="25">
        <f t="shared" si="2"/>
        <v>685500</v>
      </c>
      <c r="H34" s="18">
        <v>42875</v>
      </c>
      <c r="I34" s="25">
        <f t="shared" ref="I34" si="4">SUM(H31:H34)</f>
        <v>171500</v>
      </c>
      <c r="J34" s="13">
        <v>1</v>
      </c>
      <c r="K34" s="4">
        <v>91.25</v>
      </c>
      <c r="L34" s="1">
        <v>36000</v>
      </c>
      <c r="M34" s="14">
        <f t="shared" si="1"/>
        <v>1846.2282986111111</v>
      </c>
      <c r="N34" s="26">
        <f>SUM(M31:M34)</f>
        <v>8036.9704861111113</v>
      </c>
      <c r="O34" s="1">
        <v>2026</v>
      </c>
    </row>
    <row r="35" spans="1:15" x14ac:dyDescent="0.3">
      <c r="A35" s="22">
        <v>2027</v>
      </c>
      <c r="B35" s="23">
        <v>46477</v>
      </c>
      <c r="C35" s="1"/>
      <c r="D35" s="1"/>
      <c r="E35" s="1"/>
      <c r="G35" s="25">
        <f t="shared" si="2"/>
        <v>642625</v>
      </c>
      <c r="H35" s="18">
        <v>42875</v>
      </c>
      <c r="I35" s="25"/>
      <c r="J35" s="13">
        <v>1</v>
      </c>
      <c r="K35" s="4">
        <v>91.25</v>
      </c>
      <c r="L35" s="1">
        <v>36000</v>
      </c>
      <c r="M35" s="14">
        <f t="shared" si="1"/>
        <v>1737.5520833333333</v>
      </c>
      <c r="N35" s="27"/>
    </row>
    <row r="36" spans="1:15" x14ac:dyDescent="0.3">
      <c r="B36" s="23">
        <v>46568</v>
      </c>
      <c r="C36" s="1"/>
      <c r="D36" s="1"/>
      <c r="E36" s="1"/>
      <c r="G36" s="25">
        <f t="shared" si="2"/>
        <v>599750</v>
      </c>
      <c r="H36" s="18">
        <v>42875</v>
      </c>
      <c r="I36" s="25"/>
      <c r="J36" s="13">
        <v>1</v>
      </c>
      <c r="K36" s="4">
        <v>91.25</v>
      </c>
      <c r="L36" s="1">
        <v>36000</v>
      </c>
      <c r="M36" s="14">
        <f t="shared" si="1"/>
        <v>1628.8758680555557</v>
      </c>
      <c r="N36" s="27"/>
    </row>
    <row r="37" spans="1:15" x14ac:dyDescent="0.3">
      <c r="B37" s="23">
        <v>46660</v>
      </c>
      <c r="C37" s="1"/>
      <c r="D37" s="1"/>
      <c r="E37" s="1"/>
      <c r="G37" s="25">
        <f t="shared" si="2"/>
        <v>556875</v>
      </c>
      <c r="H37" s="18">
        <v>42875</v>
      </c>
      <c r="I37" s="25"/>
      <c r="J37" s="13">
        <v>1</v>
      </c>
      <c r="K37" s="4">
        <v>91.25</v>
      </c>
      <c r="L37" s="1">
        <v>36000</v>
      </c>
      <c r="M37" s="14">
        <f t="shared" si="1"/>
        <v>1520.1996527777778</v>
      </c>
      <c r="N37" s="27"/>
    </row>
    <row r="38" spans="1:15" x14ac:dyDescent="0.3">
      <c r="B38" s="23">
        <v>46752</v>
      </c>
      <c r="C38" s="1"/>
      <c r="D38" s="1"/>
      <c r="E38" s="1"/>
      <c r="G38" s="25">
        <f t="shared" si="2"/>
        <v>514000</v>
      </c>
      <c r="H38" s="18">
        <v>42875</v>
      </c>
      <c r="I38" s="25">
        <f t="shared" ref="I38" si="5">SUM(H35:H38)</f>
        <v>171500</v>
      </c>
      <c r="J38" s="13">
        <v>1</v>
      </c>
      <c r="K38" s="4">
        <v>91.25</v>
      </c>
      <c r="L38" s="1">
        <v>36000</v>
      </c>
      <c r="M38" s="14">
        <f t="shared" si="1"/>
        <v>1411.5234375</v>
      </c>
      <c r="N38" s="26">
        <f>SUM(M35:M38)</f>
        <v>6298.1510416666661</v>
      </c>
      <c r="O38" s="1">
        <v>2027</v>
      </c>
    </row>
    <row r="39" spans="1:15" x14ac:dyDescent="0.3">
      <c r="A39" s="22">
        <v>2028</v>
      </c>
      <c r="B39" s="23">
        <v>46843</v>
      </c>
      <c r="C39" s="1"/>
      <c r="D39" s="1"/>
      <c r="E39" s="1"/>
      <c r="G39" s="25">
        <f t="shared" si="2"/>
        <v>471125</v>
      </c>
      <c r="H39" s="18">
        <v>42875</v>
      </c>
      <c r="I39" s="25"/>
      <c r="J39" s="13">
        <v>1</v>
      </c>
      <c r="K39" s="4">
        <v>91.25</v>
      </c>
      <c r="L39" s="1">
        <v>36000</v>
      </c>
      <c r="M39" s="14">
        <f t="shared" si="1"/>
        <v>1302.8472222222222</v>
      </c>
      <c r="N39" s="27"/>
    </row>
    <row r="40" spans="1:15" x14ac:dyDescent="0.3">
      <c r="B40" s="23">
        <v>46934</v>
      </c>
      <c r="C40" s="1"/>
      <c r="D40" s="1"/>
      <c r="E40" s="1"/>
      <c r="G40" s="25">
        <f t="shared" si="2"/>
        <v>428250</v>
      </c>
      <c r="H40" s="18">
        <v>42875</v>
      </c>
      <c r="I40" s="25"/>
      <c r="J40" s="13">
        <v>1</v>
      </c>
      <c r="K40" s="4">
        <v>91.25</v>
      </c>
      <c r="L40" s="1">
        <v>36000</v>
      </c>
      <c r="M40" s="14">
        <f t="shared" si="1"/>
        <v>1194.1710069444443</v>
      </c>
      <c r="N40" s="27"/>
    </row>
    <row r="41" spans="1:15" x14ac:dyDescent="0.3">
      <c r="B41" s="23">
        <v>47026</v>
      </c>
      <c r="C41" s="1"/>
      <c r="D41" s="1"/>
      <c r="E41" s="1"/>
      <c r="G41" s="25">
        <f t="shared" si="2"/>
        <v>385375</v>
      </c>
      <c r="H41" s="18">
        <v>42875</v>
      </c>
      <c r="I41" s="25"/>
      <c r="J41" s="13">
        <v>1</v>
      </c>
      <c r="K41" s="4">
        <v>91.25</v>
      </c>
      <c r="L41" s="1">
        <v>36000</v>
      </c>
      <c r="M41" s="14">
        <f t="shared" si="1"/>
        <v>1085.4947916666667</v>
      </c>
      <c r="N41" s="27"/>
    </row>
    <row r="42" spans="1:15" x14ac:dyDescent="0.3">
      <c r="B42" s="23">
        <v>47118</v>
      </c>
      <c r="C42" s="1"/>
      <c r="D42" s="1"/>
      <c r="E42" s="1"/>
      <c r="G42" s="25">
        <f t="shared" si="2"/>
        <v>342500</v>
      </c>
      <c r="H42" s="18">
        <v>42875</v>
      </c>
      <c r="I42" s="25">
        <f t="shared" ref="I42" si="6">SUM(H39:H42)</f>
        <v>171500</v>
      </c>
      <c r="J42" s="13">
        <v>1</v>
      </c>
      <c r="K42" s="4">
        <v>91.25</v>
      </c>
      <c r="L42" s="1">
        <v>36000</v>
      </c>
      <c r="M42" s="14">
        <f t="shared" si="1"/>
        <v>976.81857638888891</v>
      </c>
      <c r="N42" s="26">
        <f>SUM(M39:M42)</f>
        <v>4559.3315972222217</v>
      </c>
      <c r="O42" s="1">
        <v>2028</v>
      </c>
    </row>
    <row r="43" spans="1:15" x14ac:dyDescent="0.3">
      <c r="A43" s="22">
        <v>2029</v>
      </c>
      <c r="B43" s="23">
        <v>47208</v>
      </c>
      <c r="C43" s="1"/>
      <c r="D43" s="1"/>
      <c r="E43" s="1"/>
      <c r="G43" s="25">
        <f t="shared" si="2"/>
        <v>299625</v>
      </c>
      <c r="H43" s="18">
        <v>42875</v>
      </c>
      <c r="I43" s="25"/>
      <c r="J43" s="13">
        <v>1</v>
      </c>
      <c r="K43" s="4">
        <v>91.25</v>
      </c>
      <c r="L43" s="1">
        <v>36000</v>
      </c>
      <c r="M43" s="14">
        <f t="shared" si="1"/>
        <v>868.14236111111109</v>
      </c>
      <c r="N43" s="27"/>
    </row>
    <row r="44" spans="1:15" x14ac:dyDescent="0.3">
      <c r="B44" s="23">
        <v>47299</v>
      </c>
      <c r="C44" s="1"/>
      <c r="D44" s="1"/>
      <c r="E44" s="1"/>
      <c r="G44" s="25">
        <f t="shared" si="2"/>
        <v>256750</v>
      </c>
      <c r="H44" s="18">
        <v>42875</v>
      </c>
      <c r="I44" s="25"/>
      <c r="J44" s="13">
        <v>1</v>
      </c>
      <c r="K44" s="4">
        <v>91.25</v>
      </c>
      <c r="L44" s="1">
        <v>36000</v>
      </c>
      <c r="M44" s="14">
        <f t="shared" si="1"/>
        <v>759.46614583333337</v>
      </c>
      <c r="N44" s="27"/>
    </row>
    <row r="45" spans="1:15" x14ac:dyDescent="0.3">
      <c r="B45" s="23">
        <v>47391</v>
      </c>
      <c r="C45" s="1"/>
      <c r="D45" s="1"/>
      <c r="E45" s="1"/>
      <c r="G45" s="25">
        <f t="shared" si="2"/>
        <v>213875</v>
      </c>
      <c r="H45" s="18">
        <v>42875</v>
      </c>
      <c r="I45" s="25"/>
      <c r="J45" s="13">
        <v>1</v>
      </c>
      <c r="K45" s="4">
        <v>91.25</v>
      </c>
      <c r="L45" s="1">
        <v>36000</v>
      </c>
      <c r="M45" s="14">
        <f t="shared" si="1"/>
        <v>650.78993055555554</v>
      </c>
      <c r="N45" s="27"/>
    </row>
    <row r="46" spans="1:15" x14ac:dyDescent="0.3">
      <c r="B46" s="23">
        <v>47483</v>
      </c>
      <c r="C46" s="1"/>
      <c r="D46" s="1"/>
      <c r="E46" s="1"/>
      <c r="G46" s="25">
        <f t="shared" si="2"/>
        <v>171000</v>
      </c>
      <c r="H46" s="18">
        <v>42875</v>
      </c>
      <c r="I46" s="25">
        <f t="shared" ref="I46" si="7">SUM(H43:H46)</f>
        <v>171500</v>
      </c>
      <c r="J46" s="13">
        <v>1</v>
      </c>
      <c r="K46" s="4">
        <v>91.25</v>
      </c>
      <c r="L46" s="1">
        <v>36000</v>
      </c>
      <c r="M46" s="14">
        <f t="shared" si="1"/>
        <v>542.11371527777783</v>
      </c>
      <c r="N46" s="26">
        <f>SUM(M43:M46)</f>
        <v>2820.5121527777778</v>
      </c>
      <c r="O46" s="1">
        <v>2029</v>
      </c>
    </row>
    <row r="47" spans="1:15" x14ac:dyDescent="0.3">
      <c r="A47" s="22">
        <v>2030</v>
      </c>
      <c r="B47" s="23">
        <v>47573</v>
      </c>
      <c r="C47" s="1"/>
      <c r="D47" s="1"/>
      <c r="E47" s="1"/>
      <c r="G47" s="25">
        <f t="shared" si="2"/>
        <v>128125</v>
      </c>
      <c r="H47" s="18">
        <v>42875</v>
      </c>
      <c r="I47" s="25"/>
      <c r="J47" s="13">
        <v>1</v>
      </c>
      <c r="K47" s="4">
        <v>91.25</v>
      </c>
      <c r="L47" s="1">
        <v>36000</v>
      </c>
      <c r="M47" s="14">
        <f t="shared" si="1"/>
        <v>433.4375</v>
      </c>
      <c r="N47" s="27"/>
    </row>
    <row r="48" spans="1:15" x14ac:dyDescent="0.3">
      <c r="B48" s="23">
        <v>47664</v>
      </c>
      <c r="C48" s="1"/>
      <c r="D48" s="1"/>
      <c r="E48" s="1"/>
      <c r="G48" s="25">
        <f t="shared" si="2"/>
        <v>85250</v>
      </c>
      <c r="H48" s="18">
        <v>42875</v>
      </c>
      <c r="I48" s="25"/>
      <c r="J48" s="13">
        <v>1</v>
      </c>
      <c r="K48" s="4">
        <v>91.25</v>
      </c>
      <c r="L48" s="1">
        <v>36000</v>
      </c>
      <c r="M48" s="14">
        <f t="shared" si="1"/>
        <v>324.76128472222223</v>
      </c>
      <c r="N48" s="27"/>
    </row>
    <row r="49" spans="1:15" x14ac:dyDescent="0.3">
      <c r="B49" s="23">
        <v>47756</v>
      </c>
      <c r="C49" s="1"/>
      <c r="D49" s="1"/>
      <c r="E49" s="1"/>
      <c r="G49" s="25">
        <f t="shared" si="2"/>
        <v>42375</v>
      </c>
      <c r="H49" s="18">
        <v>42875</v>
      </c>
      <c r="I49" s="25"/>
      <c r="J49" s="13">
        <v>1</v>
      </c>
      <c r="K49" s="4">
        <v>91.25</v>
      </c>
      <c r="L49" s="1">
        <v>36000</v>
      </c>
      <c r="M49" s="14">
        <f t="shared" si="1"/>
        <v>216.08506944444446</v>
      </c>
      <c r="N49" s="27"/>
    </row>
    <row r="50" spans="1:15" x14ac:dyDescent="0.3">
      <c r="B50" s="23">
        <v>47848</v>
      </c>
      <c r="C50" s="1"/>
      <c r="D50" s="1"/>
      <c r="E50" s="1"/>
      <c r="G50" s="25">
        <f t="shared" si="2"/>
        <v>0</v>
      </c>
      <c r="H50" s="18">
        <v>42375</v>
      </c>
      <c r="I50" s="25">
        <f t="shared" ref="I50" si="8">SUM(H47:H50)</f>
        <v>171000</v>
      </c>
      <c r="J50" s="13">
        <v>1</v>
      </c>
      <c r="K50" s="4">
        <v>91.25</v>
      </c>
      <c r="L50" s="1">
        <v>36000</v>
      </c>
      <c r="M50" s="14">
        <f t="shared" si="1"/>
        <v>107.40885416666667</v>
      </c>
      <c r="N50" s="26">
        <f>SUM(M47:M50)</f>
        <v>1081.6927083333333</v>
      </c>
      <c r="O50" s="1">
        <v>2030</v>
      </c>
    </row>
    <row r="51" spans="1:15" x14ac:dyDescent="0.3">
      <c r="A51" s="19"/>
      <c r="B51" s="19"/>
      <c r="C51" s="1"/>
      <c r="D51" s="1"/>
      <c r="E51" s="1"/>
      <c r="G51" s="17"/>
      <c r="H51" s="18"/>
      <c r="I51" s="18"/>
      <c r="J51" s="13"/>
    </row>
    <row r="52" spans="1:15" x14ac:dyDescent="0.3">
      <c r="A52" s="19"/>
      <c r="B52" s="19"/>
      <c r="C52" s="1"/>
      <c r="D52" s="1"/>
      <c r="E52" s="1"/>
      <c r="G52" s="17"/>
      <c r="H52" s="18"/>
      <c r="I52" s="18"/>
      <c r="J52" s="13"/>
    </row>
    <row r="53" spans="1:15" x14ac:dyDescent="0.3">
      <c r="A53" s="19"/>
      <c r="B53" s="19"/>
      <c r="C53" s="1"/>
      <c r="D53" s="1"/>
      <c r="E53" s="25">
        <f>SUM(E11:E50)</f>
        <v>150000</v>
      </c>
      <c r="G53" s="17"/>
      <c r="H53" s="18"/>
      <c r="I53" s="25">
        <f>SUM(I11:I50)</f>
        <v>1650000</v>
      </c>
      <c r="J53" s="13"/>
      <c r="N53" s="26">
        <f>SUM(N50,N46,N42,N38,N34,N30,N26,N22,N18,N14)</f>
        <v>77938.272569444438</v>
      </c>
    </row>
    <row r="54" spans="1:15" x14ac:dyDescent="0.3">
      <c r="A54" s="19"/>
      <c r="B54" s="19"/>
      <c r="C54" s="1"/>
      <c r="D54" s="1"/>
      <c r="E54" s="1"/>
      <c r="G54" s="17"/>
      <c r="H54" s="18"/>
      <c r="I54" s="18"/>
      <c r="J54" s="13"/>
    </row>
    <row r="55" spans="1:15" x14ac:dyDescent="0.3">
      <c r="A55" s="19"/>
      <c r="B55" s="19"/>
      <c r="C55" s="1"/>
      <c r="D55" s="1"/>
      <c r="E55" s="1"/>
      <c r="G55" s="17"/>
      <c r="H55" s="18"/>
      <c r="I55" s="18"/>
      <c r="J55" s="13"/>
    </row>
    <row r="56" spans="1:15" x14ac:dyDescent="0.3">
      <c r="A56" s="19"/>
      <c r="B56" s="19"/>
      <c r="C56" s="1"/>
      <c r="D56" s="1"/>
      <c r="E56" s="1"/>
      <c r="G56" s="17"/>
      <c r="H56" s="18"/>
      <c r="I56" s="18"/>
      <c r="J56" s="13"/>
    </row>
    <row r="57" spans="1:15" x14ac:dyDescent="0.3">
      <c r="A57" s="19"/>
      <c r="B57" s="19"/>
      <c r="C57" s="1"/>
      <c r="D57" s="1"/>
      <c r="E57" s="1"/>
      <c r="G57" s="17"/>
      <c r="H57" s="18"/>
      <c r="I57" s="18"/>
      <c r="J57" s="13"/>
    </row>
    <row r="58" spans="1:15" x14ac:dyDescent="0.3">
      <c r="A58" s="19"/>
      <c r="B58" s="19"/>
      <c r="C58" s="1"/>
      <c r="D58" s="1"/>
      <c r="E58" s="1"/>
      <c r="G58" s="17"/>
      <c r="H58" s="18"/>
      <c r="I58" s="18"/>
      <c r="J58" s="13"/>
    </row>
    <row r="59" spans="1:15" x14ac:dyDescent="0.3">
      <c r="A59" s="19"/>
      <c r="B59" s="19"/>
      <c r="C59" s="1"/>
      <c r="D59" s="1"/>
      <c r="E59" s="1"/>
      <c r="G59" s="17"/>
      <c r="H59" s="18"/>
      <c r="I59" s="18"/>
      <c r="J59" s="13"/>
    </row>
    <row r="60" spans="1:15" x14ac:dyDescent="0.3">
      <c r="A60" s="19"/>
      <c r="B60" s="19"/>
      <c r="C60" s="1"/>
      <c r="D60" s="1"/>
      <c r="E60" s="1"/>
      <c r="G60" s="17"/>
      <c r="H60" s="18"/>
      <c r="I60" s="18"/>
      <c r="J60" s="13"/>
    </row>
    <row r="61" spans="1:15" x14ac:dyDescent="0.3">
      <c r="A61" s="19"/>
      <c r="B61" s="19"/>
      <c r="C61" s="1"/>
      <c r="D61" s="1"/>
      <c r="E61" s="1"/>
      <c r="G61" s="17"/>
      <c r="H61" s="18"/>
      <c r="I61" s="18"/>
      <c r="J61" s="13"/>
    </row>
    <row r="62" spans="1:15" x14ac:dyDescent="0.3">
      <c r="A62" s="19"/>
      <c r="B62" s="19"/>
      <c r="C62" s="1"/>
      <c r="D62" s="1"/>
      <c r="E62" s="1"/>
      <c r="G62" s="17"/>
      <c r="H62" s="18"/>
      <c r="I62" s="18"/>
      <c r="J62" s="13"/>
    </row>
    <row r="63" spans="1:15" x14ac:dyDescent="0.3">
      <c r="A63" s="19"/>
      <c r="B63" s="19"/>
      <c r="C63" s="1"/>
      <c r="D63" s="1"/>
      <c r="E63" s="1"/>
      <c r="G63" s="17"/>
      <c r="H63" s="18"/>
      <c r="I63" s="18"/>
      <c r="J63" s="13"/>
    </row>
    <row r="64" spans="1:15" x14ac:dyDescent="0.3">
      <c r="A64" s="19"/>
      <c r="B64" s="19"/>
      <c r="C64" s="1"/>
      <c r="D64" s="1"/>
      <c r="E64" s="1"/>
      <c r="G64" s="17"/>
      <c r="H64" s="18"/>
      <c r="I64" s="18"/>
      <c r="J64" s="13"/>
    </row>
    <row r="65" spans="1:14" x14ac:dyDescent="0.3">
      <c r="A65" s="19"/>
      <c r="B65" s="19"/>
      <c r="C65" s="1"/>
      <c r="D65" s="1"/>
      <c r="E65" s="1"/>
      <c r="G65" s="17"/>
      <c r="H65" s="18"/>
      <c r="I65" s="18"/>
      <c r="J65" s="13"/>
      <c r="K65" s="1"/>
      <c r="M65" s="1"/>
      <c r="N65" s="1"/>
    </row>
    <row r="66" spans="1:14" x14ac:dyDescent="0.3">
      <c r="A66" s="19"/>
      <c r="B66" s="19"/>
      <c r="C66" s="1"/>
      <c r="D66" s="1"/>
      <c r="E66" s="1"/>
      <c r="G66" s="17"/>
      <c r="H66" s="18"/>
      <c r="I66" s="18"/>
      <c r="K66" s="1"/>
      <c r="M66" s="1"/>
      <c r="N66" s="1"/>
    </row>
  </sheetData>
  <pageMargins left="0.7" right="0.7" top="0.78740157499999996" bottom="0.78740157499999996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ČER. + spl. kal.  220-2030</vt:lpstr>
      <vt:lpstr>spl. kal. - pracovní - 0,46%p.a</vt:lpstr>
      <vt:lpstr>Splatkový kalendář 2020-2030 - </vt:lpstr>
      <vt:lpstr>Spl. kal. -pracovní  - 1,00%p.a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Malík Radomír</dc:creator>
  <cp:lastModifiedBy>Malík Radomír</cp:lastModifiedBy>
  <cp:lastPrinted>2020-05-18T05:54:16Z</cp:lastPrinted>
  <dcterms:created xsi:type="dcterms:W3CDTF">2014-12-11T12:47:32Z</dcterms:created>
  <dcterms:modified xsi:type="dcterms:W3CDTF">2020-05-19T04:12:20Z</dcterms:modified>
</cp:coreProperties>
</file>