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75" windowWidth="9405" windowHeight="4395" activeTab="0"/>
  </bookViews>
  <sheets>
    <sheet name="PO 1-2017" sheetId="1" r:id="rId1"/>
  </sheets>
  <definedNames>
    <definedName name="_xlnm.Print_Area" localSheetId="0">'PO 1-2017'!$A$1:$K$61</definedName>
  </definedNames>
  <calcPr fullCalcOnLoad="1"/>
</workbook>
</file>

<file path=xl/sharedStrings.xml><?xml version="1.0" encoding="utf-8"?>
<sst xmlns="http://schemas.openxmlformats.org/spreadsheetml/2006/main" count="77" uniqueCount="45">
  <si>
    <t>organizace</t>
  </si>
  <si>
    <t>celkové</t>
  </si>
  <si>
    <t>výnosy</t>
  </si>
  <si>
    <t>náklady</t>
  </si>
  <si>
    <t>Zoologická zahrada</t>
  </si>
  <si>
    <t>ND moravskoslezské</t>
  </si>
  <si>
    <t>Ostravské muzeum</t>
  </si>
  <si>
    <t>fond odměn</t>
  </si>
  <si>
    <t>Divadlo loutek Ostrava</t>
  </si>
  <si>
    <t>Knihovna města Ostravy</t>
  </si>
  <si>
    <t>rezervní fond</t>
  </si>
  <si>
    <t xml:space="preserve"> výsledek hospodaření</t>
  </si>
  <si>
    <t>výsledek hospodaření</t>
  </si>
  <si>
    <t>odpisy</t>
  </si>
  <si>
    <t>Domov pro seniory Kamenec</t>
  </si>
  <si>
    <t>Domov pro seniory Iris</t>
  </si>
  <si>
    <t>SVČ Korunka</t>
  </si>
  <si>
    <t>SVČ Zábřeh</t>
  </si>
  <si>
    <t>DDM Poruba</t>
  </si>
  <si>
    <t xml:space="preserve"> v tom</t>
  </si>
  <si>
    <t>rozdělení VH</t>
  </si>
  <si>
    <t>Janáčkova filharmonie Ostrava</t>
  </si>
  <si>
    <t>Dětské centrum Domeček</t>
  </si>
  <si>
    <t>celkem</t>
  </si>
  <si>
    <t>Komorní scéna ARÉNA</t>
  </si>
  <si>
    <t>Městská nemocnice Ostrava</t>
  </si>
  <si>
    <t>SVČ Moravská Ostrava</t>
  </si>
  <si>
    <t>Lidová konzervatoř a Múzická škola</t>
  </si>
  <si>
    <t>Domov Sluníčko</t>
  </si>
  <si>
    <t>Domov Slunovrat</t>
  </si>
  <si>
    <t>Domov Čujkovova</t>
  </si>
  <si>
    <t>Domov Korýtko</t>
  </si>
  <si>
    <t>Domov Magnolie</t>
  </si>
  <si>
    <t>Firemní školka města Ostravy</t>
  </si>
  <si>
    <t>PLATO</t>
  </si>
  <si>
    <t>hospodářská činnost</t>
  </si>
  <si>
    <t>Domov Slunečnice</t>
  </si>
  <si>
    <t>Čtyřlístek - centrum pro osoby se zdravotním postižením</t>
  </si>
  <si>
    <t>v tis. Kč (rozdělení VH do fondů v Kč na dvě desetinná místa)</t>
  </si>
  <si>
    <t>neinvestiční
transfer</t>
  </si>
  <si>
    <t>aktiva
celkem</t>
  </si>
  <si>
    <t>skupina 3
služby pro obyvatelstvo</t>
  </si>
  <si>
    <t>skupina 4
soc.věci a politika zaměstnanosti</t>
  </si>
  <si>
    <t>mzd. prostř.</t>
  </si>
  <si>
    <t xml:space="preserve">                                             Přehled hospodaření příspěvkových organizací k 31.12.2018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</si>
</sst>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#,##0_ ;\-#,##0\ "/>
    <numFmt numFmtId="166" formatCode="#,##0.00_ ;\-#,##0.00\ "/>
    <numFmt numFmtId="167" formatCode="#,##0.00;[Red]#,##0.00"/>
    <numFmt numFmtId="168" formatCode="#,##0.0"/>
    <numFmt numFmtId="169" formatCode="0.0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thin"/>
      <top style="thin"/>
      <bottom style="dashed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thin"/>
    </border>
    <border>
      <left style="medium"/>
      <right style="medium"/>
      <top style="dash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dotted"/>
      <bottom style="thin"/>
    </border>
    <border>
      <left style="thin"/>
      <right style="medium"/>
      <top style="dotted"/>
      <bottom style="thin"/>
    </border>
    <border>
      <left style="medium"/>
      <right style="medium"/>
      <top style="dotted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thin"/>
      <bottom style="dotted"/>
    </border>
    <border>
      <left style="thin"/>
      <right style="medium"/>
      <top style="dotted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 style="medium"/>
      <right style="medium"/>
      <top style="thin"/>
      <bottom style="dashed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otted"/>
    </border>
    <border>
      <left style="medium"/>
      <right style="medium"/>
      <top style="thin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dashed"/>
    </border>
    <border>
      <left style="thin"/>
      <right style="medium"/>
      <top>
        <color indexed="63"/>
      </top>
      <bottom style="thin"/>
    </border>
    <border>
      <left style="medium"/>
      <right style="thin"/>
      <top style="dotted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 quotePrefix="1">
      <alignment horizontal="right"/>
    </xf>
    <xf numFmtId="164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0" fillId="33" borderId="12" xfId="0" applyNumberFormat="1" applyFill="1" applyBorder="1" applyAlignment="1">
      <alignment/>
    </xf>
    <xf numFmtId="165" fontId="0" fillId="33" borderId="13" xfId="0" applyNumberFormat="1" applyFill="1" applyBorder="1" applyAlignment="1">
      <alignment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33" borderId="14" xfId="0" applyFill="1" applyBorder="1" applyAlignment="1">
      <alignment/>
    </xf>
    <xf numFmtId="164" fontId="0" fillId="33" borderId="15" xfId="0" applyNumberFormat="1" applyFill="1" applyBorder="1" applyAlignment="1">
      <alignment/>
    </xf>
    <xf numFmtId="164" fontId="0" fillId="33" borderId="16" xfId="0" applyNumberFormat="1" applyFill="1" applyBorder="1" applyAlignment="1">
      <alignment/>
    </xf>
    <xf numFmtId="164" fontId="0" fillId="33" borderId="17" xfId="0" applyNumberFormat="1" applyFill="1" applyBorder="1" applyAlignment="1">
      <alignment/>
    </xf>
    <xf numFmtId="164" fontId="0" fillId="33" borderId="18" xfId="0" applyNumberFormat="1" applyFill="1" applyBorder="1" applyAlignment="1">
      <alignment/>
    </xf>
    <xf numFmtId="164" fontId="0" fillId="33" borderId="19" xfId="0" applyNumberFormat="1" applyFill="1" applyBorder="1" applyAlignment="1">
      <alignment/>
    </xf>
    <xf numFmtId="3" fontId="0" fillId="33" borderId="20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0" fontId="0" fillId="33" borderId="22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3" fontId="0" fillId="33" borderId="24" xfId="0" applyNumberFormat="1" applyFill="1" applyBorder="1" applyAlignment="1">
      <alignment/>
    </xf>
    <xf numFmtId="3" fontId="0" fillId="33" borderId="13" xfId="0" applyNumberFormat="1" applyFill="1" applyBorder="1" applyAlignment="1">
      <alignment/>
    </xf>
    <xf numFmtId="165" fontId="0" fillId="33" borderId="24" xfId="0" applyNumberFormat="1" applyFill="1" applyBorder="1" applyAlignment="1">
      <alignment/>
    </xf>
    <xf numFmtId="164" fontId="0" fillId="33" borderId="25" xfId="0" applyNumberFormat="1" applyFill="1" applyBorder="1" applyAlignment="1">
      <alignment/>
    </xf>
    <xf numFmtId="164" fontId="0" fillId="33" borderId="26" xfId="0" applyNumberFormat="1" applyFill="1" applyBorder="1" applyAlignment="1">
      <alignment/>
    </xf>
    <xf numFmtId="164" fontId="0" fillId="33" borderId="27" xfId="0" applyNumberFormat="1" applyFill="1" applyBorder="1" applyAlignment="1">
      <alignment/>
    </xf>
    <xf numFmtId="164" fontId="0" fillId="33" borderId="28" xfId="0" applyNumberForma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165" fontId="0" fillId="0" borderId="0" xfId="0" applyNumberFormat="1" applyAlignment="1">
      <alignment/>
    </xf>
    <xf numFmtId="3" fontId="7" fillId="33" borderId="0" xfId="0" applyNumberFormat="1" applyFont="1" applyFill="1" applyBorder="1" applyAlignment="1">
      <alignment/>
    </xf>
    <xf numFmtId="164" fontId="0" fillId="33" borderId="20" xfId="0" applyNumberForma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7" fillId="33" borderId="29" xfId="0" applyNumberFormat="1" applyFont="1" applyFill="1" applyBorder="1" applyAlignment="1">
      <alignment/>
    </xf>
    <xf numFmtId="164" fontId="7" fillId="33" borderId="30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/>
    </xf>
    <xf numFmtId="164" fontId="7" fillId="33" borderId="31" xfId="0" applyNumberFormat="1" applyFont="1" applyFill="1" applyBorder="1" applyAlignment="1">
      <alignment/>
    </xf>
    <xf numFmtId="164" fontId="7" fillId="33" borderId="32" xfId="0" applyNumberFormat="1" applyFont="1" applyFill="1" applyBorder="1" applyAlignment="1">
      <alignment/>
    </xf>
    <xf numFmtId="164" fontId="7" fillId="33" borderId="33" xfId="0" applyNumberFormat="1" applyFont="1" applyFill="1" applyBorder="1" applyAlignment="1">
      <alignment/>
    </xf>
    <xf numFmtId="164" fontId="7" fillId="33" borderId="34" xfId="0" applyNumberFormat="1" applyFont="1" applyFill="1" applyBorder="1" applyAlignment="1">
      <alignment/>
    </xf>
    <xf numFmtId="164" fontId="7" fillId="33" borderId="35" xfId="0" applyNumberFormat="1" applyFont="1" applyFill="1" applyBorder="1" applyAlignment="1">
      <alignment/>
    </xf>
    <xf numFmtId="165" fontId="7" fillId="33" borderId="36" xfId="0" applyNumberFormat="1" applyFont="1" applyFill="1" applyBorder="1" applyAlignment="1">
      <alignment/>
    </xf>
    <xf numFmtId="165" fontId="7" fillId="33" borderId="37" xfId="0" applyNumberFormat="1" applyFont="1" applyFill="1" applyBorder="1" applyAlignment="1">
      <alignment/>
    </xf>
    <xf numFmtId="0" fontId="0" fillId="33" borderId="22" xfId="0" applyFont="1" applyFill="1" applyBorder="1" applyAlignment="1">
      <alignment/>
    </xf>
    <xf numFmtId="164" fontId="7" fillId="33" borderId="0" xfId="0" applyNumberFormat="1" applyFont="1" applyFill="1" applyBorder="1" applyAlignment="1">
      <alignment/>
    </xf>
    <xf numFmtId="164" fontId="7" fillId="33" borderId="38" xfId="0" applyNumberFormat="1" applyFont="1" applyFill="1" applyBorder="1" applyAlignment="1">
      <alignment/>
    </xf>
    <xf numFmtId="164" fontId="7" fillId="33" borderId="22" xfId="0" applyNumberFormat="1" applyFont="1" applyFill="1" applyBorder="1" applyAlignment="1">
      <alignment/>
    </xf>
    <xf numFmtId="164" fontId="7" fillId="33" borderId="39" xfId="0" applyNumberFormat="1" applyFont="1" applyFill="1" applyBorder="1" applyAlignment="1">
      <alignment/>
    </xf>
    <xf numFmtId="164" fontId="7" fillId="33" borderId="40" xfId="0" applyNumberFormat="1" applyFont="1" applyFill="1" applyBorder="1" applyAlignment="1">
      <alignment/>
    </xf>
    <xf numFmtId="164" fontId="7" fillId="33" borderId="41" xfId="0" applyNumberFormat="1" applyFont="1" applyFill="1" applyBorder="1" applyAlignment="1">
      <alignment/>
    </xf>
    <xf numFmtId="164" fontId="7" fillId="33" borderId="31" xfId="0" applyNumberFormat="1" applyFont="1" applyFill="1" applyBorder="1" applyAlignment="1">
      <alignment/>
    </xf>
    <xf numFmtId="164" fontId="7" fillId="33" borderId="42" xfId="0" applyNumberFormat="1" applyFont="1" applyFill="1" applyBorder="1" applyAlignment="1">
      <alignment/>
    </xf>
    <xf numFmtId="3" fontId="7" fillId="33" borderId="43" xfId="0" applyNumberFormat="1" applyFont="1" applyFill="1" applyBorder="1" applyAlignment="1">
      <alignment/>
    </xf>
    <xf numFmtId="0" fontId="0" fillId="33" borderId="43" xfId="0" applyFont="1" applyFill="1" applyBorder="1" applyAlignment="1">
      <alignment/>
    </xf>
    <xf numFmtId="164" fontId="7" fillId="33" borderId="44" xfId="0" applyNumberFormat="1" applyFont="1" applyFill="1" applyBorder="1" applyAlignment="1">
      <alignment/>
    </xf>
    <xf numFmtId="164" fontId="7" fillId="33" borderId="45" xfId="0" applyNumberFormat="1" applyFont="1" applyFill="1" applyBorder="1" applyAlignment="1">
      <alignment/>
    </xf>
    <xf numFmtId="164" fontId="7" fillId="33" borderId="43" xfId="0" applyNumberFormat="1" applyFont="1" applyFill="1" applyBorder="1" applyAlignment="1">
      <alignment/>
    </xf>
    <xf numFmtId="164" fontId="7" fillId="33" borderId="46" xfId="0" applyNumberFormat="1" applyFont="1" applyFill="1" applyBorder="1" applyAlignment="1">
      <alignment/>
    </xf>
    <xf numFmtId="164" fontId="7" fillId="33" borderId="47" xfId="0" applyNumberFormat="1" applyFont="1" applyFill="1" applyBorder="1" applyAlignment="1">
      <alignment/>
    </xf>
    <xf numFmtId="164" fontId="7" fillId="33" borderId="48" xfId="0" applyNumberFormat="1" applyFont="1" applyFill="1" applyBorder="1" applyAlignment="1">
      <alignment/>
    </xf>
    <xf numFmtId="164" fontId="7" fillId="33" borderId="49" xfId="0" applyNumberFormat="1" applyFont="1" applyFill="1" applyBorder="1" applyAlignment="1">
      <alignment/>
    </xf>
    <xf numFmtId="164" fontId="7" fillId="33" borderId="50" xfId="0" applyNumberFormat="1" applyFont="1" applyFill="1" applyBorder="1" applyAlignment="1">
      <alignment/>
    </xf>
    <xf numFmtId="3" fontId="7" fillId="33" borderId="51" xfId="0" applyNumberFormat="1" applyFont="1" applyFill="1" applyBorder="1" applyAlignment="1">
      <alignment/>
    </xf>
    <xf numFmtId="3" fontId="7" fillId="33" borderId="52" xfId="0" applyNumberFormat="1" applyFont="1" applyFill="1" applyBorder="1" applyAlignment="1">
      <alignment/>
    </xf>
    <xf numFmtId="0" fontId="0" fillId="33" borderId="23" xfId="0" applyFont="1" applyFill="1" applyBorder="1" applyAlignment="1">
      <alignment/>
    </xf>
    <xf numFmtId="164" fontId="7" fillId="33" borderId="53" xfId="0" applyNumberFormat="1" applyFont="1" applyFill="1" applyBorder="1" applyAlignment="1">
      <alignment/>
    </xf>
    <xf numFmtId="164" fontId="7" fillId="33" borderId="54" xfId="0" applyNumberFormat="1" applyFont="1" applyFill="1" applyBorder="1" applyAlignment="1">
      <alignment/>
    </xf>
    <xf numFmtId="164" fontId="7" fillId="33" borderId="55" xfId="0" applyNumberFormat="1" applyFont="1" applyFill="1" applyBorder="1" applyAlignment="1">
      <alignment/>
    </xf>
    <xf numFmtId="164" fontId="7" fillId="33" borderId="56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horizontal="right"/>
    </xf>
    <xf numFmtId="3" fontId="7" fillId="33" borderId="22" xfId="0" applyNumberFormat="1" applyFont="1" applyFill="1" applyBorder="1" applyAlignment="1">
      <alignment/>
    </xf>
    <xf numFmtId="3" fontId="7" fillId="33" borderId="54" xfId="0" applyNumberFormat="1" applyFont="1" applyFill="1" applyBorder="1" applyAlignment="1">
      <alignment/>
    </xf>
    <xf numFmtId="3" fontId="7" fillId="0" borderId="44" xfId="0" applyNumberFormat="1" applyFont="1" applyBorder="1" applyAlignment="1">
      <alignment/>
    </xf>
    <xf numFmtId="3" fontId="7" fillId="0" borderId="53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7" fillId="0" borderId="56" xfId="0" applyNumberFormat="1" applyFont="1" applyBorder="1" applyAlignment="1">
      <alignment/>
    </xf>
    <xf numFmtId="0" fontId="7" fillId="0" borderId="54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53" xfId="0" applyFont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54" xfId="0" applyNumberFormat="1" applyFont="1" applyBorder="1" applyAlignment="1">
      <alignment/>
    </xf>
    <xf numFmtId="0" fontId="0" fillId="33" borderId="57" xfId="0" applyFont="1" applyFill="1" applyBorder="1" applyAlignment="1">
      <alignment/>
    </xf>
    <xf numFmtId="164" fontId="7" fillId="33" borderId="58" xfId="0" applyNumberFormat="1" applyFont="1" applyFill="1" applyBorder="1" applyAlignment="1">
      <alignment/>
    </xf>
    <xf numFmtId="164" fontId="7" fillId="33" borderId="59" xfId="0" applyNumberFormat="1" applyFont="1" applyFill="1" applyBorder="1" applyAlignment="1">
      <alignment/>
    </xf>
    <xf numFmtId="164" fontId="7" fillId="33" borderId="57" xfId="0" applyNumberFormat="1" applyFont="1" applyFill="1" applyBorder="1" applyAlignment="1">
      <alignment/>
    </xf>
    <xf numFmtId="164" fontId="7" fillId="33" borderId="60" xfId="0" applyNumberFormat="1" applyFont="1" applyFill="1" applyBorder="1" applyAlignment="1">
      <alignment/>
    </xf>
    <xf numFmtId="3" fontId="7" fillId="33" borderId="61" xfId="0" applyNumberFormat="1" applyFont="1" applyFill="1" applyBorder="1" applyAlignment="1">
      <alignment/>
    </xf>
    <xf numFmtId="164" fontId="7" fillId="33" borderId="32" xfId="0" applyNumberFormat="1" applyFont="1" applyFill="1" applyBorder="1" applyAlignment="1">
      <alignment/>
    </xf>
    <xf numFmtId="164" fontId="7" fillId="33" borderId="62" xfId="0" applyNumberFormat="1" applyFont="1" applyFill="1" applyBorder="1" applyAlignment="1">
      <alignment/>
    </xf>
    <xf numFmtId="164" fontId="7" fillId="33" borderId="63" xfId="0" applyNumberFormat="1" applyFont="1" applyFill="1" applyBorder="1" applyAlignment="1">
      <alignment/>
    </xf>
    <xf numFmtId="164" fontId="7" fillId="33" borderId="35" xfId="0" applyNumberFormat="1" applyFont="1" applyFill="1" applyBorder="1" applyAlignment="1">
      <alignment/>
    </xf>
    <xf numFmtId="3" fontId="7" fillId="33" borderId="62" xfId="0" applyNumberFormat="1" applyFont="1" applyFill="1" applyBorder="1" applyAlignment="1">
      <alignment/>
    </xf>
    <xf numFmtId="164" fontId="7" fillId="33" borderId="64" xfId="0" applyNumberFormat="1" applyFont="1" applyFill="1" applyBorder="1" applyAlignment="1">
      <alignment/>
    </xf>
    <xf numFmtId="164" fontId="7" fillId="33" borderId="52" xfId="0" applyNumberFormat="1" applyFont="1" applyFill="1" applyBorder="1" applyAlignment="1">
      <alignment/>
    </xf>
    <xf numFmtId="164" fontId="7" fillId="33" borderId="65" xfId="0" applyNumberFormat="1" applyFont="1" applyFill="1" applyBorder="1" applyAlignment="1">
      <alignment/>
    </xf>
    <xf numFmtId="0" fontId="0" fillId="0" borderId="66" xfId="0" applyFont="1" applyFill="1" applyBorder="1" applyAlignment="1">
      <alignment horizontal="left" wrapText="1"/>
    </xf>
    <xf numFmtId="164" fontId="7" fillId="0" borderId="67" xfId="0" applyNumberFormat="1" applyFont="1" applyFill="1" applyBorder="1" applyAlignment="1">
      <alignment/>
    </xf>
    <xf numFmtId="164" fontId="7" fillId="0" borderId="68" xfId="0" applyNumberFormat="1" applyFont="1" applyFill="1" applyBorder="1" applyAlignment="1">
      <alignment/>
    </xf>
    <xf numFmtId="164" fontId="7" fillId="0" borderId="69" xfId="0" applyNumberFormat="1" applyFont="1" applyFill="1" applyBorder="1" applyAlignment="1">
      <alignment/>
    </xf>
    <xf numFmtId="164" fontId="7" fillId="0" borderId="70" xfId="0" applyNumberFormat="1" applyFont="1" applyFill="1" applyBorder="1" applyAlignment="1">
      <alignment/>
    </xf>
    <xf numFmtId="165" fontId="7" fillId="0" borderId="66" xfId="0" applyNumberFormat="1" applyFont="1" applyFill="1" applyBorder="1" applyAlignment="1">
      <alignment/>
    </xf>
    <xf numFmtId="164" fontId="7" fillId="33" borderId="44" xfId="0" applyNumberFormat="1" applyFont="1" applyFill="1" applyBorder="1" applyAlignment="1">
      <alignment/>
    </xf>
    <xf numFmtId="3" fontId="7" fillId="0" borderId="45" xfId="0" applyNumberFormat="1" applyFont="1" applyBorder="1" applyAlignment="1">
      <alignment/>
    </xf>
    <xf numFmtId="164" fontId="7" fillId="33" borderId="71" xfId="0" applyNumberFormat="1" applyFont="1" applyFill="1" applyBorder="1" applyAlignment="1">
      <alignment/>
    </xf>
    <xf numFmtId="3" fontId="7" fillId="33" borderId="72" xfId="0" applyNumberFormat="1" applyFont="1" applyFill="1" applyBorder="1" applyAlignment="1">
      <alignment/>
    </xf>
    <xf numFmtId="164" fontId="7" fillId="33" borderId="73" xfId="0" applyNumberFormat="1" applyFont="1" applyFill="1" applyBorder="1" applyAlignment="1">
      <alignment/>
    </xf>
    <xf numFmtId="3" fontId="7" fillId="33" borderId="74" xfId="0" applyNumberFormat="1" applyFont="1" applyFill="1" applyBorder="1" applyAlignment="1">
      <alignment/>
    </xf>
    <xf numFmtId="164" fontId="7" fillId="33" borderId="49" xfId="0" applyNumberFormat="1" applyFont="1" applyFill="1" applyBorder="1" applyAlignment="1">
      <alignment/>
    </xf>
    <xf numFmtId="3" fontId="7" fillId="0" borderId="50" xfId="0" applyNumberFormat="1" applyFont="1" applyBorder="1" applyAlignment="1">
      <alignment/>
    </xf>
    <xf numFmtId="165" fontId="7" fillId="33" borderId="43" xfId="0" applyNumberFormat="1" applyFont="1" applyFill="1" applyBorder="1" applyAlignment="1">
      <alignment/>
    </xf>
    <xf numFmtId="165" fontId="7" fillId="33" borderId="75" xfId="0" applyNumberFormat="1" applyFont="1" applyFill="1" applyBorder="1" applyAlignment="1">
      <alignment/>
    </xf>
    <xf numFmtId="164" fontId="7" fillId="33" borderId="58" xfId="0" applyNumberFormat="1" applyFont="1" applyFill="1" applyBorder="1" applyAlignment="1">
      <alignment/>
    </xf>
    <xf numFmtId="164" fontId="7" fillId="33" borderId="76" xfId="0" applyNumberFormat="1" applyFont="1" applyFill="1" applyBorder="1" applyAlignment="1">
      <alignment/>
    </xf>
    <xf numFmtId="164" fontId="7" fillId="33" borderId="77" xfId="0" applyNumberFormat="1" applyFont="1" applyFill="1" applyBorder="1" applyAlignment="1">
      <alignment/>
    </xf>
    <xf numFmtId="164" fontId="7" fillId="33" borderId="59" xfId="0" applyNumberFormat="1" applyFont="1" applyFill="1" applyBorder="1" applyAlignment="1">
      <alignment/>
    </xf>
    <xf numFmtId="165" fontId="7" fillId="33" borderId="57" xfId="0" applyNumberFormat="1" applyFont="1" applyFill="1" applyBorder="1" applyAlignment="1">
      <alignment/>
    </xf>
    <xf numFmtId="164" fontId="7" fillId="33" borderId="38" xfId="0" applyNumberFormat="1" applyFont="1" applyFill="1" applyBorder="1" applyAlignment="1">
      <alignment/>
    </xf>
    <xf numFmtId="164" fontId="7" fillId="33" borderId="78" xfId="0" applyNumberFormat="1" applyFont="1" applyFill="1" applyBorder="1" applyAlignment="1">
      <alignment/>
    </xf>
    <xf numFmtId="164" fontId="7" fillId="33" borderId="79" xfId="0" applyNumberFormat="1" applyFont="1" applyFill="1" applyBorder="1" applyAlignment="1">
      <alignment/>
    </xf>
    <xf numFmtId="164" fontId="7" fillId="33" borderId="80" xfId="0" applyNumberFormat="1" applyFont="1" applyFill="1" applyBorder="1" applyAlignment="1">
      <alignment/>
    </xf>
    <xf numFmtId="164" fontId="7" fillId="33" borderId="81" xfId="0" applyNumberFormat="1" applyFont="1" applyFill="1" applyBorder="1" applyAlignment="1">
      <alignment/>
    </xf>
    <xf numFmtId="164" fontId="7" fillId="33" borderId="42" xfId="0" applyNumberFormat="1" applyFont="1" applyFill="1" applyBorder="1" applyAlignment="1">
      <alignment/>
    </xf>
    <xf numFmtId="165" fontId="7" fillId="33" borderId="22" xfId="0" applyNumberFormat="1" applyFont="1" applyFill="1" applyBorder="1" applyAlignment="1">
      <alignment/>
    </xf>
    <xf numFmtId="165" fontId="7" fillId="33" borderId="39" xfId="0" applyNumberFormat="1" applyFont="1" applyFill="1" applyBorder="1" applyAlignment="1">
      <alignment/>
    </xf>
    <xf numFmtId="0" fontId="0" fillId="33" borderId="43" xfId="0" applyFont="1" applyFill="1" applyBorder="1" applyAlignment="1">
      <alignment horizontal="left"/>
    </xf>
    <xf numFmtId="164" fontId="7" fillId="33" borderId="53" xfId="0" applyNumberFormat="1" applyFont="1" applyFill="1" applyBorder="1" applyAlignment="1">
      <alignment/>
    </xf>
    <xf numFmtId="164" fontId="7" fillId="33" borderId="82" xfId="0" applyNumberFormat="1" applyFont="1" applyFill="1" applyBorder="1" applyAlignment="1">
      <alignment/>
    </xf>
    <xf numFmtId="164" fontId="7" fillId="33" borderId="83" xfId="0" applyNumberFormat="1" applyFont="1" applyFill="1" applyBorder="1" applyAlignment="1">
      <alignment/>
    </xf>
    <xf numFmtId="164" fontId="7" fillId="33" borderId="56" xfId="0" applyNumberFormat="1" applyFont="1" applyFill="1" applyBorder="1" applyAlignment="1">
      <alignment/>
    </xf>
    <xf numFmtId="165" fontId="7" fillId="33" borderId="54" xfId="0" applyNumberFormat="1" applyFont="1" applyFill="1" applyBorder="1" applyAlignment="1">
      <alignment/>
    </xf>
    <xf numFmtId="164" fontId="7" fillId="33" borderId="84" xfId="0" applyNumberFormat="1" applyFont="1" applyFill="1" applyBorder="1" applyAlignment="1">
      <alignment/>
    </xf>
    <xf numFmtId="164" fontId="7" fillId="33" borderId="85" xfId="0" applyNumberFormat="1" applyFont="1" applyFill="1" applyBorder="1" applyAlignment="1">
      <alignment/>
    </xf>
    <xf numFmtId="164" fontId="7" fillId="33" borderId="86" xfId="0" applyNumberFormat="1" applyFont="1" applyFill="1" applyBorder="1" applyAlignment="1">
      <alignment/>
    </xf>
    <xf numFmtId="164" fontId="7" fillId="33" borderId="87" xfId="0" applyNumberFormat="1" applyFont="1" applyFill="1" applyBorder="1" applyAlignment="1">
      <alignment/>
    </xf>
    <xf numFmtId="164" fontId="7" fillId="33" borderId="88" xfId="0" applyNumberFormat="1" applyFont="1" applyFill="1" applyBorder="1" applyAlignment="1">
      <alignment/>
    </xf>
    <xf numFmtId="164" fontId="7" fillId="33" borderId="89" xfId="0" applyNumberFormat="1" applyFont="1" applyFill="1" applyBorder="1" applyAlignment="1">
      <alignment/>
    </xf>
    <xf numFmtId="165" fontId="7" fillId="33" borderId="90" xfId="0" applyNumberFormat="1" applyFont="1" applyFill="1" applyBorder="1" applyAlignment="1">
      <alignment/>
    </xf>
    <xf numFmtId="165" fontId="7" fillId="33" borderId="23" xfId="0" applyNumberFormat="1" applyFont="1" applyFill="1" applyBorder="1" applyAlignment="1">
      <alignment/>
    </xf>
    <xf numFmtId="165" fontId="7" fillId="33" borderId="91" xfId="0" applyNumberFormat="1" applyFont="1" applyFill="1" applyBorder="1" applyAlignment="1">
      <alignment/>
    </xf>
    <xf numFmtId="0" fontId="0" fillId="0" borderId="4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164" fontId="7" fillId="33" borderId="92" xfId="0" applyNumberFormat="1" applyFont="1" applyFill="1" applyBorder="1" applyAlignment="1">
      <alignment/>
    </xf>
    <xf numFmtId="164" fontId="7" fillId="33" borderId="93" xfId="0" applyNumberFormat="1" applyFont="1" applyFill="1" applyBorder="1" applyAlignment="1">
      <alignment/>
    </xf>
    <xf numFmtId="165" fontId="7" fillId="33" borderId="43" xfId="0" applyNumberFormat="1" applyFont="1" applyFill="1" applyBorder="1" applyAlignment="1">
      <alignment/>
    </xf>
    <xf numFmtId="165" fontId="7" fillId="33" borderId="54" xfId="0" applyNumberFormat="1" applyFont="1" applyFill="1" applyBorder="1" applyAlignment="1">
      <alignment/>
    </xf>
    <xf numFmtId="165" fontId="7" fillId="33" borderId="62" xfId="0" applyNumberFormat="1" applyFont="1" applyFill="1" applyBorder="1" applyAlignment="1">
      <alignment/>
    </xf>
    <xf numFmtId="165" fontId="7" fillId="33" borderId="22" xfId="0" applyNumberFormat="1" applyFont="1" applyFill="1" applyBorder="1" applyAlignment="1">
      <alignment/>
    </xf>
    <xf numFmtId="165" fontId="7" fillId="33" borderId="52" xfId="0" applyNumberFormat="1" applyFont="1" applyFill="1" applyBorder="1" applyAlignment="1">
      <alignment/>
    </xf>
    <xf numFmtId="0" fontId="0" fillId="33" borderId="94" xfId="0" applyFont="1" applyFill="1" applyBorder="1" applyAlignment="1">
      <alignment/>
    </xf>
    <xf numFmtId="164" fontId="7" fillId="33" borderId="92" xfId="0" applyNumberFormat="1" applyFont="1" applyFill="1" applyBorder="1" applyAlignment="1">
      <alignment/>
    </xf>
    <xf numFmtId="164" fontId="7" fillId="33" borderId="14" xfId="0" applyNumberFormat="1" applyFont="1" applyFill="1" applyBorder="1" applyAlignment="1">
      <alignment/>
    </xf>
    <xf numFmtId="164" fontId="7" fillId="33" borderId="95" xfId="0" applyNumberFormat="1" applyFont="1" applyFill="1" applyBorder="1" applyAlignment="1">
      <alignment/>
    </xf>
    <xf numFmtId="164" fontId="7" fillId="33" borderId="96" xfId="0" applyNumberFormat="1" applyFont="1" applyFill="1" applyBorder="1" applyAlignment="1">
      <alignment/>
    </xf>
    <xf numFmtId="164" fontId="7" fillId="33" borderId="97" xfId="0" applyNumberFormat="1" applyFont="1" applyFill="1" applyBorder="1" applyAlignment="1">
      <alignment/>
    </xf>
    <xf numFmtId="164" fontId="7" fillId="33" borderId="93" xfId="0" applyNumberFormat="1" applyFont="1" applyFill="1" applyBorder="1" applyAlignment="1">
      <alignment/>
    </xf>
    <xf numFmtId="164" fontId="7" fillId="33" borderId="98" xfId="0" applyNumberFormat="1" applyFont="1" applyFill="1" applyBorder="1" applyAlignment="1">
      <alignment/>
    </xf>
    <xf numFmtId="165" fontId="7" fillId="33" borderId="64" xfId="0" applyNumberFormat="1" applyFont="1" applyFill="1" applyBorder="1" applyAlignment="1">
      <alignment/>
    </xf>
    <xf numFmtId="165" fontId="7" fillId="33" borderId="94" xfId="0" applyNumberFormat="1" applyFont="1" applyFill="1" applyBorder="1" applyAlignment="1">
      <alignment/>
    </xf>
    <xf numFmtId="164" fontId="7" fillId="33" borderId="84" xfId="0" applyNumberFormat="1" applyFont="1" applyFill="1" applyBorder="1" applyAlignment="1">
      <alignment/>
    </xf>
    <xf numFmtId="164" fontId="7" fillId="33" borderId="85" xfId="0" applyNumberFormat="1" applyFont="1" applyFill="1" applyBorder="1" applyAlignment="1">
      <alignment/>
    </xf>
    <xf numFmtId="164" fontId="7" fillId="33" borderId="90" xfId="0" applyNumberFormat="1" applyFont="1" applyFill="1" applyBorder="1" applyAlignment="1">
      <alignment/>
    </xf>
    <xf numFmtId="164" fontId="7" fillId="33" borderId="23" xfId="0" applyNumberFormat="1" applyFont="1" applyFill="1" applyBorder="1" applyAlignment="1">
      <alignment/>
    </xf>
    <xf numFmtId="164" fontId="7" fillId="33" borderId="99" xfId="0" applyNumberFormat="1" applyFont="1" applyFill="1" applyBorder="1" applyAlignment="1">
      <alignment/>
    </xf>
    <xf numFmtId="164" fontId="7" fillId="33" borderId="100" xfId="0" applyNumberFormat="1" applyFont="1" applyFill="1" applyBorder="1" applyAlignment="1">
      <alignment/>
    </xf>
    <xf numFmtId="164" fontId="7" fillId="33" borderId="88" xfId="0" applyNumberFormat="1" applyFont="1" applyFill="1" applyBorder="1" applyAlignment="1">
      <alignment/>
    </xf>
    <xf numFmtId="164" fontId="7" fillId="33" borderId="89" xfId="0" applyNumberFormat="1" applyFont="1" applyFill="1" applyBorder="1" applyAlignment="1">
      <alignment/>
    </xf>
    <xf numFmtId="3" fontId="7" fillId="33" borderId="101" xfId="0" applyNumberFormat="1" applyFont="1" applyFill="1" applyBorder="1" applyAlignment="1">
      <alignment/>
    </xf>
    <xf numFmtId="3" fontId="7" fillId="0" borderId="39" xfId="0" applyNumberFormat="1" applyFont="1" applyBorder="1" applyAlignment="1">
      <alignment/>
    </xf>
    <xf numFmtId="165" fontId="7" fillId="33" borderId="64" xfId="0" applyNumberFormat="1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Alignment="1">
      <alignment horizontal="center"/>
    </xf>
    <xf numFmtId="3" fontId="7" fillId="33" borderId="58" xfId="0" applyNumberFormat="1" applyFont="1" applyFill="1" applyBorder="1" applyAlignment="1">
      <alignment horizontal="right" vertical="center"/>
    </xf>
    <xf numFmtId="3" fontId="7" fillId="33" borderId="76" xfId="0" applyNumberFormat="1" applyFont="1" applyFill="1" applyBorder="1" applyAlignment="1">
      <alignment horizontal="right" vertical="center"/>
    </xf>
    <xf numFmtId="3" fontId="7" fillId="33" borderId="78" xfId="0" applyNumberFormat="1" applyFont="1" applyFill="1" applyBorder="1" applyAlignment="1">
      <alignment horizontal="right" vertical="center"/>
    </xf>
    <xf numFmtId="4" fontId="7" fillId="33" borderId="61" xfId="0" applyNumberFormat="1" applyFont="1" applyFill="1" applyBorder="1" applyAlignment="1">
      <alignment vertical="center"/>
    </xf>
    <xf numFmtId="3" fontId="7" fillId="33" borderId="59" xfId="0" applyNumberFormat="1" applyFont="1" applyFill="1" applyBorder="1" applyAlignment="1">
      <alignment vertical="center"/>
    </xf>
    <xf numFmtId="4" fontId="7" fillId="33" borderId="102" xfId="0" applyNumberFormat="1" applyFont="1" applyFill="1" applyBorder="1" applyAlignment="1">
      <alignment vertical="center"/>
    </xf>
    <xf numFmtId="3" fontId="7" fillId="33" borderId="100" xfId="0" applyNumberFormat="1" applyFont="1" applyFill="1" applyBorder="1" applyAlignment="1">
      <alignment vertical="center"/>
    </xf>
    <xf numFmtId="3" fontId="7" fillId="0" borderId="97" xfId="0" applyNumberFormat="1" applyFont="1" applyFill="1" applyBorder="1" applyAlignment="1">
      <alignment vertical="center"/>
    </xf>
    <xf numFmtId="3" fontId="7" fillId="33" borderId="31" xfId="0" applyNumberFormat="1" applyFont="1" applyFill="1" applyBorder="1" applyAlignment="1">
      <alignment vertical="center"/>
    </xf>
    <xf numFmtId="3" fontId="7" fillId="0" borderId="98" xfId="0" applyNumberFormat="1" applyFont="1" applyFill="1" applyBorder="1" applyAlignment="1">
      <alignment vertical="center"/>
    </xf>
    <xf numFmtId="4" fontId="7" fillId="33" borderId="22" xfId="0" applyNumberFormat="1" applyFont="1" applyFill="1" applyBorder="1" applyAlignment="1">
      <alignment horizontal="right"/>
    </xf>
    <xf numFmtId="2" fontId="0" fillId="0" borderId="94" xfId="0" applyNumberFormat="1" applyBorder="1" applyAlignment="1">
      <alignment horizontal="right" vertical="center"/>
    </xf>
    <xf numFmtId="2" fontId="0" fillId="0" borderId="103" xfId="0" applyNumberFormat="1" applyBorder="1" applyAlignment="1">
      <alignment horizontal="right" vertical="center"/>
    </xf>
    <xf numFmtId="4" fontId="7" fillId="33" borderId="78" xfId="0" applyNumberFormat="1" applyFont="1" applyFill="1" applyBorder="1" applyAlignment="1">
      <alignment horizontal="right"/>
    </xf>
    <xf numFmtId="0" fontId="1" fillId="12" borderId="104" xfId="0" applyFont="1" applyFill="1" applyBorder="1" applyAlignment="1">
      <alignment horizontal="centerContinuous"/>
    </xf>
    <xf numFmtId="0" fontId="1" fillId="12" borderId="105" xfId="0" applyFont="1" applyFill="1" applyBorder="1" applyAlignment="1">
      <alignment horizontal="centerContinuous"/>
    </xf>
    <xf numFmtId="0" fontId="1" fillId="12" borderId="106" xfId="0" applyFont="1" applyFill="1" applyBorder="1" applyAlignment="1">
      <alignment horizontal="centerContinuous"/>
    </xf>
    <xf numFmtId="0" fontId="1" fillId="12" borderId="106" xfId="0" applyFont="1" applyFill="1" applyBorder="1" applyAlignment="1">
      <alignment horizontal="center"/>
    </xf>
    <xf numFmtId="0" fontId="1" fillId="12" borderId="107" xfId="0" applyFont="1" applyFill="1" applyBorder="1" applyAlignment="1">
      <alignment horizontal="centerContinuous"/>
    </xf>
    <xf numFmtId="0" fontId="1" fillId="12" borderId="108" xfId="0" applyFont="1" applyFill="1" applyBorder="1" applyAlignment="1">
      <alignment horizontal="center"/>
    </xf>
    <xf numFmtId="0" fontId="1" fillId="12" borderId="105" xfId="0" applyFont="1" applyFill="1" applyBorder="1" applyAlignment="1">
      <alignment horizontal="center"/>
    </xf>
    <xf numFmtId="0" fontId="1" fillId="12" borderId="109" xfId="0" applyFont="1" applyFill="1" applyBorder="1" applyAlignment="1">
      <alignment horizontal="center"/>
    </xf>
    <xf numFmtId="0" fontId="1" fillId="12" borderId="110" xfId="0" applyFont="1" applyFill="1" applyBorder="1" applyAlignment="1">
      <alignment horizontal="center"/>
    </xf>
    <xf numFmtId="0" fontId="1" fillId="12" borderId="111" xfId="0" applyFont="1" applyFill="1" applyBorder="1" applyAlignment="1">
      <alignment horizontal="center"/>
    </xf>
    <xf numFmtId="0" fontId="1" fillId="12" borderId="112" xfId="0" applyFont="1" applyFill="1" applyBorder="1" applyAlignment="1">
      <alignment horizontal="centerContinuous"/>
    </xf>
    <xf numFmtId="0" fontId="1" fillId="12" borderId="109" xfId="0" applyFont="1" applyFill="1" applyBorder="1" applyAlignment="1">
      <alignment horizontal="center"/>
    </xf>
    <xf numFmtId="0" fontId="1" fillId="12" borderId="110" xfId="0" applyFont="1" applyFill="1" applyBorder="1" applyAlignment="1">
      <alignment horizontal="center"/>
    </xf>
    <xf numFmtId="0" fontId="1" fillId="12" borderId="108" xfId="0" applyFont="1" applyFill="1" applyBorder="1" applyAlignment="1">
      <alignment horizontal="center"/>
    </xf>
    <xf numFmtId="0" fontId="1" fillId="12" borderId="105" xfId="0" applyFont="1" applyFill="1" applyBorder="1" applyAlignment="1">
      <alignment horizontal="center"/>
    </xf>
    <xf numFmtId="0" fontId="1" fillId="12" borderId="104" xfId="0" applyFont="1" applyFill="1" applyBorder="1" applyAlignment="1">
      <alignment horizontal="center"/>
    </xf>
    <xf numFmtId="0" fontId="8" fillId="12" borderId="15" xfId="0" applyFont="1" applyFill="1" applyBorder="1" applyAlignment="1">
      <alignment/>
    </xf>
    <xf numFmtId="0" fontId="8" fillId="12" borderId="94" xfId="0" applyFont="1" applyFill="1" applyBorder="1" applyAlignment="1">
      <alignment/>
    </xf>
    <xf numFmtId="0" fontId="8" fillId="12" borderId="68" xfId="0" applyFont="1" applyFill="1" applyBorder="1" applyAlignment="1">
      <alignment horizontal="center" vertical="center"/>
    </xf>
    <xf numFmtId="0" fontId="8" fillId="12" borderId="66" xfId="0" applyFont="1" applyFill="1" applyBorder="1" applyAlignment="1">
      <alignment horizontal="center" vertical="center"/>
    </xf>
    <xf numFmtId="0" fontId="8" fillId="12" borderId="69" xfId="0" applyFont="1" applyFill="1" applyBorder="1" applyAlignment="1">
      <alignment horizontal="center" vertical="center"/>
    </xf>
    <xf numFmtId="0" fontId="8" fillId="12" borderId="70" xfId="0" applyFont="1" applyFill="1" applyBorder="1" applyAlignment="1">
      <alignment horizontal="center" vertical="center"/>
    </xf>
    <xf numFmtId="0" fontId="8" fillId="12" borderId="113" xfId="0" applyFont="1" applyFill="1" applyBorder="1" applyAlignment="1">
      <alignment horizontal="center" vertical="center"/>
    </xf>
    <xf numFmtId="0" fontId="8" fillId="12" borderId="114" xfId="0" applyFont="1" applyFill="1" applyBorder="1" applyAlignment="1">
      <alignment horizontal="center" vertical="center"/>
    </xf>
    <xf numFmtId="0" fontId="8" fillId="12" borderId="115" xfId="0" applyFont="1" applyFill="1" applyBorder="1" applyAlignment="1">
      <alignment horizontal="center" vertical="center"/>
    </xf>
    <xf numFmtId="0" fontId="8" fillId="12" borderId="18" xfId="0" applyFont="1" applyFill="1" applyBorder="1" applyAlignment="1">
      <alignment/>
    </xf>
    <xf numFmtId="0" fontId="8" fillId="12" borderId="98" xfId="0" applyFont="1" applyFill="1" applyBorder="1" applyAlignment="1">
      <alignment/>
    </xf>
    <xf numFmtId="0" fontId="8" fillId="12" borderId="104" xfId="0" applyFont="1" applyFill="1" applyBorder="1" applyAlignment="1">
      <alignment horizontal="center" vertical="center"/>
    </xf>
    <xf numFmtId="0" fontId="8" fillId="12" borderId="106" xfId="0" applyFont="1" applyFill="1" applyBorder="1" applyAlignment="1">
      <alignment horizontal="center" vertical="center"/>
    </xf>
    <xf numFmtId="0" fontId="8" fillId="12" borderId="116" xfId="0" applyFont="1" applyFill="1" applyBorder="1" applyAlignment="1">
      <alignment horizontal="center" vertical="center"/>
    </xf>
    <xf numFmtId="0" fontId="8" fillId="12" borderId="67" xfId="0" applyFont="1" applyFill="1" applyBorder="1" applyAlignment="1">
      <alignment horizontal="center" vertical="center"/>
    </xf>
    <xf numFmtId="0" fontId="1" fillId="12" borderId="104" xfId="0" applyFont="1" applyFill="1" applyBorder="1" applyAlignment="1">
      <alignment horizontal="center" vertical="center" wrapText="1"/>
    </xf>
    <xf numFmtId="0" fontId="1" fillId="12" borderId="106" xfId="0" applyFont="1" applyFill="1" applyBorder="1" applyAlignment="1">
      <alignment horizontal="center" vertical="center" wrapText="1"/>
    </xf>
    <xf numFmtId="0" fontId="8" fillId="12" borderId="16" xfId="0" applyFont="1" applyFill="1" applyBorder="1" applyAlignment="1">
      <alignment horizontal="center" vertical="center" wrapText="1"/>
    </xf>
    <xf numFmtId="0" fontId="8" fillId="0" borderId="97" xfId="0" applyFont="1" applyBorder="1" applyAlignment="1">
      <alignment horizontal="center" vertical="center"/>
    </xf>
    <xf numFmtId="0" fontId="8" fillId="12" borderId="18" xfId="0" applyFont="1" applyFill="1" applyBorder="1" applyAlignment="1">
      <alignment horizontal="center" vertical="center" wrapText="1"/>
    </xf>
    <xf numFmtId="0" fontId="8" fillId="0" borderId="98" xfId="0" applyFont="1" applyBorder="1" applyAlignment="1">
      <alignment horizontal="center" vertical="center"/>
    </xf>
    <xf numFmtId="0" fontId="1" fillId="12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8" fillId="12" borderId="98" xfId="0" applyFont="1" applyFill="1" applyBorder="1" applyAlignment="1">
      <alignment horizontal="center" vertical="center"/>
    </xf>
    <xf numFmtId="0" fontId="8" fillId="12" borderId="18" xfId="0" applyFont="1" applyFill="1" applyBorder="1" applyAlignment="1">
      <alignment horizontal="center" wrapText="1"/>
    </xf>
    <xf numFmtId="0" fontId="8" fillId="12" borderId="98" xfId="0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 vertical="center"/>
    </xf>
    <xf numFmtId="0" fontId="8" fillId="12" borderId="20" xfId="0" applyFont="1" applyFill="1" applyBorder="1" applyAlignment="1">
      <alignment horizontal="center" vertical="center"/>
    </xf>
    <xf numFmtId="0" fontId="8" fillId="12" borderId="117" xfId="0" applyFont="1" applyFill="1" applyBorder="1" applyAlignment="1">
      <alignment horizontal="center" vertical="center"/>
    </xf>
    <xf numFmtId="0" fontId="8" fillId="12" borderId="118" xfId="0" applyFont="1" applyFill="1" applyBorder="1" applyAlignment="1">
      <alignment horizontal="center" vertical="center"/>
    </xf>
    <xf numFmtId="0" fontId="8" fillId="12" borderId="119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8" fillId="12" borderId="120" xfId="0" applyFont="1" applyFill="1" applyBorder="1" applyAlignment="1">
      <alignment horizontal="center" vertical="center"/>
    </xf>
    <xf numFmtId="0" fontId="8" fillId="12" borderId="121" xfId="0" applyFont="1" applyFill="1" applyBorder="1" applyAlignment="1">
      <alignment horizontal="center" vertical="center"/>
    </xf>
    <xf numFmtId="3" fontId="7" fillId="33" borderId="47" xfId="0" applyNumberFormat="1" applyFont="1" applyFill="1" applyBorder="1" applyAlignment="1">
      <alignment horizontal="right" vertical="center"/>
    </xf>
    <xf numFmtId="3" fontId="7" fillId="33" borderId="100" xfId="0" applyNumberFormat="1" applyFont="1" applyFill="1" applyBorder="1" applyAlignment="1">
      <alignment horizontal="right" vertical="center"/>
    </xf>
    <xf numFmtId="0" fontId="4" fillId="33" borderId="0" xfId="0" applyFont="1" applyFill="1" applyAlignment="1" quotePrefix="1">
      <alignment horizontal="left" vertical="center" wrapText="1"/>
    </xf>
    <xf numFmtId="0" fontId="0" fillId="0" borderId="0" xfId="0" applyAlignment="1">
      <alignment horizontal="left" vertical="center" wrapText="1"/>
    </xf>
    <xf numFmtId="3" fontId="7" fillId="33" borderId="78" xfId="0" applyNumberFormat="1" applyFont="1" applyFill="1" applyBorder="1" applyAlignment="1">
      <alignment horizontal="right" vertical="center"/>
    </xf>
    <xf numFmtId="4" fontId="7" fillId="33" borderId="43" xfId="0" applyNumberFormat="1" applyFont="1" applyFill="1" applyBorder="1" applyAlignment="1">
      <alignment horizontal="right" vertical="center"/>
    </xf>
    <xf numFmtId="4" fontId="7" fillId="33" borderId="23" xfId="0" applyNumberFormat="1" applyFont="1" applyFill="1" applyBorder="1" applyAlignment="1">
      <alignment horizontal="right" vertical="center"/>
    </xf>
    <xf numFmtId="4" fontId="7" fillId="33" borderId="71" xfId="0" applyNumberFormat="1" applyFont="1" applyFill="1" applyBorder="1" applyAlignment="1">
      <alignment horizontal="right" vertical="center"/>
    </xf>
    <xf numFmtId="4" fontId="7" fillId="33" borderId="30" xfId="0" applyNumberFormat="1" applyFont="1" applyFill="1" applyBorder="1" applyAlignment="1">
      <alignment horizontal="right" vertical="center"/>
    </xf>
    <xf numFmtId="4" fontId="7" fillId="33" borderId="122" xfId="0" applyNumberFormat="1" applyFont="1" applyFill="1" applyBorder="1" applyAlignment="1">
      <alignment horizontal="right" vertical="center"/>
    </xf>
    <xf numFmtId="3" fontId="7" fillId="33" borderId="47" xfId="0" applyNumberFormat="1" applyFont="1" applyFill="1" applyBorder="1" applyAlignment="1">
      <alignment vertical="center"/>
    </xf>
    <xf numFmtId="3" fontId="7" fillId="33" borderId="100" xfId="0" applyNumberFormat="1" applyFont="1" applyFill="1" applyBorder="1" applyAlignment="1">
      <alignment vertical="center"/>
    </xf>
    <xf numFmtId="3" fontId="7" fillId="0" borderId="47" xfId="0" applyNumberFormat="1" applyFont="1" applyBorder="1" applyAlignment="1">
      <alignment vertical="center"/>
    </xf>
    <xf numFmtId="3" fontId="7" fillId="0" borderId="100" xfId="0" applyNumberFormat="1" applyFont="1" applyBorder="1" applyAlignment="1">
      <alignment vertical="center"/>
    </xf>
    <xf numFmtId="0" fontId="7" fillId="0" borderId="14" xfId="0" applyFont="1" applyBorder="1" applyAlignment="1">
      <alignment horizontal="right"/>
    </xf>
    <xf numFmtId="4" fontId="7" fillId="33" borderId="51" xfId="0" applyNumberFormat="1" applyFont="1" applyFill="1" applyBorder="1" applyAlignment="1">
      <alignment vertical="center"/>
    </xf>
    <xf numFmtId="4" fontId="7" fillId="33" borderId="95" xfId="0" applyNumberFormat="1" applyFont="1" applyFill="1" applyBorder="1" applyAlignment="1">
      <alignment vertical="center"/>
    </xf>
    <xf numFmtId="4" fontId="7" fillId="33" borderId="47" xfId="0" applyNumberFormat="1" applyFont="1" applyFill="1" applyBorder="1" applyAlignment="1">
      <alignment vertical="center"/>
    </xf>
    <xf numFmtId="4" fontId="7" fillId="33" borderId="97" xfId="0" applyNumberFormat="1" applyFont="1" applyFill="1" applyBorder="1" applyAlignment="1">
      <alignment vertical="center"/>
    </xf>
    <xf numFmtId="3" fontId="7" fillId="33" borderId="47" xfId="0" applyNumberFormat="1" applyFont="1" applyFill="1" applyBorder="1" applyAlignment="1">
      <alignment vertical="center"/>
    </xf>
    <xf numFmtId="3" fontId="7" fillId="33" borderId="97" xfId="0" applyNumberFormat="1" applyFont="1" applyFill="1" applyBorder="1" applyAlignment="1">
      <alignment vertical="center"/>
    </xf>
    <xf numFmtId="3" fontId="7" fillId="33" borderId="123" xfId="0" applyNumberFormat="1" applyFont="1" applyFill="1" applyBorder="1" applyAlignment="1">
      <alignment horizontal="right" vertical="center"/>
    </xf>
    <xf numFmtId="3" fontId="7" fillId="0" borderId="47" xfId="0" applyNumberFormat="1" applyFont="1" applyBorder="1" applyAlignment="1">
      <alignment horizontal="right" vertical="center"/>
    </xf>
    <xf numFmtId="3" fontId="7" fillId="0" borderId="100" xfId="0" applyNumberFormat="1" applyFont="1" applyBorder="1" applyAlignment="1">
      <alignment horizontal="right" vertical="center"/>
    </xf>
    <xf numFmtId="3" fontId="7" fillId="33" borderId="71" xfId="0" applyNumberFormat="1" applyFont="1" applyFill="1" applyBorder="1" applyAlignment="1">
      <alignment horizontal="right" vertical="center"/>
    </xf>
    <xf numFmtId="4" fontId="7" fillId="33" borderId="124" xfId="0" applyNumberFormat="1" applyFont="1" applyFill="1" applyBorder="1" applyAlignment="1">
      <alignment vertical="center"/>
    </xf>
    <xf numFmtId="4" fontId="7" fillId="33" borderId="37" xfId="0" applyNumberFormat="1" applyFont="1" applyFill="1" applyBorder="1" applyAlignment="1">
      <alignment vertical="center"/>
    </xf>
    <xf numFmtId="4" fontId="7" fillId="33" borderId="123" xfId="0" applyNumberFormat="1" applyFont="1" applyFill="1" applyBorder="1" applyAlignment="1">
      <alignment vertical="center"/>
    </xf>
    <xf numFmtId="4" fontId="7" fillId="33" borderId="100" xfId="0" applyNumberFormat="1" applyFont="1" applyFill="1" applyBorder="1" applyAlignment="1">
      <alignment vertical="center"/>
    </xf>
    <xf numFmtId="3" fontId="7" fillId="33" borderId="125" xfId="0" applyNumberFormat="1" applyFont="1" applyFill="1" applyBorder="1" applyAlignment="1">
      <alignment vertical="center"/>
    </xf>
    <xf numFmtId="3" fontId="7" fillId="33" borderId="89" xfId="0" applyNumberFormat="1" applyFont="1" applyFill="1" applyBorder="1" applyAlignment="1">
      <alignment vertical="center"/>
    </xf>
    <xf numFmtId="3" fontId="7" fillId="33" borderId="49" xfId="0" applyNumberFormat="1" applyFont="1" applyFill="1" applyBorder="1" applyAlignment="1">
      <alignment vertical="center"/>
    </xf>
    <xf numFmtId="3" fontId="7" fillId="33" borderId="98" xfId="0" applyNumberFormat="1" applyFont="1" applyFill="1" applyBorder="1" applyAlignment="1">
      <alignment vertical="center"/>
    </xf>
    <xf numFmtId="3" fontId="7" fillId="33" borderId="123" xfId="0" applyNumberFormat="1" applyFont="1" applyFill="1" applyBorder="1" applyAlignment="1">
      <alignment horizontal="right" vertical="center"/>
    </xf>
    <xf numFmtId="3" fontId="7" fillId="33" borderId="100" xfId="0" applyNumberFormat="1" applyFont="1" applyFill="1" applyBorder="1" applyAlignment="1">
      <alignment horizontal="right" vertical="center"/>
    </xf>
    <xf numFmtId="3" fontId="7" fillId="33" borderId="47" xfId="0" applyNumberFormat="1" applyFont="1" applyFill="1" applyBorder="1" applyAlignment="1">
      <alignment horizontal="right" vertical="center"/>
    </xf>
    <xf numFmtId="3" fontId="7" fillId="0" borderId="49" xfId="0" applyNumberFormat="1" applyFont="1" applyBorder="1" applyAlignment="1">
      <alignment vertical="center"/>
    </xf>
    <xf numFmtId="3" fontId="7" fillId="0" borderId="89" xfId="0" applyNumberFormat="1" applyFont="1" applyBorder="1" applyAlignment="1">
      <alignment vertical="center"/>
    </xf>
    <xf numFmtId="3" fontId="7" fillId="33" borderId="125" xfId="0" applyNumberFormat="1" applyFont="1" applyFill="1" applyBorder="1" applyAlignment="1">
      <alignment vertical="center"/>
    </xf>
    <xf numFmtId="3" fontId="7" fillId="33" borderId="89" xfId="0" applyNumberFormat="1" applyFont="1" applyFill="1" applyBorder="1" applyAlignment="1">
      <alignment vertical="center"/>
    </xf>
    <xf numFmtId="3" fontId="7" fillId="33" borderId="49" xfId="0" applyNumberFormat="1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1">
      <selection activeCell="A1" sqref="A1:K2"/>
    </sheetView>
  </sheetViews>
  <sheetFormatPr defaultColWidth="9.00390625" defaultRowHeight="12.75"/>
  <cols>
    <col min="1" max="1" width="30.75390625" style="0" customWidth="1"/>
    <col min="2" max="8" width="10.75390625" style="0" customWidth="1"/>
    <col min="9" max="9" width="11.75390625" style="0" customWidth="1"/>
    <col min="10" max="10" width="13.00390625" style="0" customWidth="1"/>
    <col min="11" max="11" width="10.75390625" style="0" customWidth="1"/>
  </cols>
  <sheetData>
    <row r="1" spans="1:11" ht="12.75">
      <c r="A1" s="247" t="s">
        <v>44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2.75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2.75">
      <c r="A3" s="1"/>
      <c r="B3" s="1"/>
      <c r="C3" s="2"/>
      <c r="D3" s="2"/>
      <c r="E3" s="2"/>
      <c r="F3" s="1"/>
      <c r="G3" s="1"/>
      <c r="H3" s="1"/>
      <c r="I3" s="1"/>
      <c r="J3" s="1"/>
      <c r="K3" s="1"/>
    </row>
    <row r="4" spans="1:11" ht="13.5" thickBot="1">
      <c r="A4" s="1"/>
      <c r="B4" s="1"/>
      <c r="C4" s="1"/>
      <c r="D4" s="1"/>
      <c r="E4" s="1"/>
      <c r="F4" s="12"/>
      <c r="G4" s="259" t="s">
        <v>38</v>
      </c>
      <c r="H4" s="259"/>
      <c r="I4" s="259"/>
      <c r="J4" s="259"/>
      <c r="K4" s="259"/>
    </row>
    <row r="5" spans="1:11" ht="13.5" thickBot="1">
      <c r="A5" s="219"/>
      <c r="B5" s="242" t="s">
        <v>1</v>
      </c>
      <c r="C5" s="242"/>
      <c r="D5" s="237" t="s">
        <v>19</v>
      </c>
      <c r="E5" s="238"/>
      <c r="F5" s="235" t="s">
        <v>39</v>
      </c>
      <c r="G5" s="243" t="s">
        <v>11</v>
      </c>
      <c r="H5" s="241"/>
      <c r="I5" s="243" t="s">
        <v>20</v>
      </c>
      <c r="J5" s="244"/>
      <c r="K5" s="229" t="s">
        <v>40</v>
      </c>
    </row>
    <row r="6" spans="1:11" ht="13.5" thickBot="1">
      <c r="A6" s="220"/>
      <c r="B6" s="221" t="s">
        <v>2</v>
      </c>
      <c r="C6" s="222" t="s">
        <v>3</v>
      </c>
      <c r="D6" s="213" t="s">
        <v>43</v>
      </c>
      <c r="E6" s="223" t="s">
        <v>13</v>
      </c>
      <c r="F6" s="236"/>
      <c r="G6" s="218"/>
      <c r="H6" s="224" t="s">
        <v>23</v>
      </c>
      <c r="I6" s="216" t="s">
        <v>7</v>
      </c>
      <c r="J6" s="223" t="s">
        <v>10</v>
      </c>
      <c r="K6" s="234"/>
    </row>
    <row r="7" spans="1:11" ht="13.5" thickBot="1">
      <c r="A7" s="225" t="s">
        <v>0</v>
      </c>
      <c r="B7" s="195">
        <v>1</v>
      </c>
      <c r="C7" s="196">
        <v>2</v>
      </c>
      <c r="D7" s="197">
        <v>3</v>
      </c>
      <c r="E7" s="198">
        <v>4</v>
      </c>
      <c r="F7" s="194">
        <v>5</v>
      </c>
      <c r="G7" s="199">
        <v>6</v>
      </c>
      <c r="H7" s="200">
        <v>7</v>
      </c>
      <c r="I7" s="201">
        <v>8</v>
      </c>
      <c r="J7" s="202">
        <v>9</v>
      </c>
      <c r="K7" s="202">
        <v>10</v>
      </c>
    </row>
    <row r="8" spans="1:11" ht="12.75">
      <c r="A8" s="231" t="s">
        <v>41</v>
      </c>
      <c r="B8" s="16"/>
      <c r="C8" s="15"/>
      <c r="D8" s="13"/>
      <c r="E8" s="14"/>
      <c r="F8" s="15"/>
      <c r="G8" s="24"/>
      <c r="H8" s="15"/>
      <c r="I8" s="22"/>
      <c r="J8" s="18"/>
      <c r="K8" s="32"/>
    </row>
    <row r="9" spans="1:11" ht="13.5" thickBot="1">
      <c r="A9" s="232"/>
      <c r="B9" s="3"/>
      <c r="C9" s="5"/>
      <c r="D9" s="17"/>
      <c r="E9" s="7"/>
      <c r="F9" s="5"/>
      <c r="G9" s="8"/>
      <c r="H9" s="27"/>
      <c r="I9" s="23"/>
      <c r="J9" s="19"/>
      <c r="K9" s="33"/>
    </row>
    <row r="10" spans="1:11" ht="13.5" thickTop="1">
      <c r="A10" s="49" t="s">
        <v>25</v>
      </c>
      <c r="B10" s="66">
        <f>1933832-F10</f>
        <v>1729688</v>
      </c>
      <c r="C10" s="60">
        <v>1928997</v>
      </c>
      <c r="D10" s="62">
        <v>893990</v>
      </c>
      <c r="E10" s="64">
        <v>83865</v>
      </c>
      <c r="F10" s="60">
        <v>204144</v>
      </c>
      <c r="G10" s="58">
        <f>B10+F10-C10</f>
        <v>4835</v>
      </c>
      <c r="H10" s="266">
        <f>G10+G11</f>
        <v>7014</v>
      </c>
      <c r="I10" s="270">
        <v>0</v>
      </c>
      <c r="J10" s="272">
        <v>7014539</v>
      </c>
      <c r="K10" s="274">
        <v>2714102</v>
      </c>
    </row>
    <row r="11" spans="1:11" ht="12.75">
      <c r="A11" s="70" t="s">
        <v>35</v>
      </c>
      <c r="B11" s="74">
        <v>12876</v>
      </c>
      <c r="C11" s="71">
        <v>10697</v>
      </c>
      <c r="D11" s="72">
        <v>489</v>
      </c>
      <c r="E11" s="73">
        <v>7</v>
      </c>
      <c r="F11" s="71">
        <v>0</v>
      </c>
      <c r="G11" s="77">
        <f>B11-C11</f>
        <v>2179</v>
      </c>
      <c r="H11" s="246"/>
      <c r="I11" s="271"/>
      <c r="J11" s="273"/>
      <c r="K11" s="275"/>
    </row>
    <row r="12" spans="1:11" ht="12.75">
      <c r="A12" s="87" t="s">
        <v>22</v>
      </c>
      <c r="B12" s="89">
        <f>50239-F12</f>
        <v>2310</v>
      </c>
      <c r="C12" s="88">
        <v>50238</v>
      </c>
      <c r="D12" s="90">
        <v>30642</v>
      </c>
      <c r="E12" s="91">
        <v>502</v>
      </c>
      <c r="F12" s="88">
        <v>47929</v>
      </c>
      <c r="G12" s="92">
        <f>B12+F12-C12</f>
        <v>1</v>
      </c>
      <c r="H12" s="180">
        <f>G12</f>
        <v>1</v>
      </c>
      <c r="I12" s="183">
        <v>0</v>
      </c>
      <c r="J12" s="185">
        <v>1545.3</v>
      </c>
      <c r="K12" s="184">
        <v>33615</v>
      </c>
    </row>
    <row r="13" spans="1:11" ht="12.75">
      <c r="A13" s="87" t="s">
        <v>4</v>
      </c>
      <c r="B13" s="89">
        <f>134088-F13</f>
        <v>58854</v>
      </c>
      <c r="C13" s="88">
        <v>123065</v>
      </c>
      <c r="D13" s="90">
        <v>46462</v>
      </c>
      <c r="E13" s="91">
        <v>21713</v>
      </c>
      <c r="F13" s="88">
        <v>75234</v>
      </c>
      <c r="G13" s="92">
        <f>B13+F13-C13</f>
        <v>11023</v>
      </c>
      <c r="H13" s="181">
        <f>G13</f>
        <v>11023</v>
      </c>
      <c r="I13" s="183">
        <v>1000000</v>
      </c>
      <c r="J13" s="185">
        <v>10023408.74</v>
      </c>
      <c r="K13" s="184">
        <v>923615</v>
      </c>
    </row>
    <row r="14" spans="1:11" ht="12.75">
      <c r="A14" s="49" t="s">
        <v>5</v>
      </c>
      <c r="B14" s="56">
        <f>337726-F14</f>
        <v>42842</v>
      </c>
      <c r="C14" s="50">
        <v>339728</v>
      </c>
      <c r="D14" s="52">
        <v>166332</v>
      </c>
      <c r="E14" s="54">
        <v>16535</v>
      </c>
      <c r="F14" s="75">
        <v>294884</v>
      </c>
      <c r="G14" s="76">
        <f>B14+F14-C14</f>
        <v>-2002</v>
      </c>
      <c r="H14" s="269">
        <f>G14+G15</f>
        <v>191</v>
      </c>
      <c r="I14" s="260">
        <v>0</v>
      </c>
      <c r="J14" s="262">
        <v>191381.21</v>
      </c>
      <c r="K14" s="276">
        <v>884995</v>
      </c>
    </row>
    <row r="15" spans="1:14" ht="12.75">
      <c r="A15" s="70" t="s">
        <v>35</v>
      </c>
      <c r="B15" s="74">
        <v>2352</v>
      </c>
      <c r="C15" s="71">
        <v>159</v>
      </c>
      <c r="D15" s="72">
        <v>101</v>
      </c>
      <c r="E15" s="73">
        <v>0</v>
      </c>
      <c r="F15" s="71">
        <v>0</v>
      </c>
      <c r="G15" s="77">
        <f>B15-C15</f>
        <v>2193</v>
      </c>
      <c r="H15" s="249"/>
      <c r="I15" s="271"/>
      <c r="J15" s="273"/>
      <c r="K15" s="275"/>
      <c r="N15" s="35"/>
    </row>
    <row r="16" spans="1:11" ht="12.75">
      <c r="A16" s="49" t="s">
        <v>8</v>
      </c>
      <c r="B16" s="160">
        <f>40395-F16</f>
        <v>5993</v>
      </c>
      <c r="C16" s="155">
        <v>40321</v>
      </c>
      <c r="D16" s="98">
        <v>19583</v>
      </c>
      <c r="E16" s="158">
        <v>4057</v>
      </c>
      <c r="F16" s="155">
        <v>34402</v>
      </c>
      <c r="G16" s="76">
        <f>B16+F16-C16</f>
        <v>74</v>
      </c>
      <c r="H16" s="267">
        <f>G16+G17</f>
        <v>312</v>
      </c>
      <c r="I16" s="260">
        <v>192000</v>
      </c>
      <c r="J16" s="262">
        <v>120248.35</v>
      </c>
      <c r="K16" s="276">
        <v>131182</v>
      </c>
    </row>
    <row r="17" spans="1:14" ht="12.75">
      <c r="A17" s="70" t="s">
        <v>35</v>
      </c>
      <c r="B17" s="171">
        <v>502</v>
      </c>
      <c r="C17" s="165">
        <v>264</v>
      </c>
      <c r="D17" s="167">
        <v>119</v>
      </c>
      <c r="E17" s="169">
        <v>0</v>
      </c>
      <c r="F17" s="165">
        <v>0</v>
      </c>
      <c r="G17" s="173">
        <f>B17-C17</f>
        <v>238</v>
      </c>
      <c r="H17" s="268"/>
      <c r="I17" s="271"/>
      <c r="J17" s="273"/>
      <c r="K17" s="275"/>
      <c r="N17" s="37"/>
    </row>
    <row r="18" spans="1:11" ht="12.75">
      <c r="A18" s="49" t="s">
        <v>21</v>
      </c>
      <c r="B18" s="80">
        <f>108856-F18</f>
        <v>22226</v>
      </c>
      <c r="C18" s="78">
        <v>109682</v>
      </c>
      <c r="D18" s="62">
        <v>44527</v>
      </c>
      <c r="E18" s="54">
        <v>2616</v>
      </c>
      <c r="F18" s="50">
        <v>86630</v>
      </c>
      <c r="G18" s="85">
        <f>B18+F18-C18</f>
        <v>-826</v>
      </c>
      <c r="H18" s="249">
        <f>G18+G19</f>
        <v>74</v>
      </c>
      <c r="I18" s="260">
        <v>35000</v>
      </c>
      <c r="J18" s="262">
        <v>39376.01</v>
      </c>
      <c r="K18" s="276">
        <v>34527</v>
      </c>
    </row>
    <row r="19" spans="1:11" ht="12.75">
      <c r="A19" s="70" t="s">
        <v>35</v>
      </c>
      <c r="B19" s="81">
        <v>1050</v>
      </c>
      <c r="C19" s="79">
        <v>150</v>
      </c>
      <c r="D19" s="82">
        <v>0</v>
      </c>
      <c r="E19" s="83">
        <v>0</v>
      </c>
      <c r="F19" s="84">
        <v>0</v>
      </c>
      <c r="G19" s="86">
        <f>B19-C19</f>
        <v>900</v>
      </c>
      <c r="H19" s="249"/>
      <c r="I19" s="271"/>
      <c r="J19" s="273"/>
      <c r="K19" s="275"/>
    </row>
    <row r="20" spans="1:11" ht="12.75">
      <c r="A20" s="49" t="s">
        <v>9</v>
      </c>
      <c r="B20" s="56">
        <f>78715-F20</f>
        <v>5046</v>
      </c>
      <c r="C20" s="50">
        <v>78841</v>
      </c>
      <c r="D20" s="52">
        <v>43273</v>
      </c>
      <c r="E20" s="54">
        <v>3056</v>
      </c>
      <c r="F20" s="50">
        <v>73669</v>
      </c>
      <c r="G20" s="58">
        <f>B20+F20-C20</f>
        <v>-126</v>
      </c>
      <c r="H20" s="267">
        <f>G20+G21</f>
        <v>150</v>
      </c>
      <c r="I20" s="260">
        <v>120000</v>
      </c>
      <c r="J20" s="262">
        <v>30305.01</v>
      </c>
      <c r="K20" s="276">
        <v>185613</v>
      </c>
    </row>
    <row r="21" spans="1:11" ht="12.75">
      <c r="A21" s="49" t="s">
        <v>35</v>
      </c>
      <c r="B21" s="57">
        <v>514</v>
      </c>
      <c r="C21" s="51">
        <v>238</v>
      </c>
      <c r="D21" s="53">
        <v>0</v>
      </c>
      <c r="E21" s="55">
        <v>102</v>
      </c>
      <c r="F21" s="51">
        <v>0</v>
      </c>
      <c r="G21" s="58">
        <f>B21-C21</f>
        <v>276</v>
      </c>
      <c r="H21" s="268"/>
      <c r="I21" s="271"/>
      <c r="J21" s="273"/>
      <c r="K21" s="275"/>
    </row>
    <row r="22" spans="1:11" ht="12.75">
      <c r="A22" s="59" t="s">
        <v>6</v>
      </c>
      <c r="B22" s="66">
        <f>27767-F22</f>
        <v>1661</v>
      </c>
      <c r="C22" s="60">
        <v>27563</v>
      </c>
      <c r="D22" s="62">
        <v>11295</v>
      </c>
      <c r="E22" s="64">
        <v>5974</v>
      </c>
      <c r="F22" s="60">
        <v>26106</v>
      </c>
      <c r="G22" s="68">
        <f>B22+F22-C22</f>
        <v>204</v>
      </c>
      <c r="H22" s="245">
        <f>G22+G23</f>
        <v>280</v>
      </c>
      <c r="I22" s="260">
        <v>224000</v>
      </c>
      <c r="J22" s="262">
        <v>56516.83</v>
      </c>
      <c r="K22" s="276">
        <v>197985</v>
      </c>
    </row>
    <row r="23" spans="1:11" ht="12.75">
      <c r="A23" s="49" t="s">
        <v>35</v>
      </c>
      <c r="B23" s="67">
        <v>373</v>
      </c>
      <c r="C23" s="61">
        <v>297</v>
      </c>
      <c r="D23" s="63">
        <v>153</v>
      </c>
      <c r="E23" s="65">
        <v>0</v>
      </c>
      <c r="F23" s="61">
        <v>0</v>
      </c>
      <c r="G23" s="69">
        <f>B23-C23</f>
        <v>76</v>
      </c>
      <c r="H23" s="246"/>
      <c r="I23" s="271"/>
      <c r="J23" s="273"/>
      <c r="K23" s="275"/>
    </row>
    <row r="24" spans="1:11" ht="12.75">
      <c r="A24" s="59" t="s">
        <v>34</v>
      </c>
      <c r="B24" s="170">
        <f>21227-F24</f>
        <v>951</v>
      </c>
      <c r="C24" s="164">
        <v>21053</v>
      </c>
      <c r="D24" s="166">
        <v>6938</v>
      </c>
      <c r="E24" s="168">
        <v>1044</v>
      </c>
      <c r="F24" s="164">
        <v>20276</v>
      </c>
      <c r="G24" s="68">
        <f>B24+F24-C24</f>
        <v>174</v>
      </c>
      <c r="H24" s="245">
        <f>G24+G25</f>
        <v>344</v>
      </c>
      <c r="I24" s="260">
        <v>274000</v>
      </c>
      <c r="J24" s="262">
        <v>69503.35</v>
      </c>
      <c r="K24" s="276">
        <v>59256</v>
      </c>
    </row>
    <row r="25" spans="1:11" ht="12.75">
      <c r="A25" s="70" t="s">
        <v>35</v>
      </c>
      <c r="B25" s="171">
        <v>259</v>
      </c>
      <c r="C25" s="165">
        <v>89</v>
      </c>
      <c r="D25" s="167">
        <v>0</v>
      </c>
      <c r="E25" s="169">
        <v>0</v>
      </c>
      <c r="F25" s="165">
        <v>0</v>
      </c>
      <c r="G25" s="172">
        <f>B25-C25</f>
        <v>170</v>
      </c>
      <c r="H25" s="246"/>
      <c r="I25" s="271"/>
      <c r="J25" s="273"/>
      <c r="K25" s="275"/>
    </row>
    <row r="26" spans="1:11" ht="12.75">
      <c r="A26" s="49" t="s">
        <v>24</v>
      </c>
      <c r="B26" s="96">
        <f>25512-F26</f>
        <v>3251</v>
      </c>
      <c r="C26" s="93">
        <v>25464</v>
      </c>
      <c r="D26" s="94">
        <v>13013</v>
      </c>
      <c r="E26" s="95">
        <v>538</v>
      </c>
      <c r="F26" s="93">
        <v>22261</v>
      </c>
      <c r="G26" s="97">
        <f>B26+F26-C26</f>
        <v>48</v>
      </c>
      <c r="H26" s="245">
        <f>G26+G27</f>
        <v>123</v>
      </c>
      <c r="I26" s="260">
        <v>98000</v>
      </c>
      <c r="J26" s="262">
        <v>24642.03</v>
      </c>
      <c r="K26" s="276">
        <v>12430</v>
      </c>
    </row>
    <row r="27" spans="1:11" ht="12.75">
      <c r="A27" s="70" t="s">
        <v>35</v>
      </c>
      <c r="B27" s="56">
        <v>75</v>
      </c>
      <c r="C27" s="50">
        <v>0</v>
      </c>
      <c r="D27" s="94">
        <v>0</v>
      </c>
      <c r="E27" s="54">
        <v>0</v>
      </c>
      <c r="F27" s="50">
        <v>0</v>
      </c>
      <c r="G27" s="97">
        <f>B27-C27</f>
        <v>75</v>
      </c>
      <c r="H27" s="246"/>
      <c r="I27" s="271"/>
      <c r="J27" s="273"/>
      <c r="K27" s="275"/>
    </row>
    <row r="28" spans="1:11" ht="12.75">
      <c r="A28" s="49" t="s">
        <v>27</v>
      </c>
      <c r="B28" s="66">
        <f>24355-F28</f>
        <v>4583</v>
      </c>
      <c r="C28" s="60">
        <v>24312</v>
      </c>
      <c r="D28" s="98">
        <v>16225</v>
      </c>
      <c r="E28" s="64">
        <v>643</v>
      </c>
      <c r="F28" s="60">
        <v>19772</v>
      </c>
      <c r="G28" s="58">
        <f>B28+F28-C28</f>
        <v>43</v>
      </c>
      <c r="H28" s="245">
        <f>G28+G29</f>
        <v>89</v>
      </c>
      <c r="I28" s="260">
        <v>70000</v>
      </c>
      <c r="J28" s="262">
        <v>18724.11</v>
      </c>
      <c r="K28" s="276">
        <v>32225</v>
      </c>
    </row>
    <row r="29" spans="1:11" ht="12.75">
      <c r="A29" s="49" t="s">
        <v>35</v>
      </c>
      <c r="B29" s="67">
        <v>46</v>
      </c>
      <c r="C29" s="61">
        <v>0</v>
      </c>
      <c r="D29" s="99">
        <v>0</v>
      </c>
      <c r="E29" s="100">
        <v>0</v>
      </c>
      <c r="F29" s="61">
        <v>0</v>
      </c>
      <c r="G29" s="77">
        <f>B29-C29</f>
        <v>46</v>
      </c>
      <c r="H29" s="246"/>
      <c r="I29" s="271"/>
      <c r="J29" s="273"/>
      <c r="K29" s="275"/>
    </row>
    <row r="30" spans="1:11" ht="12.75">
      <c r="A30" s="87" t="s">
        <v>33</v>
      </c>
      <c r="B30" s="89">
        <f>2657-F30</f>
        <v>306</v>
      </c>
      <c r="C30" s="88">
        <v>2614</v>
      </c>
      <c r="D30" s="90">
        <v>1406</v>
      </c>
      <c r="E30" s="91">
        <v>0</v>
      </c>
      <c r="F30" s="88">
        <v>2351</v>
      </c>
      <c r="G30" s="76">
        <f>B30+F30-C30</f>
        <v>43</v>
      </c>
      <c r="H30" s="182">
        <f>G30</f>
        <v>43</v>
      </c>
      <c r="I30" s="183">
        <v>20000</v>
      </c>
      <c r="J30" s="185">
        <v>22989.68</v>
      </c>
      <c r="K30" s="184">
        <v>365</v>
      </c>
    </row>
    <row r="31" spans="1:11" ht="12.75">
      <c r="A31" s="59" t="s">
        <v>16</v>
      </c>
      <c r="B31" s="66">
        <f>14636-F31</f>
        <v>2676</v>
      </c>
      <c r="C31" s="60">
        <v>14632</v>
      </c>
      <c r="D31" s="62">
        <v>6654</v>
      </c>
      <c r="E31" s="64">
        <v>534</v>
      </c>
      <c r="F31" s="60">
        <v>11960</v>
      </c>
      <c r="G31" s="149">
        <f>B31+F31-C31</f>
        <v>4</v>
      </c>
      <c r="H31" s="245">
        <f>G31+G32</f>
        <v>25</v>
      </c>
      <c r="I31" s="260">
        <v>20100</v>
      </c>
      <c r="J31" s="262">
        <v>5055.45</v>
      </c>
      <c r="K31" s="276">
        <v>35771</v>
      </c>
    </row>
    <row r="32" spans="1:11" ht="12.75">
      <c r="A32" s="70" t="s">
        <v>35</v>
      </c>
      <c r="B32" s="74">
        <v>387</v>
      </c>
      <c r="C32" s="71">
        <v>366</v>
      </c>
      <c r="D32" s="72">
        <v>178</v>
      </c>
      <c r="E32" s="73">
        <v>0</v>
      </c>
      <c r="F32" s="71">
        <v>0</v>
      </c>
      <c r="G32" s="150">
        <f>B32-C32</f>
        <v>21</v>
      </c>
      <c r="H32" s="246"/>
      <c r="I32" s="271"/>
      <c r="J32" s="273"/>
      <c r="K32" s="275"/>
    </row>
    <row r="33" spans="1:11" ht="12.75">
      <c r="A33" s="49" t="s">
        <v>17</v>
      </c>
      <c r="B33" s="96">
        <f>18915-F33</f>
        <v>5266</v>
      </c>
      <c r="C33" s="93">
        <v>18820</v>
      </c>
      <c r="D33" s="94">
        <v>8040</v>
      </c>
      <c r="E33" s="95">
        <v>1155</v>
      </c>
      <c r="F33" s="93">
        <v>13649</v>
      </c>
      <c r="G33" s="151">
        <f>B33+F33-C33</f>
        <v>95</v>
      </c>
      <c r="H33" s="245">
        <f>G33+G34</f>
        <v>172</v>
      </c>
      <c r="I33" s="260">
        <v>130000</v>
      </c>
      <c r="J33" s="262">
        <v>42267.53</v>
      </c>
      <c r="K33" s="276">
        <v>60434</v>
      </c>
    </row>
    <row r="34" spans="1:11" ht="12.75">
      <c r="A34" s="49" t="s">
        <v>35</v>
      </c>
      <c r="B34" s="56">
        <v>808</v>
      </c>
      <c r="C34" s="50">
        <v>731</v>
      </c>
      <c r="D34" s="52">
        <v>294</v>
      </c>
      <c r="E34" s="54">
        <v>0</v>
      </c>
      <c r="F34" s="50">
        <v>0</v>
      </c>
      <c r="G34" s="152">
        <f>B34-C34</f>
        <v>77</v>
      </c>
      <c r="H34" s="246"/>
      <c r="I34" s="271"/>
      <c r="J34" s="273"/>
      <c r="K34" s="275"/>
    </row>
    <row r="35" spans="1:11" ht="12.75">
      <c r="A35" s="59" t="s">
        <v>18</v>
      </c>
      <c r="B35" s="66">
        <f>12331-F35</f>
        <v>1954</v>
      </c>
      <c r="C35" s="60">
        <v>12139</v>
      </c>
      <c r="D35" s="62">
        <v>5512</v>
      </c>
      <c r="E35" s="64">
        <v>597</v>
      </c>
      <c r="F35" s="60">
        <v>10377</v>
      </c>
      <c r="G35" s="149">
        <f>B35+F35-C35</f>
        <v>192</v>
      </c>
      <c r="H35" s="245">
        <f>G35+G36</f>
        <v>202</v>
      </c>
      <c r="I35" s="260">
        <v>150000</v>
      </c>
      <c r="J35" s="262">
        <v>52116.21</v>
      </c>
      <c r="K35" s="276">
        <v>28549</v>
      </c>
    </row>
    <row r="36" spans="1:11" ht="12.75">
      <c r="A36" s="49" t="s">
        <v>35</v>
      </c>
      <c r="B36" s="67">
        <v>98</v>
      </c>
      <c r="C36" s="61">
        <v>88</v>
      </c>
      <c r="D36" s="99">
        <v>38</v>
      </c>
      <c r="E36" s="100">
        <v>0</v>
      </c>
      <c r="F36" s="61">
        <v>0</v>
      </c>
      <c r="G36" s="153">
        <f>B36-C36</f>
        <v>10</v>
      </c>
      <c r="H36" s="246"/>
      <c r="I36" s="271"/>
      <c r="J36" s="273"/>
      <c r="K36" s="275"/>
    </row>
    <row r="37" spans="1:11" ht="12.75">
      <c r="A37" s="59" t="s">
        <v>26</v>
      </c>
      <c r="B37" s="160">
        <f>17158-F37</f>
        <v>3824</v>
      </c>
      <c r="C37" s="155">
        <v>17129</v>
      </c>
      <c r="D37" s="98">
        <v>7305</v>
      </c>
      <c r="E37" s="158">
        <v>1156</v>
      </c>
      <c r="F37" s="155">
        <v>13334</v>
      </c>
      <c r="G37" s="162">
        <f>B37+F37-C37</f>
        <v>29</v>
      </c>
      <c r="H37" s="264">
        <f>G37+G38</f>
        <v>137</v>
      </c>
      <c r="I37" s="260">
        <v>68500</v>
      </c>
      <c r="J37" s="262">
        <v>68050.71</v>
      </c>
      <c r="K37" s="276">
        <v>59761</v>
      </c>
    </row>
    <row r="38" spans="1:11" ht="13.5" thickBot="1">
      <c r="A38" s="154" t="s">
        <v>35</v>
      </c>
      <c r="B38" s="161">
        <v>720</v>
      </c>
      <c r="C38" s="156">
        <v>612</v>
      </c>
      <c r="D38" s="157">
        <v>165</v>
      </c>
      <c r="E38" s="159">
        <v>0</v>
      </c>
      <c r="F38" s="156">
        <v>0</v>
      </c>
      <c r="G38" s="163">
        <f>B38-C38</f>
        <v>108</v>
      </c>
      <c r="H38" s="265"/>
      <c r="I38" s="261"/>
      <c r="J38" s="263"/>
      <c r="K38" s="277"/>
    </row>
    <row r="39" spans="1:11" ht="12.75">
      <c r="A39" s="9"/>
      <c r="B39" s="6"/>
      <c r="C39" s="6"/>
      <c r="D39" s="6"/>
      <c r="E39" s="6"/>
      <c r="F39" s="6"/>
      <c r="G39" s="10"/>
      <c r="H39" s="6"/>
      <c r="I39" s="4"/>
      <c r="J39" s="4"/>
      <c r="K39" s="31"/>
    </row>
    <row r="40" spans="1:11" ht="13.5" thickBot="1">
      <c r="A40" s="9"/>
      <c r="B40" s="6"/>
      <c r="C40" s="6"/>
      <c r="D40" s="6"/>
      <c r="E40" s="6"/>
      <c r="F40" s="6"/>
      <c r="G40" s="10"/>
      <c r="H40" s="6"/>
      <c r="I40" s="4"/>
      <c r="J40" s="4"/>
      <c r="K40" s="4"/>
    </row>
    <row r="41" spans="1:11" ht="12.75">
      <c r="A41" s="210"/>
      <c r="B41" s="237" t="s">
        <v>1</v>
      </c>
      <c r="C41" s="242"/>
      <c r="D41" s="239" t="s">
        <v>19</v>
      </c>
      <c r="E41" s="240"/>
      <c r="F41" s="227" t="s">
        <v>39</v>
      </c>
      <c r="G41" s="243" t="s">
        <v>12</v>
      </c>
      <c r="H41" s="244"/>
      <c r="I41" s="241" t="s">
        <v>20</v>
      </c>
      <c r="J41" s="241"/>
      <c r="K41" s="229" t="s">
        <v>40</v>
      </c>
    </row>
    <row r="42" spans="1:11" ht="13.5" thickBot="1">
      <c r="A42" s="211"/>
      <c r="B42" s="212" t="s">
        <v>2</v>
      </c>
      <c r="C42" s="213" t="s">
        <v>3</v>
      </c>
      <c r="D42" s="214" t="s">
        <v>43</v>
      </c>
      <c r="E42" s="215" t="s">
        <v>13</v>
      </c>
      <c r="F42" s="228"/>
      <c r="G42" s="216"/>
      <c r="H42" s="217" t="s">
        <v>23</v>
      </c>
      <c r="I42" s="218" t="s">
        <v>7</v>
      </c>
      <c r="J42" s="214" t="s">
        <v>10</v>
      </c>
      <c r="K42" s="230"/>
    </row>
    <row r="43" spans="1:11" ht="13.5" thickBot="1">
      <c r="A43" s="226" t="s">
        <v>0</v>
      </c>
      <c r="B43" s="194">
        <v>1</v>
      </c>
      <c r="C43" s="195">
        <v>2</v>
      </c>
      <c r="D43" s="203">
        <v>3</v>
      </c>
      <c r="E43" s="204">
        <v>4</v>
      </c>
      <c r="F43" s="195">
        <v>5</v>
      </c>
      <c r="G43" s="205">
        <v>6</v>
      </c>
      <c r="H43" s="206">
        <v>7</v>
      </c>
      <c r="I43" s="207">
        <v>8</v>
      </c>
      <c r="J43" s="208">
        <v>9</v>
      </c>
      <c r="K43" s="209">
        <v>10</v>
      </c>
    </row>
    <row r="44" spans="1:11" ht="12.75">
      <c r="A44" s="233" t="s">
        <v>42</v>
      </c>
      <c r="B44" s="16"/>
      <c r="C44" s="15"/>
      <c r="D44" s="25"/>
      <c r="E44" s="26"/>
      <c r="F44" s="15"/>
      <c r="G44" s="24"/>
      <c r="H44" s="36"/>
      <c r="I44" s="175"/>
      <c r="J44" s="177"/>
      <c r="K44" s="32"/>
    </row>
    <row r="45" spans="1:11" ht="13.5" thickBot="1">
      <c r="A45" s="232"/>
      <c r="B45" s="3"/>
      <c r="C45" s="5"/>
      <c r="D45" s="27"/>
      <c r="E45" s="28"/>
      <c r="F45" s="5"/>
      <c r="G45" s="8"/>
      <c r="H45" s="7"/>
      <c r="I45" s="176"/>
      <c r="J45" s="178"/>
      <c r="K45" s="33"/>
    </row>
    <row r="46" spans="1:11" ht="13.5" thickTop="1">
      <c r="A46" s="20" t="s">
        <v>28</v>
      </c>
      <c r="B46" s="42">
        <f>88595-F46</f>
        <v>54470</v>
      </c>
      <c r="C46" s="41">
        <v>88626</v>
      </c>
      <c r="D46" s="123">
        <v>46675</v>
      </c>
      <c r="E46" s="125">
        <v>4900</v>
      </c>
      <c r="F46" s="41">
        <v>34125</v>
      </c>
      <c r="G46" s="128">
        <f>B46+F46-C46</f>
        <v>-31</v>
      </c>
      <c r="H46" s="278">
        <f>G46+G47</f>
        <v>0</v>
      </c>
      <c r="I46" s="250">
        <v>0</v>
      </c>
      <c r="J46" s="254">
        <v>0</v>
      </c>
      <c r="K46" s="283">
        <v>205509</v>
      </c>
    </row>
    <row r="47" spans="1:11" ht="12.75">
      <c r="A47" s="21" t="s">
        <v>35</v>
      </c>
      <c r="B47" s="127">
        <v>173</v>
      </c>
      <c r="C47" s="122">
        <v>142</v>
      </c>
      <c r="D47" s="124">
        <v>12</v>
      </c>
      <c r="E47" s="126">
        <v>0</v>
      </c>
      <c r="F47" s="122">
        <v>0</v>
      </c>
      <c r="G47" s="129">
        <f>B47-C47</f>
        <v>31</v>
      </c>
      <c r="H47" s="279"/>
      <c r="I47" s="251"/>
      <c r="J47" s="253"/>
      <c r="K47" s="284"/>
    </row>
    <row r="48" spans="1:11" ht="12.75">
      <c r="A48" s="20" t="s">
        <v>29</v>
      </c>
      <c r="B48" s="46">
        <f>46862-F48</f>
        <v>22617</v>
      </c>
      <c r="C48" s="43">
        <v>46878</v>
      </c>
      <c r="D48" s="44">
        <v>24142</v>
      </c>
      <c r="E48" s="45">
        <v>1555</v>
      </c>
      <c r="F48" s="43">
        <v>24245</v>
      </c>
      <c r="G48" s="47">
        <f>B48+F48-C48</f>
        <v>-16</v>
      </c>
      <c r="H48" s="255">
        <f>G48+G49</f>
        <v>40</v>
      </c>
      <c r="I48" s="250">
        <v>0</v>
      </c>
      <c r="J48" s="252">
        <v>40291.79</v>
      </c>
      <c r="K48" s="285">
        <v>115413</v>
      </c>
    </row>
    <row r="49" spans="1:11" ht="12.75">
      <c r="A49" s="21" t="s">
        <v>35</v>
      </c>
      <c r="B49" s="42">
        <v>58</v>
      </c>
      <c r="C49" s="41">
        <v>2</v>
      </c>
      <c r="D49" s="40">
        <v>0</v>
      </c>
      <c r="E49" s="39">
        <v>0</v>
      </c>
      <c r="F49" s="41">
        <v>0</v>
      </c>
      <c r="G49" s="48">
        <f>B49-C49</f>
        <v>56</v>
      </c>
      <c r="H49" s="256"/>
      <c r="I49" s="251"/>
      <c r="J49" s="253"/>
      <c r="K49" s="284"/>
    </row>
    <row r="50" spans="1:11" ht="12.75">
      <c r="A50" s="21" t="s">
        <v>15</v>
      </c>
      <c r="B50" s="120">
        <f>51367-F50</f>
        <v>27792</v>
      </c>
      <c r="C50" s="117">
        <v>51163</v>
      </c>
      <c r="D50" s="118">
        <v>26477</v>
      </c>
      <c r="E50" s="119">
        <v>3039</v>
      </c>
      <c r="F50" s="117">
        <v>23575</v>
      </c>
      <c r="G50" s="121">
        <f>B50+F50-C50</f>
        <v>204</v>
      </c>
      <c r="H50" s="186">
        <f>G50</f>
        <v>204</v>
      </c>
      <c r="I50" s="190">
        <v>0</v>
      </c>
      <c r="J50" s="193">
        <v>204725.88</v>
      </c>
      <c r="K50" s="188">
        <v>45289</v>
      </c>
    </row>
    <row r="51" spans="1:11" ht="12.75">
      <c r="A51" s="130" t="s">
        <v>30</v>
      </c>
      <c r="B51" s="140">
        <f>118930-F51</f>
        <v>74076</v>
      </c>
      <c r="C51" s="136">
        <v>118972</v>
      </c>
      <c r="D51" s="138">
        <v>66220</v>
      </c>
      <c r="E51" s="139">
        <v>2314</v>
      </c>
      <c r="F51" s="136">
        <v>44854</v>
      </c>
      <c r="G51" s="142">
        <f>B51+F51-C51</f>
        <v>-42</v>
      </c>
      <c r="H51" s="255">
        <f>G51+G52</f>
        <v>0</v>
      </c>
      <c r="I51" s="250">
        <v>0</v>
      </c>
      <c r="J51" s="252">
        <v>0</v>
      </c>
      <c r="K51" s="285">
        <v>131345</v>
      </c>
    </row>
    <row r="52" spans="1:11" ht="12.75">
      <c r="A52" s="21" t="s">
        <v>35</v>
      </c>
      <c r="B52" s="141">
        <v>71</v>
      </c>
      <c r="C52" s="137">
        <v>29</v>
      </c>
      <c r="D52" s="40">
        <v>0</v>
      </c>
      <c r="E52" s="39">
        <v>0</v>
      </c>
      <c r="F52" s="137">
        <v>0</v>
      </c>
      <c r="G52" s="144">
        <f>B52-C52</f>
        <v>42</v>
      </c>
      <c r="H52" s="256"/>
      <c r="I52" s="251"/>
      <c r="J52" s="253"/>
      <c r="K52" s="284"/>
    </row>
    <row r="53" spans="1:11" ht="12.75">
      <c r="A53" s="20" t="s">
        <v>31</v>
      </c>
      <c r="B53" s="140">
        <f>101812-F53</f>
        <v>60547</v>
      </c>
      <c r="C53" s="136">
        <v>102022</v>
      </c>
      <c r="D53" s="138">
        <v>53740</v>
      </c>
      <c r="E53" s="139">
        <v>2712</v>
      </c>
      <c r="F53" s="136">
        <v>41265</v>
      </c>
      <c r="G53" s="142">
        <f>B53+F53-C53</f>
        <v>-210</v>
      </c>
      <c r="H53" s="255">
        <f>G53+G54</f>
        <v>53</v>
      </c>
      <c r="I53" s="250">
        <v>1000</v>
      </c>
      <c r="J53" s="252">
        <v>51757.26</v>
      </c>
      <c r="K53" s="285">
        <v>95000</v>
      </c>
    </row>
    <row r="54" spans="1:11" ht="12.75">
      <c r="A54" s="21" t="s">
        <v>35</v>
      </c>
      <c r="B54" s="141">
        <v>691</v>
      </c>
      <c r="C54" s="137">
        <v>428</v>
      </c>
      <c r="D54" s="40">
        <v>44</v>
      </c>
      <c r="E54" s="39">
        <v>0</v>
      </c>
      <c r="F54" s="137">
        <v>0</v>
      </c>
      <c r="G54" s="143">
        <f>B54-C54</f>
        <v>263</v>
      </c>
      <c r="H54" s="256"/>
      <c r="I54" s="251"/>
      <c r="J54" s="253"/>
      <c r="K54" s="284"/>
    </row>
    <row r="55" spans="1:11" ht="12.75">
      <c r="A55" s="130" t="s">
        <v>32</v>
      </c>
      <c r="B55" s="113">
        <f>38438-F55</f>
        <v>19966</v>
      </c>
      <c r="C55" s="107">
        <v>38437</v>
      </c>
      <c r="D55" s="109">
        <v>19711</v>
      </c>
      <c r="E55" s="111">
        <v>731</v>
      </c>
      <c r="F55" s="107">
        <v>18472</v>
      </c>
      <c r="G55" s="115">
        <f>B55+F55-C55</f>
        <v>1</v>
      </c>
      <c r="H55" s="280">
        <f>G55+G56</f>
        <v>5</v>
      </c>
      <c r="I55" s="250">
        <v>0</v>
      </c>
      <c r="J55" s="252">
        <v>4921.7</v>
      </c>
      <c r="K55" s="285">
        <v>47665</v>
      </c>
    </row>
    <row r="56" spans="1:11" ht="12.75">
      <c r="A56" s="20" t="s">
        <v>35</v>
      </c>
      <c r="B56" s="134">
        <v>34</v>
      </c>
      <c r="C56" s="131">
        <v>30</v>
      </c>
      <c r="D56" s="132">
        <v>11</v>
      </c>
      <c r="E56" s="133">
        <v>0</v>
      </c>
      <c r="F56" s="131">
        <v>0</v>
      </c>
      <c r="G56" s="135">
        <f>B56-C56</f>
        <v>4</v>
      </c>
      <c r="H56" s="279"/>
      <c r="I56" s="251"/>
      <c r="J56" s="253"/>
      <c r="K56" s="284"/>
    </row>
    <row r="57" spans="1:11" ht="12.75">
      <c r="A57" s="145" t="s">
        <v>36</v>
      </c>
      <c r="B57" s="148">
        <f>162758-F57</f>
        <v>99303</v>
      </c>
      <c r="C57" s="147">
        <v>163462</v>
      </c>
      <c r="D57" s="44">
        <v>80370</v>
      </c>
      <c r="E57" s="45">
        <v>10803</v>
      </c>
      <c r="F57" s="147">
        <v>63455</v>
      </c>
      <c r="G57" s="174">
        <f>B57+F57-C57</f>
        <v>-704</v>
      </c>
      <c r="H57" s="255">
        <f>G57+G58</f>
        <v>0</v>
      </c>
      <c r="I57" s="250">
        <v>0</v>
      </c>
      <c r="J57" s="252">
        <v>0</v>
      </c>
      <c r="K57" s="285">
        <v>460604</v>
      </c>
    </row>
    <row r="58" spans="1:11" ht="12.75">
      <c r="A58" s="146" t="s">
        <v>35</v>
      </c>
      <c r="B58" s="141">
        <v>1112</v>
      </c>
      <c r="C58" s="137">
        <v>408</v>
      </c>
      <c r="D58" s="40">
        <v>0</v>
      </c>
      <c r="E58" s="39">
        <v>0</v>
      </c>
      <c r="F58" s="137">
        <v>0</v>
      </c>
      <c r="G58" s="143">
        <f>B58-C58</f>
        <v>704</v>
      </c>
      <c r="H58" s="256"/>
      <c r="I58" s="251"/>
      <c r="J58" s="253"/>
      <c r="K58" s="284"/>
    </row>
    <row r="59" spans="1:11" ht="12.75">
      <c r="A59" s="20" t="s">
        <v>14</v>
      </c>
      <c r="B59" s="113">
        <f>81197-F59</f>
        <v>46404</v>
      </c>
      <c r="C59" s="107">
        <v>81422</v>
      </c>
      <c r="D59" s="109">
        <v>42555</v>
      </c>
      <c r="E59" s="111">
        <v>2581</v>
      </c>
      <c r="F59" s="107">
        <v>34793</v>
      </c>
      <c r="G59" s="115">
        <f>B59+F59-C59</f>
        <v>-225</v>
      </c>
      <c r="H59" s="257">
        <f>G59+G60</f>
        <v>50</v>
      </c>
      <c r="I59" s="250">
        <v>39600</v>
      </c>
      <c r="J59" s="252">
        <v>9974.24</v>
      </c>
      <c r="K59" s="281">
        <v>156729</v>
      </c>
    </row>
    <row r="60" spans="1:11" ht="12.75">
      <c r="A60" s="21" t="s">
        <v>35</v>
      </c>
      <c r="B60" s="114">
        <v>432</v>
      </c>
      <c r="C60" s="108">
        <v>157</v>
      </c>
      <c r="D60" s="110">
        <v>0</v>
      </c>
      <c r="E60" s="112">
        <v>13</v>
      </c>
      <c r="F60" s="108">
        <v>1</v>
      </c>
      <c r="G60" s="116">
        <f>B60-C60</f>
        <v>275</v>
      </c>
      <c r="H60" s="258"/>
      <c r="I60" s="251"/>
      <c r="J60" s="253"/>
      <c r="K60" s="282"/>
    </row>
    <row r="61" spans="1:11" ht="26.25" thickBot="1">
      <c r="A61" s="101" t="s">
        <v>37</v>
      </c>
      <c r="B61" s="103">
        <f>194777-F61</f>
        <v>50943</v>
      </c>
      <c r="C61" s="102">
        <v>194777</v>
      </c>
      <c r="D61" s="104">
        <v>109170</v>
      </c>
      <c r="E61" s="105">
        <v>6198</v>
      </c>
      <c r="F61" s="102">
        <v>143834</v>
      </c>
      <c r="G61" s="106">
        <f>B61+F61-C61</f>
        <v>0</v>
      </c>
      <c r="H61" s="187">
        <f>G61</f>
        <v>0</v>
      </c>
      <c r="I61" s="191">
        <v>0</v>
      </c>
      <c r="J61" s="192">
        <v>0</v>
      </c>
      <c r="K61" s="189">
        <v>320933</v>
      </c>
    </row>
    <row r="62" ht="12.75">
      <c r="J62" s="179"/>
    </row>
    <row r="63" spans="8:11" ht="12.75">
      <c r="H63" s="37"/>
      <c r="I63" s="37"/>
      <c r="J63" s="37"/>
      <c r="K63" s="37"/>
    </row>
    <row r="64" spans="7:11" ht="12.75">
      <c r="G64" s="34"/>
      <c r="H64" s="38"/>
      <c r="I64" s="37"/>
      <c r="J64" s="37"/>
      <c r="K64" s="37"/>
    </row>
    <row r="66" ht="12.75">
      <c r="A66" s="11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30"/>
    </row>
    <row r="79" ht="12.75">
      <c r="A79" s="30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11"/>
    </row>
    <row r="85" ht="12.75">
      <c r="A85" s="11"/>
    </row>
    <row r="86" ht="12.75">
      <c r="A86" s="11"/>
    </row>
  </sheetData>
  <sheetProtection/>
  <mergeCells count="96">
    <mergeCell ref="K59:K60"/>
    <mergeCell ref="I57:I58"/>
    <mergeCell ref="K46:K47"/>
    <mergeCell ref="K48:K49"/>
    <mergeCell ref="K51:K52"/>
    <mergeCell ref="K53:K54"/>
    <mergeCell ref="K55:K56"/>
    <mergeCell ref="K57:K58"/>
    <mergeCell ref="H53:H54"/>
    <mergeCell ref="H55:H56"/>
    <mergeCell ref="J48:J49"/>
    <mergeCell ref="I53:I54"/>
    <mergeCell ref="J53:J54"/>
    <mergeCell ref="J55:J56"/>
    <mergeCell ref="K26:K27"/>
    <mergeCell ref="K28:K29"/>
    <mergeCell ref="K31:K32"/>
    <mergeCell ref="K33:K34"/>
    <mergeCell ref="K35:K36"/>
    <mergeCell ref="K37:K38"/>
    <mergeCell ref="J31:J32"/>
    <mergeCell ref="J33:J34"/>
    <mergeCell ref="J35:J36"/>
    <mergeCell ref="K10:K11"/>
    <mergeCell ref="K14:K15"/>
    <mergeCell ref="K16:K17"/>
    <mergeCell ref="K18:K19"/>
    <mergeCell ref="K20:K21"/>
    <mergeCell ref="K22:K23"/>
    <mergeCell ref="K24:K25"/>
    <mergeCell ref="I35:I36"/>
    <mergeCell ref="J10:J11"/>
    <mergeCell ref="J14:J15"/>
    <mergeCell ref="J16:J17"/>
    <mergeCell ref="J18:J19"/>
    <mergeCell ref="J20:J21"/>
    <mergeCell ref="J22:J23"/>
    <mergeCell ref="J24:J25"/>
    <mergeCell ref="J26:J27"/>
    <mergeCell ref="J28:J29"/>
    <mergeCell ref="I22:I23"/>
    <mergeCell ref="I24:I25"/>
    <mergeCell ref="I26:I27"/>
    <mergeCell ref="I28:I29"/>
    <mergeCell ref="I31:I32"/>
    <mergeCell ref="I33:I34"/>
    <mergeCell ref="H16:H17"/>
    <mergeCell ref="H20:H21"/>
    <mergeCell ref="H22:H23"/>
    <mergeCell ref="H24:H25"/>
    <mergeCell ref="H14:H15"/>
    <mergeCell ref="I10:I11"/>
    <mergeCell ref="I14:I15"/>
    <mergeCell ref="I16:I17"/>
    <mergeCell ref="I18:I19"/>
    <mergeCell ref="I20:I21"/>
    <mergeCell ref="I59:I60"/>
    <mergeCell ref="J59:J60"/>
    <mergeCell ref="I46:I47"/>
    <mergeCell ref="J46:J47"/>
    <mergeCell ref="I48:I49"/>
    <mergeCell ref="H57:H58"/>
    <mergeCell ref="H59:H60"/>
    <mergeCell ref="H46:H47"/>
    <mergeCell ref="H48:H49"/>
    <mergeCell ref="H51:H52"/>
    <mergeCell ref="I51:I52"/>
    <mergeCell ref="J51:J52"/>
    <mergeCell ref="I55:I56"/>
    <mergeCell ref="J57:J58"/>
    <mergeCell ref="I5:J5"/>
    <mergeCell ref="H26:H27"/>
    <mergeCell ref="H28:H29"/>
    <mergeCell ref="H31:H32"/>
    <mergeCell ref="H33:H34"/>
    <mergeCell ref="I37:I38"/>
    <mergeCell ref="G5:H5"/>
    <mergeCell ref="B41:C41"/>
    <mergeCell ref="G41:H41"/>
    <mergeCell ref="H35:H36"/>
    <mergeCell ref="A1:K2"/>
    <mergeCell ref="H18:H19"/>
    <mergeCell ref="G4:K4"/>
    <mergeCell ref="J37:J38"/>
    <mergeCell ref="H37:H38"/>
    <mergeCell ref="H10:H11"/>
    <mergeCell ref="F41:F42"/>
    <mergeCell ref="K41:K42"/>
    <mergeCell ref="A8:A9"/>
    <mergeCell ref="A44:A45"/>
    <mergeCell ref="K5:K6"/>
    <mergeCell ref="F5:F6"/>
    <mergeCell ref="D5:E5"/>
    <mergeCell ref="D41:E41"/>
    <mergeCell ref="I41:J41"/>
    <mergeCell ref="B5:C5"/>
  </mergeCells>
  <printOptions horizontalCentered="1"/>
  <pageMargins left="0.7874015748031497" right="0.7874015748031497" top="0.984251968503937" bottom="0.5905511811023623" header="0" footer="0"/>
  <pageSetup horizontalDpi="600" verticalDpi="600" orientation="landscape" paperSize="9" scale="85" r:id="rId1"/>
  <headerFooter differentFirst="1" alignWithMargins="0">
    <oddFooter>&amp;C&amp;P/&amp;N</oddFooter>
    <firstHeader>&amp;RPříloha č. 9</firstHeader>
    <firstFooter>&amp;C&amp;P/&amp;N</firstFoot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</dc:creator>
  <cp:keywords/>
  <dc:description/>
  <cp:lastModifiedBy>Dannhoferová Irena</cp:lastModifiedBy>
  <cp:lastPrinted>2019-05-25T05:59:00Z</cp:lastPrinted>
  <dcterms:created xsi:type="dcterms:W3CDTF">1998-10-16T08:40:51Z</dcterms:created>
  <dcterms:modified xsi:type="dcterms:W3CDTF">2019-05-25T05:59:04Z</dcterms:modified>
  <cp:category/>
  <cp:version/>
  <cp:contentType/>
  <cp:contentStatus/>
</cp:coreProperties>
</file>