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80" windowWidth="9360" windowHeight="7980" tabRatio="602" activeTab="0"/>
  </bookViews>
  <sheets>
    <sheet name="provizorium 2017" sheetId="1" r:id="rId1"/>
  </sheets>
  <definedNames/>
  <calcPr fullCalcOnLoad="1"/>
</workbook>
</file>

<file path=xl/sharedStrings.xml><?xml version="1.0" encoding="utf-8"?>
<sst xmlns="http://schemas.openxmlformats.org/spreadsheetml/2006/main" count="239" uniqueCount="213">
  <si>
    <t>skupina 1-Zeměd.a les.hosp.</t>
  </si>
  <si>
    <t xml:space="preserve"> 2329 Odv.a čištění odp.vod j.n.</t>
  </si>
  <si>
    <t>skupina 3-Služby pro obyvat.</t>
  </si>
  <si>
    <t xml:space="preserve">         -"-           - ZOO</t>
  </si>
  <si>
    <t>skupina 4-Sociální věci</t>
  </si>
  <si>
    <t>skupina 5-Obrana,bezpečnost</t>
  </si>
  <si>
    <t>C e l k e m   běžné výdaje</t>
  </si>
  <si>
    <t xml:space="preserve">         Konsolidace výdajů</t>
  </si>
  <si>
    <t>C e l k e m   běžné výdaje po konsol.</t>
  </si>
  <si>
    <t>str. 2</t>
  </si>
  <si>
    <t>str. 4</t>
  </si>
  <si>
    <t xml:space="preserve">         výdaje sociálního fondu</t>
  </si>
  <si>
    <t xml:space="preserve">         Divadlo loutek Ostrava</t>
  </si>
  <si>
    <t>str. 1</t>
  </si>
  <si>
    <t>str. 5</t>
  </si>
  <si>
    <t>skupina 6-vš.veřejná správa a sl.</t>
  </si>
  <si>
    <t xml:space="preserve"> 2219 Ost.zálež.poz.komunikací</t>
  </si>
  <si>
    <t xml:space="preserve"> 2223 Bezpečnost silničního provozu </t>
  </si>
  <si>
    <t xml:space="preserve">         VÍTKOVICE ARÉNA, a.s.</t>
  </si>
  <si>
    <t xml:space="preserve">         Odbor vnitř.věcí-orient. značení</t>
  </si>
  <si>
    <t xml:space="preserve"> 2339 Zál.vod.toků a vod.děl j.n.</t>
  </si>
  <si>
    <t>oddíl,paragraf           (v tis. Kč)</t>
  </si>
  <si>
    <t>oddíl,paragraf       (v tis. Kč)</t>
  </si>
  <si>
    <t xml:space="preserve">         Ostravské výstavy, a.s.</t>
  </si>
  <si>
    <t xml:space="preserve"> 2212 Silnice - Ostr.komunikace, a.s.</t>
  </si>
  <si>
    <t xml:space="preserve">          KOORDINÁTOR ODIS s.r.o.</t>
  </si>
  <si>
    <t>str. 3</t>
  </si>
  <si>
    <t xml:space="preserve">         Vojenské sdružení rehabilit.</t>
  </si>
  <si>
    <t xml:space="preserve">         DK AKORD Ostrava-Jih</t>
  </si>
  <si>
    <t xml:space="preserve">         rezervy celkem</t>
  </si>
  <si>
    <t xml:space="preserve"> 2141 Vnitřní obchod</t>
  </si>
  <si>
    <t xml:space="preserve">          OIS, s.r.o., neinv.transfer</t>
  </si>
  <si>
    <t>str. 6</t>
  </si>
  <si>
    <t>str. 7</t>
  </si>
  <si>
    <t>str.8</t>
  </si>
  <si>
    <t xml:space="preserve">         DK města Ostravy, a.s.</t>
  </si>
  <si>
    <t xml:space="preserve"> 2310 Pitná voda - odbor investiční</t>
  </si>
  <si>
    <t xml:space="preserve">         DK Poklad, s.r.o.</t>
  </si>
  <si>
    <t xml:space="preserve">         OFR </t>
  </si>
  <si>
    <t xml:space="preserve">          Lidová konzervatoř a Múz.škola</t>
  </si>
  <si>
    <t xml:space="preserve">         Odbor hospodářské správy</t>
  </si>
  <si>
    <t xml:space="preserve">         odbor projektů IT sl.a out. (134)</t>
  </si>
  <si>
    <t xml:space="preserve"> 2221 Provoz veřejné silniční dopravy</t>
  </si>
  <si>
    <t xml:space="preserve">          dopravní obslužnost - DPO a.s.</t>
  </si>
  <si>
    <t xml:space="preserve"> </t>
  </si>
  <si>
    <t xml:space="preserve">         běžné výdaje ORJ 161</t>
  </si>
  <si>
    <t xml:space="preserve">         Investiční odbor</t>
  </si>
  <si>
    <t xml:space="preserve">         Majetkový odbor</t>
  </si>
  <si>
    <t>skupina 2-Průmysl a ost.odv.hosp.</t>
  </si>
  <si>
    <t xml:space="preserve"> 2321 Odvádění a čišť.odp.vod - OI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</si>
  <si>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</si>
  <si>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MěPO</t>
  </si>
  <si>
    <t xml:space="preserve">         OFR</t>
  </si>
  <si>
    <t xml:space="preserve">        odměny, odvody, ost.platby</t>
  </si>
  <si>
    <t xml:space="preserve">        zahr. cestovné - KP</t>
  </si>
  <si>
    <t xml:space="preserve">        platy, odvody, ost.platby</t>
  </si>
  <si>
    <t xml:space="preserve">         OHS</t>
  </si>
  <si>
    <t xml:space="preserve">        platy,odvody, ost. platby</t>
  </si>
  <si>
    <t xml:space="preserve">        výdaje soc. fondu</t>
  </si>
  <si>
    <t xml:space="preserve">        výdaje na správu</t>
  </si>
  <si>
    <t xml:space="preserve"> 1014 Ozdr.zv.a zvl.veter.péče</t>
  </si>
  <si>
    <t xml:space="preserve">         Oodbor hospodářské správy</t>
  </si>
  <si>
    <t xml:space="preserve"> 1019 Ost.zem.a potr.čin. a rozvoj</t>
  </si>
  <si>
    <t xml:space="preserve"> 1031 Pěsteb.čin.-OML, s.r.o.</t>
  </si>
  <si>
    <t xml:space="preserve">         Odbor ochrany živ.prostředí</t>
  </si>
  <si>
    <t xml:space="preserve">         Kancelář primátora</t>
  </si>
  <si>
    <t xml:space="preserve"> 3119 Ost.zál.předšk.vých.a ZV</t>
  </si>
  <si>
    <t xml:space="preserve"> 3149 Ost.zař.souvis.s vých.mládeže</t>
  </si>
  <si>
    <t xml:space="preserve"> 3211 Čin.vys. škol-stipendia</t>
  </si>
  <si>
    <t xml:space="preserve"> 3299 Ostatní záležitosti vzdělávání</t>
  </si>
  <si>
    <t xml:space="preserve"> 3311 Divadelní činnost - NDM</t>
  </si>
  <si>
    <t xml:space="preserve"> 3312 Hudební činnost - JFO</t>
  </si>
  <si>
    <t xml:space="preserve"> 3314 Čin.knihovnické- KMO</t>
  </si>
  <si>
    <t xml:space="preserve"> 3319 Ostatní záležitosti kultury</t>
  </si>
  <si>
    <t xml:space="preserve"> 3322 Zachování kult.památek - OD</t>
  </si>
  <si>
    <t xml:space="preserve"> 3326 Zachování a obnova hodnot</t>
  </si>
  <si>
    <t xml:space="preserve"> 3392 Zájmová činnost v kultuře</t>
  </si>
  <si>
    <t xml:space="preserve"> 3419 Ostatní tělovýchovná činnost</t>
  </si>
  <si>
    <t xml:space="preserve"> 3421 Využití vol.času děti, mládeže</t>
  </si>
  <si>
    <t xml:space="preserve"> 3513 Lék.služba první pom.</t>
  </si>
  <si>
    <t xml:space="preserve"> 3522 Ostatní nemocnice - MNO</t>
  </si>
  <si>
    <t xml:space="preserve"> 3539 Ost. zdrav.zařízení </t>
  </si>
  <si>
    <t xml:space="preserve"> 3549 Ost.spec.zdrav.péče</t>
  </si>
  <si>
    <t xml:space="preserve"> 3569 Ost.správa ve zdrav.-recepty</t>
  </si>
  <si>
    <t xml:space="preserve"> 3599 Ost. činnost ve zdravotnictví</t>
  </si>
  <si>
    <t xml:space="preserve"> 3612 Bytové hospodářství </t>
  </si>
  <si>
    <t xml:space="preserve"> 3631 Veřejné osvětlení</t>
  </si>
  <si>
    <t xml:space="preserve"> 3635 Územ. plánování-inv.odbor</t>
  </si>
  <si>
    <t xml:space="preserve"> 3639 Kom.sl.a územní rozvoj - OFR</t>
  </si>
  <si>
    <t xml:space="preserve"> 3699 Ost.zál.bydl.KS a úz.r. - KP</t>
  </si>
  <si>
    <t xml:space="preserve"> 3716 Monitoring ochr.ovzduší</t>
  </si>
  <si>
    <t xml:space="preserve"> 3719 Činnost k ochraně ovzduší</t>
  </si>
  <si>
    <t xml:space="preserve"> 3722 Sběr a svoz komun. odpadu</t>
  </si>
  <si>
    <t xml:space="preserve"> 3725 Využ. a zneškodň. kom. odp.</t>
  </si>
  <si>
    <t xml:space="preserve"> 3733 Monitoring půdy a p.vody</t>
  </si>
  <si>
    <t xml:space="preserve"> 3739 Ost.ochrana půdy a sp.v.</t>
  </si>
  <si>
    <t xml:space="preserve"> 3741 Ochrana druhů a stanovišť</t>
  </si>
  <si>
    <t xml:space="preserve"> 3745 Veřejná zeleň </t>
  </si>
  <si>
    <t xml:space="preserve"> 3769 - ost. správa v ochraně ŽP</t>
  </si>
  <si>
    <t xml:space="preserve"> 3792 Ekol.výchova a osvěta</t>
  </si>
  <si>
    <t xml:space="preserve"> 4339 Ost.soc.péče a pomoc rodině</t>
  </si>
  <si>
    <t xml:space="preserve"> 4359 Ost.sl.a čin.v obl.soc.péče - OD</t>
  </si>
  <si>
    <t xml:space="preserve"> 4399 Ost.zál.soc.věcí a pol.zaměst.</t>
  </si>
  <si>
    <t xml:space="preserve"> 5279 Zálež.krizového řízení j.n.</t>
  </si>
  <si>
    <t xml:space="preserve"> 5311 Bezp.a veř.pořádek -MěPO</t>
  </si>
  <si>
    <t xml:space="preserve"> 5399 Ost.záležaitosti bezpečnosti</t>
  </si>
  <si>
    <t xml:space="preserve"> 5511 Požární ochrana -HZSMO</t>
  </si>
  <si>
    <t xml:space="preserve"> 5512 Požární ochrana-HZSMO-JSDH</t>
  </si>
  <si>
    <t xml:space="preserve"> 5519 Ostatní zál. požární ochrany</t>
  </si>
  <si>
    <t xml:space="preserve"> 6112 Zastupitelstva obcí - OHS</t>
  </si>
  <si>
    <t xml:space="preserve"> 6171 Činnost místní správy</t>
  </si>
  <si>
    <t xml:space="preserve"> 6211 Archivní činnost </t>
  </si>
  <si>
    <t xml:space="preserve"> 6223 Mezinárodní spolupráce - KP</t>
  </si>
  <si>
    <t xml:space="preserve"> 6310 Obecné výdaje z fin.operací OHS</t>
  </si>
  <si>
    <t xml:space="preserve"> 6320 Pojištění funkč.nespecifikované</t>
  </si>
  <si>
    <t xml:space="preserve"> 6330 převody vl.fondům  OHS </t>
  </si>
  <si>
    <t xml:space="preserve"> 6399 Ost.finanční operace </t>
  </si>
  <si>
    <t xml:space="preserve"> 6409 Ostatní činnosti  j.n.</t>
  </si>
  <si>
    <t xml:space="preserve">                   -"-                    ostatní</t>
  </si>
  <si>
    <t xml:space="preserve"> 2229 Ostatní záležitosti v silniční dopravě</t>
  </si>
  <si>
    <t xml:space="preserve"> 2299 Ostatní záležitosti v dopravě</t>
  </si>
  <si>
    <t xml:space="preserve">         Komorní scéna Aréna</t>
  </si>
  <si>
    <t xml:space="preserve">         Divadelní společnost  Petra Bezruče</t>
  </si>
  <si>
    <t xml:space="preserve">         Janáčkův máj, o.p.s.</t>
  </si>
  <si>
    <t xml:space="preserve"> 3315 Čin.muzeí a galerií - Ostravské muzeum</t>
  </si>
  <si>
    <t xml:space="preserve">          Městská galerie</t>
  </si>
  <si>
    <t xml:space="preserve"> 3349 Ostatní záležitosti sdělovacích prostředků</t>
  </si>
  <si>
    <t xml:space="preserve"> 3412 Sport.a rekr.zařízení města Ostavy., s.r.o.</t>
  </si>
  <si>
    <t xml:space="preserve"> 3429 Ost.záj.činnost a rekreace</t>
  </si>
  <si>
    <t xml:space="preserve"> 3519 Ostatní ambulantní péče </t>
  </si>
  <si>
    <t xml:space="preserve"> 3529 Ost.úst. péče  - Dětské  centrum Domeček </t>
  </si>
  <si>
    <t xml:space="preserve"> 3534 Doprava ve zdravotnictví</t>
  </si>
  <si>
    <t xml:space="preserve"> 3633 Výstavba a údržba inž.síti</t>
  </si>
  <si>
    <t xml:space="preserve"> 3399 Ostatní  záležitosti  kultury</t>
  </si>
  <si>
    <t xml:space="preserve"> 5599 Ostatní záležitosti PO a IZS   </t>
  </si>
  <si>
    <t>v tis.Kč</t>
  </si>
  <si>
    <t xml:space="preserve">oddíl,paragraf          </t>
  </si>
  <si>
    <t xml:space="preserve"> 1036 Správa v lesním hospodářství</t>
  </si>
  <si>
    <t xml:space="preserve">          Kancelář primátora</t>
  </si>
  <si>
    <t xml:space="preserve"> 3111 Předškolní zařízení</t>
  </si>
  <si>
    <t xml:space="preserve">         běžné výdaje ORJ 136</t>
  </si>
  <si>
    <t xml:space="preserve"> 5273 Ostatní správa v oblasti krizového řízení</t>
  </si>
  <si>
    <t xml:space="preserve">         Odbor strategického rozvoje</t>
  </si>
  <si>
    <t xml:space="preserve"> 2143 Cestovní ruch - odbor strategického rozvoje</t>
  </si>
  <si>
    <t xml:space="preserve">         odbor kultury, sportu a volnočasových aktivit</t>
  </si>
  <si>
    <t xml:space="preserve">         odbor strategického rozvoje</t>
  </si>
  <si>
    <t xml:space="preserve">         ÚHA a stavebního řádu</t>
  </si>
  <si>
    <t xml:space="preserve">         Odbor dopravy</t>
  </si>
  <si>
    <t xml:space="preserve">         Odbor ÚHA a stavebního řádu</t>
  </si>
  <si>
    <t xml:space="preserve">                                 odbor ÚHA a stavebního řádu</t>
  </si>
  <si>
    <r>
      <t xml:space="preserve"> 3636 Územní rozvoj-odbor strategického </t>
    </r>
    <r>
      <rPr>
        <sz val="10"/>
        <rFont val="Arial CE"/>
        <family val="0"/>
      </rPr>
      <t>rozvoje</t>
    </r>
  </si>
  <si>
    <r>
      <t xml:space="preserve">        </t>
    </r>
    <r>
      <rPr>
        <sz val="10"/>
        <rFont val="Arial CE"/>
        <family val="0"/>
      </rPr>
      <t>Domov Sluníčko</t>
    </r>
  </si>
  <si>
    <r>
      <t xml:space="preserve">       </t>
    </r>
    <r>
      <rPr>
        <sz val="10"/>
        <rFont val="Arial CE"/>
        <family val="0"/>
      </rPr>
      <t xml:space="preserve"> Domov Slunovrat</t>
    </r>
  </si>
  <si>
    <r>
      <t xml:space="preserve">        </t>
    </r>
    <r>
      <rPr>
        <sz val="10"/>
        <rFont val="Arial CE"/>
        <family val="0"/>
      </rPr>
      <t>Domov Čujkovova</t>
    </r>
  </si>
  <si>
    <r>
      <t xml:space="preserve">        </t>
    </r>
    <r>
      <rPr>
        <sz val="10"/>
        <rFont val="Arial CE"/>
        <family val="0"/>
      </rPr>
      <t>Domov Korýtko</t>
    </r>
  </si>
  <si>
    <t xml:space="preserve">        Domov Slunečnice</t>
  </si>
  <si>
    <r>
      <t xml:space="preserve">        </t>
    </r>
    <r>
      <rPr>
        <sz val="10"/>
        <rFont val="Arial CE"/>
        <family val="0"/>
      </rPr>
      <t>Domov pro seniory Kamenec</t>
    </r>
  </si>
  <si>
    <t xml:space="preserve">        Domov pro seniory IRIS</t>
  </si>
  <si>
    <t xml:space="preserve">         domovy</t>
  </si>
  <si>
    <t xml:space="preserve">         Domov Sluníčko</t>
  </si>
  <si>
    <t xml:space="preserve">         Domov Slunovrat</t>
  </si>
  <si>
    <t xml:space="preserve">         Domov Čujkovova</t>
  </si>
  <si>
    <t xml:space="preserve">         Domov Korýtko</t>
  </si>
  <si>
    <t xml:space="preserve">         Domov Slunečnice</t>
  </si>
  <si>
    <t xml:space="preserve">         Čtyřlístek-centr.pro zdrav.post.</t>
  </si>
  <si>
    <t xml:space="preserve"> 4357 odbor soc.věcí, zdravotnictví a vzdělanosti</t>
  </si>
  <si>
    <t xml:space="preserve">         Domov Magnolie</t>
  </si>
  <si>
    <t xml:space="preserve"> 4379 Ost.služby a činn.v obl.soc. prevence</t>
  </si>
  <si>
    <t xml:space="preserve">         odbor financí a rozpočtu</t>
  </si>
  <si>
    <t xml:space="preserve">         účelové neinvestiční dotace MO</t>
  </si>
  <si>
    <t xml:space="preserve">         neúčelové neinvestiční dotace MO</t>
  </si>
  <si>
    <t xml:space="preserve">        Odbor hospodářské správy (130)</t>
  </si>
  <si>
    <t xml:space="preserve">        Odbor hospodářské správy (136)</t>
  </si>
  <si>
    <t xml:space="preserve">         platy, odvody, ost. platby</t>
  </si>
  <si>
    <t xml:space="preserve">         odbor hospodářské správy</t>
  </si>
  <si>
    <t xml:space="preserve"> 3291 Mezinárodní spolupráce ve vzdělávání</t>
  </si>
  <si>
    <t xml:space="preserve"> 3515 Speciální zdravotnická  péče</t>
  </si>
  <si>
    <t xml:space="preserve"> 3744 Protier., protilavinová a protipožární ochr.</t>
  </si>
  <si>
    <t xml:space="preserve">         Odbor hospodářské správy majetku</t>
  </si>
  <si>
    <t xml:space="preserve"> 5212 Ochrana obyvatelstva </t>
  </si>
  <si>
    <t xml:space="preserve">        Odbor projek.IT služ.a out. (133) </t>
  </si>
  <si>
    <t xml:space="preserve">        Odbor projek.IT služ.a out. (134)</t>
  </si>
  <si>
    <t xml:space="preserve">         OSR</t>
  </si>
  <si>
    <t xml:space="preserve"> Rozpočtové provizorium běžných výdajů SMO pro rok 2017</t>
  </si>
  <si>
    <t xml:space="preserve">         Odbor hospodářské správy - ORJ 136</t>
  </si>
  <si>
    <t xml:space="preserve">         Odbor hospodářské správy - ORJ 130</t>
  </si>
  <si>
    <t xml:space="preserve">         Platy, odvody a ost. platby</t>
  </si>
  <si>
    <t xml:space="preserve">          odbor dopravy</t>
  </si>
  <si>
    <t xml:space="preserve"> 3233 Střediska volného času</t>
  </si>
  <si>
    <t xml:space="preserve">         odbor SVZ</t>
  </si>
  <si>
    <t xml:space="preserve">         Odbor SVZ</t>
  </si>
  <si>
    <t xml:space="preserve">                               odbor VZ a kap. Účastí</t>
  </si>
  <si>
    <t xml:space="preserve">                               ÚHA a stavebního rozvoje                                      </t>
  </si>
  <si>
    <t xml:space="preserve"> 4349 Ost.soc.péče odbor SVZ</t>
  </si>
  <si>
    <t xml:space="preserve">        účelový Domov Korýtko</t>
  </si>
  <si>
    <t xml:space="preserve"> 4351 Os. asistence, peč.služba a podp.sam.bydl.OSVZ</t>
  </si>
  <si>
    <t xml:space="preserve">         Čtyřlístek p.o.</t>
  </si>
  <si>
    <t xml:space="preserve"> 4354 Chráněné bydlení - OSVZ</t>
  </si>
  <si>
    <t xml:space="preserve"> 4356 Denní stacionáře a centra denních služeb</t>
  </si>
  <si>
    <t xml:space="preserve"> 4358 soc.služby </t>
  </si>
  <si>
    <t xml:space="preserve"> 4372 - krizová pomoc</t>
  </si>
  <si>
    <t xml:space="preserve"> 4374 - Azylové domy, nízkoprahová denní centra</t>
  </si>
  <si>
    <t xml:space="preserve"> 4376 Sl.násl.péče,konkt.centra  OSVZ</t>
  </si>
  <si>
    <t xml:space="preserve"> 4377 Soc.terapeut.dílny - OSVZ</t>
  </si>
  <si>
    <t>4350 Domovy pro seniory OSVZ</t>
  </si>
  <si>
    <t xml:space="preserve">        ORJ 120</t>
  </si>
  <si>
    <t xml:space="preserve">        ORJ 125</t>
  </si>
  <si>
    <t xml:space="preserve">        Odbor SVZ</t>
  </si>
  <si>
    <t xml:space="preserve">         neúčelová dotace na IV městských obvodů</t>
  </si>
  <si>
    <t xml:space="preserve">         dotace na investiční výdaje MO Svinov</t>
  </si>
  <si>
    <t xml:space="preserve">         odbor majetkový</t>
  </si>
  <si>
    <t xml:space="preserve">         odbor strategickéh  rozvoje</t>
  </si>
  <si>
    <t>Příloha č. 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</si>
</sst>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mmmm\ yy"/>
    <numFmt numFmtId="167" formatCode="d\.\ mmmm\ yyyy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[$-F800]dddd\,\ mmmm\ dd\,\ yyyy"/>
    <numFmt numFmtId="174" formatCode="#,##0.00\ &quot;Kč&quot;"/>
    <numFmt numFmtId="175" formatCode="[$-F400]h:mm:ss\ AM/PM"/>
    <numFmt numFmtId="176" formatCode="#,##0_ ;\-#,##0\ 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10"/>
      <color rgb="FFC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textRotation="135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3" fontId="5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/>
    </xf>
    <xf numFmtId="3" fontId="5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3" fontId="5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3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00390625" style="0" customWidth="1"/>
    <col min="2" max="2" width="51.00390625" style="0" customWidth="1"/>
    <col min="3" max="3" width="14.625" style="0" customWidth="1"/>
    <col min="4" max="8" width="10.75390625" style="0" customWidth="1"/>
    <col min="9" max="9" width="11.00390625" style="0" customWidth="1"/>
    <col min="10" max="15" width="10.875" style="0" customWidth="1"/>
    <col min="18" max="18" width="21.125" style="0" customWidth="1"/>
  </cols>
  <sheetData>
    <row r="1" ht="24.75" customHeight="1">
      <c r="B1" s="8" t="s">
        <v>183</v>
      </c>
    </row>
    <row r="2" ht="24.75" customHeight="1">
      <c r="B2" s="8"/>
    </row>
    <row r="3" spans="2:3" ht="15" customHeight="1">
      <c r="B3" s="4"/>
      <c r="C3" s="6" t="s">
        <v>212</v>
      </c>
    </row>
    <row r="4" spans="2:3" ht="15" customHeight="1" thickBot="1">
      <c r="B4" s="4"/>
      <c r="C4" s="6" t="s">
        <v>13</v>
      </c>
    </row>
    <row r="5" spans="2:16" ht="15" customHeight="1" thickBot="1">
      <c r="B5" s="49" t="s">
        <v>136</v>
      </c>
      <c r="C5" s="97" t="s">
        <v>135</v>
      </c>
      <c r="D5" s="30"/>
      <c r="E5" s="10"/>
      <c r="F5" s="10"/>
      <c r="G5" s="10"/>
      <c r="H5" s="10"/>
      <c r="I5" s="10"/>
      <c r="J5" s="31"/>
      <c r="K5" s="32"/>
      <c r="L5" s="32"/>
      <c r="M5" s="32"/>
      <c r="N5" s="31"/>
      <c r="O5" s="31"/>
      <c r="P5" s="27"/>
    </row>
    <row r="6" spans="2:15" ht="13.5" thickBot="1">
      <c r="B6" s="51" t="s">
        <v>0</v>
      </c>
      <c r="C6" s="52">
        <f>SUM(C7:C14)</f>
        <v>18222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8" ht="12.75">
      <c r="B7" s="53" t="s">
        <v>60</v>
      </c>
      <c r="C7" s="54"/>
      <c r="D7" s="34"/>
      <c r="E7" s="34"/>
      <c r="F7" s="34"/>
      <c r="G7" s="34"/>
      <c r="H7" s="34"/>
      <c r="I7" s="34"/>
      <c r="J7" s="13"/>
      <c r="K7" s="35"/>
      <c r="L7" s="35"/>
      <c r="M7" s="35"/>
      <c r="N7" s="35"/>
      <c r="O7" s="35"/>
      <c r="R7" s="7"/>
    </row>
    <row r="8" spans="2:18" ht="12.75">
      <c r="B8" s="55" t="s">
        <v>64</v>
      </c>
      <c r="C8" s="56">
        <v>3206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R8" s="7"/>
    </row>
    <row r="9" spans="2:18" ht="12.75">
      <c r="B9" s="55" t="s">
        <v>185</v>
      </c>
      <c r="C9" s="56">
        <v>1474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R9" s="7"/>
    </row>
    <row r="10" spans="2:18" ht="12.75">
      <c r="B10" s="55" t="s">
        <v>186</v>
      </c>
      <c r="C10" s="57">
        <v>7146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R10" s="7"/>
    </row>
    <row r="11" spans="2:18" ht="12.75">
      <c r="B11" s="55" t="s">
        <v>184</v>
      </c>
      <c r="C11" s="56">
        <v>2235</v>
      </c>
      <c r="D11" s="13"/>
      <c r="E11" s="13"/>
      <c r="F11" s="13"/>
      <c r="G11" s="13"/>
      <c r="H11" s="13"/>
      <c r="I11" s="13"/>
      <c r="J11" s="36"/>
      <c r="K11" s="13"/>
      <c r="L11" s="13"/>
      <c r="M11" s="13"/>
      <c r="N11" s="13"/>
      <c r="O11" s="13"/>
      <c r="R11" s="7"/>
    </row>
    <row r="12" spans="2:18" ht="12.75">
      <c r="B12" s="55" t="s">
        <v>62</v>
      </c>
      <c r="C12" s="56">
        <v>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7"/>
    </row>
    <row r="13" spans="2:18" ht="12.75">
      <c r="B13" s="58" t="s">
        <v>63</v>
      </c>
      <c r="C13" s="56">
        <v>3684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R13" s="7"/>
    </row>
    <row r="14" spans="2:18" ht="13.5" thickBot="1">
      <c r="B14" s="70" t="s">
        <v>137</v>
      </c>
      <c r="C14" s="66">
        <v>457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7"/>
    </row>
    <row r="15" spans="2:18" ht="13.5" thickBot="1">
      <c r="B15" s="51" t="s">
        <v>48</v>
      </c>
      <c r="C15" s="94">
        <f>SUM(C16:C49)</f>
        <v>1319433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R15" s="7"/>
    </row>
    <row r="16" spans="2:18" ht="12.75">
      <c r="B16" s="60" t="s">
        <v>30</v>
      </c>
      <c r="C16" s="61"/>
      <c r="D16" s="34"/>
      <c r="E16" s="34"/>
      <c r="F16" s="34"/>
      <c r="G16" s="34"/>
      <c r="H16" s="34"/>
      <c r="I16" s="34"/>
      <c r="J16" s="13"/>
      <c r="K16" s="13"/>
      <c r="L16" s="13"/>
      <c r="M16" s="13"/>
      <c r="N16" s="13"/>
      <c r="O16" s="13"/>
      <c r="R16" s="7"/>
    </row>
    <row r="17" spans="2:18" ht="12.75">
      <c r="B17" s="62" t="s">
        <v>65</v>
      </c>
      <c r="C17" s="56">
        <v>18956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R17" s="7"/>
    </row>
    <row r="18" spans="2:18" ht="12.75">
      <c r="B18" s="62" t="s">
        <v>23</v>
      </c>
      <c r="C18" s="56">
        <v>10500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7"/>
    </row>
    <row r="19" spans="2:18" ht="12.75">
      <c r="B19" s="63" t="s">
        <v>142</v>
      </c>
      <c r="C19" s="56">
        <v>6850</v>
      </c>
      <c r="D19" s="13"/>
      <c r="E19" s="35"/>
      <c r="F19" s="13"/>
      <c r="G19" s="13"/>
      <c r="H19" s="13"/>
      <c r="I19" s="13"/>
      <c r="J19" s="13"/>
      <c r="K19" s="13"/>
      <c r="L19" s="13"/>
      <c r="M19" s="13"/>
      <c r="N19" s="13"/>
      <c r="O19" s="13"/>
      <c r="R19" s="7"/>
    </row>
    <row r="20" spans="2:18" ht="12.75">
      <c r="B20" s="64" t="s">
        <v>143</v>
      </c>
      <c r="C20" s="57">
        <v>2605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R20" s="7"/>
    </row>
    <row r="21" spans="2:18" ht="12.75">
      <c r="B21" s="63" t="s">
        <v>31</v>
      </c>
      <c r="C21" s="56">
        <v>11323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7"/>
    </row>
    <row r="22" spans="2:18" ht="12.75">
      <c r="B22" s="63" t="s">
        <v>138</v>
      </c>
      <c r="C22" s="56">
        <v>3400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R22" s="7"/>
    </row>
    <row r="23" spans="2:18" ht="12.75">
      <c r="B23" s="63" t="s">
        <v>24</v>
      </c>
      <c r="C23" s="56">
        <v>180627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R23" s="7"/>
    </row>
    <row r="24" spans="2:18" ht="12.75">
      <c r="B24" s="63" t="s">
        <v>61</v>
      </c>
      <c r="C24" s="56">
        <v>877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R24" s="7"/>
    </row>
    <row r="25" spans="2:18" ht="12.75">
      <c r="B25" s="63" t="s">
        <v>142</v>
      </c>
      <c r="C25" s="56"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R25" s="7"/>
    </row>
    <row r="26" spans="2:18" ht="12.75">
      <c r="B26" s="63" t="s">
        <v>16</v>
      </c>
      <c r="C26" s="56">
        <v>27715</v>
      </c>
      <c r="D26" s="13"/>
      <c r="E26" s="13"/>
      <c r="F26" s="13"/>
      <c r="G26" s="13"/>
      <c r="H26" s="13"/>
      <c r="I26" s="13"/>
      <c r="J26" s="36"/>
      <c r="K26" s="13"/>
      <c r="L26" s="13"/>
      <c r="M26" s="13"/>
      <c r="N26" s="13"/>
      <c r="O26" s="13"/>
      <c r="R26" s="7"/>
    </row>
    <row r="27" spans="2:18" ht="12.75">
      <c r="B27" s="76" t="s">
        <v>142</v>
      </c>
      <c r="C27" s="75">
        <v>40</v>
      </c>
      <c r="D27" s="13"/>
      <c r="E27" s="13"/>
      <c r="F27" s="13"/>
      <c r="G27" s="13"/>
      <c r="H27" s="13"/>
      <c r="I27" s="13"/>
      <c r="J27" s="36"/>
      <c r="K27" s="13"/>
      <c r="L27" s="13"/>
      <c r="M27" s="13"/>
      <c r="N27" s="13"/>
      <c r="O27" s="13"/>
      <c r="R27" s="7"/>
    </row>
    <row r="28" spans="2:18" ht="13.5" thickBot="1">
      <c r="B28" s="65" t="s">
        <v>40</v>
      </c>
      <c r="C28" s="66">
        <v>810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R28" s="7"/>
    </row>
    <row r="29" spans="2:18" ht="12.75">
      <c r="B29" s="2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R29" s="7"/>
    </row>
    <row r="30" spans="2:18" ht="12.75">
      <c r="B30" s="2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R30" s="7"/>
    </row>
    <row r="31" spans="2:18" ht="12.75">
      <c r="B31" s="2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R31" s="7"/>
    </row>
    <row r="32" spans="2:18" ht="12.75">
      <c r="B32" s="2"/>
      <c r="C32" s="13"/>
      <c r="D32" s="13"/>
      <c r="E32" s="13"/>
      <c r="F32" s="13"/>
      <c r="G32" s="13"/>
      <c r="H32" s="13" t="s">
        <v>44</v>
      </c>
      <c r="I32" s="13"/>
      <c r="J32" s="14"/>
      <c r="K32" s="14"/>
      <c r="L32" s="14"/>
      <c r="M32" s="14"/>
      <c r="N32" s="14"/>
      <c r="O32" s="14"/>
      <c r="R32" s="7"/>
    </row>
    <row r="33" spans="2:18" ht="12.75">
      <c r="B33" s="2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R33" s="7"/>
    </row>
    <row r="34" spans="2:18" ht="12.75">
      <c r="B34" s="2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R34" s="7"/>
    </row>
    <row r="35" spans="2:18" ht="15.75">
      <c r="B35" s="4"/>
      <c r="C35" s="14" t="s">
        <v>212</v>
      </c>
      <c r="D35" s="12"/>
      <c r="E35" s="12"/>
      <c r="F35" s="12"/>
      <c r="G35" s="12"/>
      <c r="H35" s="12"/>
      <c r="J35" s="14"/>
      <c r="K35" s="14"/>
      <c r="L35" s="14"/>
      <c r="M35" s="14"/>
      <c r="N35" s="14"/>
      <c r="R35" s="7"/>
    </row>
    <row r="36" spans="2:18" ht="16.5" thickBot="1">
      <c r="B36" s="4"/>
      <c r="C36" s="14" t="s">
        <v>9</v>
      </c>
      <c r="D36" s="12"/>
      <c r="E36" s="12"/>
      <c r="F36" s="12"/>
      <c r="G36" s="12"/>
      <c r="H36" s="12"/>
      <c r="J36" s="14"/>
      <c r="K36" s="14"/>
      <c r="L36" s="14"/>
      <c r="M36" s="14"/>
      <c r="N36" s="14"/>
      <c r="R36" s="7"/>
    </row>
    <row r="37" spans="2:18" ht="13.5" thickBot="1">
      <c r="B37" s="49" t="s">
        <v>21</v>
      </c>
      <c r="C37" s="50" t="s">
        <v>135</v>
      </c>
      <c r="D37" s="67"/>
      <c r="E37" s="32"/>
      <c r="F37" s="32"/>
      <c r="G37" s="32"/>
      <c r="H37" s="32"/>
      <c r="I37" s="32"/>
      <c r="J37" s="31"/>
      <c r="K37" s="32"/>
      <c r="L37" s="32"/>
      <c r="M37" s="32"/>
      <c r="N37" s="31"/>
      <c r="O37" s="31"/>
      <c r="R37" s="7"/>
    </row>
    <row r="38" spans="2:18" ht="12.75">
      <c r="B38" s="55" t="s">
        <v>42</v>
      </c>
      <c r="C38" s="56">
        <v>3168</v>
      </c>
      <c r="D38" s="68"/>
      <c r="E38" s="38"/>
      <c r="F38" s="38"/>
      <c r="G38" s="38"/>
      <c r="H38" s="38"/>
      <c r="I38" s="38"/>
      <c r="J38" s="13"/>
      <c r="K38" s="13"/>
      <c r="L38" s="13"/>
      <c r="M38" s="13"/>
      <c r="N38" s="13"/>
      <c r="O38" s="13"/>
      <c r="R38" s="7"/>
    </row>
    <row r="39" spans="2:18" ht="12.75">
      <c r="B39" s="59" t="s">
        <v>43</v>
      </c>
      <c r="C39" s="56">
        <v>1007086</v>
      </c>
      <c r="D39" s="6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R39" s="7"/>
    </row>
    <row r="40" spans="2:18" ht="12.75">
      <c r="B40" s="55" t="s">
        <v>118</v>
      </c>
      <c r="C40" s="57">
        <v>11316</v>
      </c>
      <c r="D40" s="6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R40" s="7"/>
    </row>
    <row r="41" spans="2:18" ht="12.75">
      <c r="B41" s="55" t="s">
        <v>25</v>
      </c>
      <c r="C41" s="56">
        <v>5646</v>
      </c>
      <c r="D41" s="6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R41" s="7"/>
    </row>
    <row r="42" spans="2:18" ht="12.75">
      <c r="B42" s="55" t="s">
        <v>187</v>
      </c>
      <c r="C42" s="56">
        <v>1000</v>
      </c>
      <c r="D42" s="6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R42" s="7"/>
    </row>
    <row r="43" spans="2:18" ht="12.75">
      <c r="B43" s="55" t="s">
        <v>17</v>
      </c>
      <c r="C43" s="57">
        <v>1520</v>
      </c>
      <c r="D43" s="6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R43" s="7"/>
    </row>
    <row r="44" spans="2:18" ht="12.75">
      <c r="B44" s="55" t="s">
        <v>119</v>
      </c>
      <c r="C44" s="56">
        <v>545</v>
      </c>
      <c r="D44" s="69"/>
      <c r="E44" s="13"/>
      <c r="F44" s="13"/>
      <c r="G44" s="13"/>
      <c r="H44" s="13"/>
      <c r="I44" s="13"/>
      <c r="J44" s="36"/>
      <c r="K44" s="13"/>
      <c r="L44" s="13"/>
      <c r="M44" s="13"/>
      <c r="N44" s="13"/>
      <c r="O44" s="13"/>
      <c r="R44" s="7"/>
    </row>
    <row r="45" spans="2:18" ht="12.75">
      <c r="B45" s="55" t="s">
        <v>120</v>
      </c>
      <c r="C45" s="56">
        <v>329</v>
      </c>
      <c r="D45" s="6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R45" s="7"/>
    </row>
    <row r="46" spans="2:18" ht="12.75">
      <c r="B46" s="55" t="s">
        <v>36</v>
      </c>
      <c r="C46" s="56">
        <v>5000</v>
      </c>
      <c r="D46" s="6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R46" s="7"/>
    </row>
    <row r="47" spans="2:18" ht="12.75">
      <c r="B47" s="55" t="s">
        <v>49</v>
      </c>
      <c r="C47" s="56">
        <v>19000</v>
      </c>
      <c r="D47" s="6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R47" s="7"/>
    </row>
    <row r="48" spans="2:18" ht="12.75">
      <c r="B48" s="55" t="s">
        <v>1</v>
      </c>
      <c r="C48" s="56">
        <v>70</v>
      </c>
      <c r="D48" s="69"/>
      <c r="E48" s="13"/>
      <c r="F48" s="13"/>
      <c r="G48" s="13"/>
      <c r="H48" s="13"/>
      <c r="I48" s="13"/>
      <c r="J48" s="36"/>
      <c r="K48" s="13"/>
      <c r="L48" s="13"/>
      <c r="M48" s="13"/>
      <c r="N48" s="13"/>
      <c r="O48" s="13"/>
      <c r="R48" s="7"/>
    </row>
    <row r="49" spans="2:18" ht="13.5" thickBot="1">
      <c r="B49" s="70" t="s">
        <v>20</v>
      </c>
      <c r="C49" s="66">
        <v>1050</v>
      </c>
      <c r="D49" s="6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R49" s="7"/>
    </row>
    <row r="50" spans="2:18" ht="13.5" thickBot="1">
      <c r="B50" s="51" t="s">
        <v>2</v>
      </c>
      <c r="C50" s="52">
        <f>SUM(C51:C159)</f>
        <v>1553599</v>
      </c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R50" s="7"/>
    </row>
    <row r="51" spans="2:18" ht="12.75">
      <c r="B51" s="98" t="s">
        <v>139</v>
      </c>
      <c r="C51" s="99">
        <v>916</v>
      </c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R51" s="7"/>
    </row>
    <row r="52" spans="2:18" ht="12.75">
      <c r="B52" s="55" t="s">
        <v>66</v>
      </c>
      <c r="C52" s="57">
        <v>0</v>
      </c>
      <c r="D52" s="6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R52" s="7"/>
    </row>
    <row r="53" spans="2:18" ht="12.75">
      <c r="B53" s="62" t="s">
        <v>67</v>
      </c>
      <c r="C53" s="56">
        <v>0</v>
      </c>
      <c r="D53" s="69"/>
      <c r="E53" s="13"/>
      <c r="F53" s="13"/>
      <c r="G53" s="13"/>
      <c r="H53" s="13"/>
      <c r="I53" s="13"/>
      <c r="J53" s="36"/>
      <c r="K53" s="13"/>
      <c r="L53" s="13"/>
      <c r="M53" s="13"/>
      <c r="N53" s="13"/>
      <c r="O53" s="13"/>
      <c r="R53" s="7"/>
    </row>
    <row r="54" spans="2:18" ht="12.75">
      <c r="B54" s="62" t="s">
        <v>68</v>
      </c>
      <c r="C54" s="56">
        <v>1065</v>
      </c>
      <c r="D54" s="6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R54" s="7"/>
    </row>
    <row r="55" spans="2:18" ht="12.75">
      <c r="B55" s="62" t="s">
        <v>188</v>
      </c>
      <c r="C55" s="72">
        <v>11105</v>
      </c>
      <c r="D55" s="6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R55" s="7"/>
    </row>
    <row r="56" spans="2:18" ht="12.75">
      <c r="B56" s="62" t="s">
        <v>175</v>
      </c>
      <c r="C56" s="72">
        <v>31</v>
      </c>
      <c r="D56" s="69"/>
      <c r="E56" s="13"/>
      <c r="F56" s="13"/>
      <c r="G56" s="13"/>
      <c r="H56" s="13"/>
      <c r="I56" s="13"/>
      <c r="J56" s="36"/>
      <c r="K56" s="13"/>
      <c r="L56" s="13"/>
      <c r="M56" s="13"/>
      <c r="N56" s="13"/>
      <c r="O56" s="13"/>
      <c r="R56" s="7"/>
    </row>
    <row r="57" spans="2:18" ht="12.75">
      <c r="B57" s="62" t="s">
        <v>69</v>
      </c>
      <c r="C57" s="72">
        <v>63720</v>
      </c>
      <c r="D57" s="6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R57" s="7"/>
    </row>
    <row r="58" spans="2:18" ht="12.75">
      <c r="B58" s="62" t="s">
        <v>70</v>
      </c>
      <c r="C58" s="56">
        <v>194169</v>
      </c>
      <c r="D58" s="6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R58" s="7"/>
    </row>
    <row r="59" spans="2:18" ht="12.75">
      <c r="B59" s="62" t="s">
        <v>12</v>
      </c>
      <c r="C59" s="56">
        <v>22239</v>
      </c>
      <c r="D59" s="6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R59" s="7"/>
    </row>
    <row r="60" spans="2:18" ht="12.75">
      <c r="B60" s="62" t="s">
        <v>121</v>
      </c>
      <c r="C60" s="56">
        <v>15457</v>
      </c>
      <c r="D60" s="6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R60" s="7"/>
    </row>
    <row r="61" spans="2:18" ht="12.75">
      <c r="B61" s="62" t="s">
        <v>122</v>
      </c>
      <c r="C61" s="56">
        <v>11500</v>
      </c>
      <c r="D61" s="6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R61" s="7"/>
    </row>
    <row r="62" spans="2:18" ht="12.75">
      <c r="B62" s="59" t="s">
        <v>71</v>
      </c>
      <c r="C62" s="57">
        <v>57129</v>
      </c>
      <c r="D62" s="6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R62" s="7"/>
    </row>
    <row r="63" spans="2:18" ht="12.75">
      <c r="B63" s="62" t="s">
        <v>123</v>
      </c>
      <c r="C63" s="56">
        <v>4850</v>
      </c>
      <c r="D63" s="6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R63" s="7"/>
    </row>
    <row r="64" spans="2:18" ht="12.75">
      <c r="B64" s="62" t="s">
        <v>72</v>
      </c>
      <c r="C64" s="57">
        <v>57092</v>
      </c>
      <c r="D64" s="6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R64" s="7"/>
    </row>
    <row r="65" spans="2:18" ht="12.75">
      <c r="B65" s="59" t="s">
        <v>124</v>
      </c>
      <c r="C65" s="56">
        <v>16863</v>
      </c>
      <c r="D65" s="6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R65" s="7"/>
    </row>
    <row r="66" spans="2:18" ht="12.75" customHeight="1" thickBot="1">
      <c r="B66" s="73" t="s">
        <v>125</v>
      </c>
      <c r="C66" s="74">
        <v>10000</v>
      </c>
      <c r="D66" s="6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R66" s="7"/>
    </row>
    <row r="67" spans="2:18" ht="12.75" customHeight="1">
      <c r="B67" s="2"/>
      <c r="C67" s="9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  <c r="R67" s="7"/>
    </row>
    <row r="68" spans="2:18" ht="12.75" customHeight="1">
      <c r="B68" s="2"/>
      <c r="C68" s="9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  <c r="R68" s="7"/>
    </row>
    <row r="69" spans="2:18" ht="12.75" customHeight="1">
      <c r="B69" s="2"/>
      <c r="D69" s="12"/>
      <c r="E69" s="12"/>
      <c r="F69" s="12"/>
      <c r="G69" s="12"/>
      <c r="H69" s="12"/>
      <c r="I69" s="12"/>
      <c r="J69" s="14"/>
      <c r="K69" s="14"/>
      <c r="L69" s="28"/>
      <c r="M69" s="14"/>
      <c r="N69" s="14"/>
      <c r="O69" s="14"/>
      <c r="R69" s="7"/>
    </row>
    <row r="70" spans="4:18" ht="12.75" customHeight="1">
      <c r="D70" s="12"/>
      <c r="E70" s="12"/>
      <c r="F70" s="12"/>
      <c r="G70" s="12"/>
      <c r="H70" s="12"/>
      <c r="I70" s="12"/>
      <c r="J70" s="14"/>
      <c r="K70" s="14"/>
      <c r="L70" s="14"/>
      <c r="M70" s="14"/>
      <c r="N70" s="14"/>
      <c r="O70" s="14"/>
      <c r="R70" s="7"/>
    </row>
    <row r="71" spans="2:18" ht="12.75" customHeight="1">
      <c r="B71" s="4"/>
      <c r="C71" s="14" t="s">
        <v>212</v>
      </c>
      <c r="D71" s="12"/>
      <c r="E71" s="12"/>
      <c r="F71" s="12"/>
      <c r="G71" s="12"/>
      <c r="H71" s="12"/>
      <c r="J71" s="14"/>
      <c r="K71" s="14"/>
      <c r="L71" s="14"/>
      <c r="M71" s="14"/>
      <c r="N71" s="14"/>
      <c r="R71" s="7"/>
    </row>
    <row r="72" spans="2:18" ht="12.75" customHeight="1" thickBot="1">
      <c r="B72" s="4"/>
      <c r="C72" s="14" t="s">
        <v>26</v>
      </c>
      <c r="D72" s="12"/>
      <c r="E72" s="12"/>
      <c r="F72" s="12"/>
      <c r="G72" s="12"/>
      <c r="H72" s="12"/>
      <c r="J72" s="14"/>
      <c r="K72" s="14"/>
      <c r="L72" s="14"/>
      <c r="M72" s="14"/>
      <c r="N72" s="14"/>
      <c r="R72" s="7"/>
    </row>
    <row r="73" spans="2:18" ht="12.75" customHeight="1" thickBot="1">
      <c r="B73" s="49" t="s">
        <v>21</v>
      </c>
      <c r="C73" s="50"/>
      <c r="D73" s="37"/>
      <c r="E73" s="32"/>
      <c r="F73" s="32"/>
      <c r="G73" s="32"/>
      <c r="H73" s="32"/>
      <c r="I73" s="32"/>
      <c r="J73" s="31"/>
      <c r="K73" s="32"/>
      <c r="L73" s="32"/>
      <c r="M73" s="32"/>
      <c r="N73" s="32"/>
      <c r="O73" s="31"/>
      <c r="R73" s="7"/>
    </row>
    <row r="74" spans="2:18" ht="12.75" customHeight="1">
      <c r="B74" s="63" t="s">
        <v>73</v>
      </c>
      <c r="C74" s="56">
        <v>12070</v>
      </c>
      <c r="D74" s="39"/>
      <c r="E74" s="39"/>
      <c r="F74" s="39"/>
      <c r="G74" s="39"/>
      <c r="H74" s="39"/>
      <c r="I74" s="39"/>
      <c r="J74" s="13"/>
      <c r="K74" s="40"/>
      <c r="L74" s="13"/>
      <c r="M74" s="13"/>
      <c r="N74" s="13"/>
      <c r="O74" s="13"/>
      <c r="R74" s="7"/>
    </row>
    <row r="75" spans="2:19" ht="12.75" customHeight="1">
      <c r="B75" s="62" t="s">
        <v>27</v>
      </c>
      <c r="C75" s="56">
        <v>5</v>
      </c>
      <c r="D75" s="13"/>
      <c r="E75" s="13"/>
      <c r="F75" s="13"/>
      <c r="G75" s="13"/>
      <c r="H75" s="13"/>
      <c r="I75" s="13"/>
      <c r="J75" s="13"/>
      <c r="K75" s="13"/>
      <c r="L75" s="41"/>
      <c r="M75" s="42"/>
      <c r="N75" s="41"/>
      <c r="O75" s="41"/>
      <c r="P75" s="10"/>
      <c r="Q75" s="10"/>
      <c r="R75" s="7"/>
      <c r="S75" s="11"/>
    </row>
    <row r="76" spans="2:18" ht="12.75" customHeight="1">
      <c r="B76" s="62" t="s">
        <v>39</v>
      </c>
      <c r="C76" s="56">
        <v>15329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R76" s="7"/>
    </row>
    <row r="77" spans="2:18" ht="12.75" customHeight="1">
      <c r="B77" s="59" t="s">
        <v>74</v>
      </c>
      <c r="C77" s="75">
        <v>1470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R77" s="7"/>
    </row>
    <row r="78" spans="2:18" ht="12.75" customHeight="1">
      <c r="B78" s="63" t="s">
        <v>146</v>
      </c>
      <c r="C78" s="56">
        <v>3070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R78" s="7"/>
    </row>
    <row r="79" spans="2:18" ht="12.75" customHeight="1">
      <c r="B79" s="64" t="s">
        <v>144</v>
      </c>
      <c r="C79" s="57"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R79" s="7"/>
    </row>
    <row r="80" spans="2:18" ht="12.75" customHeight="1">
      <c r="B80" s="63" t="s">
        <v>145</v>
      </c>
      <c r="C80" s="56">
        <v>5000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R80" s="7"/>
    </row>
    <row r="81" spans="2:18" ht="12.75" customHeight="1">
      <c r="B81" s="64" t="s">
        <v>75</v>
      </c>
      <c r="C81" s="57">
        <v>471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R81" s="7"/>
    </row>
    <row r="82" spans="2:18" ht="12.75" customHeight="1">
      <c r="B82" s="63" t="s">
        <v>126</v>
      </c>
      <c r="C82" s="56">
        <v>4557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R82" s="7"/>
    </row>
    <row r="83" spans="2:18" ht="12.75" customHeight="1">
      <c r="B83" s="62" t="s">
        <v>76</v>
      </c>
      <c r="C83" s="57">
        <v>43000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R83" s="7"/>
    </row>
    <row r="84" spans="2:18" ht="12.75" customHeight="1">
      <c r="B84" s="63" t="s">
        <v>35</v>
      </c>
      <c r="C84" s="56">
        <v>5000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R84" s="7"/>
    </row>
    <row r="85" spans="2:18" ht="12.75" customHeight="1">
      <c r="B85" s="64" t="s">
        <v>28</v>
      </c>
      <c r="C85" s="57">
        <v>7900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R85" s="7"/>
    </row>
    <row r="86" spans="2:18" ht="12.75" customHeight="1">
      <c r="B86" s="63" t="s">
        <v>37</v>
      </c>
      <c r="C86" s="56">
        <v>4300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R86" s="7"/>
    </row>
    <row r="87" spans="2:18" ht="12.75" customHeight="1">
      <c r="B87" s="63" t="s">
        <v>133</v>
      </c>
      <c r="C87" s="56">
        <v>300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R87" s="7"/>
    </row>
    <row r="88" spans="2:18" ht="12.75" customHeight="1">
      <c r="B88" s="62" t="s">
        <v>127</v>
      </c>
      <c r="C88" s="56">
        <v>72000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R88" s="7"/>
    </row>
    <row r="89" spans="2:18" ht="12.75" customHeight="1">
      <c r="B89" s="62" t="s">
        <v>18</v>
      </c>
      <c r="C89" s="56">
        <v>65367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R89" s="7"/>
    </row>
    <row r="90" spans="2:18" ht="12.75" customHeight="1">
      <c r="B90" s="62" t="s">
        <v>140</v>
      </c>
      <c r="C90" s="56">
        <v>7510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R90" s="7"/>
    </row>
    <row r="91" spans="2:18" ht="12.75" customHeight="1">
      <c r="B91" s="62" t="s">
        <v>45</v>
      </c>
      <c r="C91" s="56">
        <v>7000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R91" s="7"/>
    </row>
    <row r="92" spans="2:18" ht="12.75" customHeight="1">
      <c r="B92" s="62" t="s">
        <v>77</v>
      </c>
      <c r="C92" s="57">
        <v>160745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R92" s="7"/>
    </row>
    <row r="93" spans="2:18" ht="12.75" customHeight="1">
      <c r="B93" s="76" t="s">
        <v>78</v>
      </c>
      <c r="C93" s="75">
        <v>30882</v>
      </c>
      <c r="D93" s="13"/>
      <c r="E93" s="13"/>
      <c r="F93" s="13"/>
      <c r="G93" s="13"/>
      <c r="H93" s="13"/>
      <c r="I93" s="13"/>
      <c r="J93" s="13"/>
      <c r="K93" s="13"/>
      <c r="L93" s="36"/>
      <c r="M93" s="36"/>
      <c r="N93" s="13"/>
      <c r="O93" s="13"/>
      <c r="R93" s="7"/>
    </row>
    <row r="94" spans="2:18" ht="12.75" customHeight="1">
      <c r="B94" s="76" t="s">
        <v>128</v>
      </c>
      <c r="C94" s="75">
        <v>15000</v>
      </c>
      <c r="D94" s="13"/>
      <c r="E94" s="13"/>
      <c r="F94" s="13"/>
      <c r="G94" s="13"/>
      <c r="H94" s="13"/>
      <c r="I94" s="13"/>
      <c r="J94" s="13"/>
      <c r="K94" s="13"/>
      <c r="L94" s="36"/>
      <c r="M94" s="36"/>
      <c r="N94" s="13"/>
      <c r="O94" s="13"/>
      <c r="R94" s="7"/>
    </row>
    <row r="95" spans="2:18" ht="12.75" customHeight="1">
      <c r="B95" s="77" t="s">
        <v>79</v>
      </c>
      <c r="C95" s="56">
        <v>1756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R95" s="7"/>
    </row>
    <row r="96" spans="2:18" ht="12.75" customHeight="1">
      <c r="B96" s="62" t="s">
        <v>176</v>
      </c>
      <c r="C96" s="72">
        <v>2668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R96" s="7"/>
    </row>
    <row r="97" spans="2:18" ht="12.75">
      <c r="B97" s="62" t="s">
        <v>129</v>
      </c>
      <c r="C97" s="72">
        <v>9184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R97" s="7"/>
    </row>
    <row r="98" spans="2:18" ht="12.75">
      <c r="B98" s="63" t="s">
        <v>80</v>
      </c>
      <c r="C98" s="56">
        <v>14555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R98" s="7"/>
    </row>
    <row r="99" spans="2:18" ht="13.5" thickBot="1">
      <c r="B99" s="65" t="s">
        <v>190</v>
      </c>
      <c r="C99" s="66">
        <v>3981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R99" s="7"/>
    </row>
    <row r="100" spans="4:18" ht="12.75">
      <c r="D100" s="12"/>
      <c r="E100" s="12"/>
      <c r="F100" s="12"/>
      <c r="G100" s="12"/>
      <c r="H100" s="12"/>
      <c r="I100" s="12"/>
      <c r="J100" s="14"/>
      <c r="K100" s="14"/>
      <c r="L100" s="14"/>
      <c r="M100" s="14"/>
      <c r="N100" s="14"/>
      <c r="O100" s="14"/>
      <c r="R100" s="7"/>
    </row>
    <row r="101" spans="4:18" ht="12.75">
      <c r="D101" s="12"/>
      <c r="E101" s="12"/>
      <c r="F101" s="12"/>
      <c r="G101" s="12"/>
      <c r="H101" s="12"/>
      <c r="I101" s="12"/>
      <c r="J101" s="14"/>
      <c r="K101" s="14"/>
      <c r="L101" s="14"/>
      <c r="M101" s="14"/>
      <c r="N101" s="14"/>
      <c r="O101" s="14"/>
      <c r="R101" s="7"/>
    </row>
    <row r="102" spans="4:18" ht="12.75">
      <c r="D102" s="12"/>
      <c r="E102" s="12"/>
      <c r="F102" s="12"/>
      <c r="G102" s="12"/>
      <c r="H102" s="12"/>
      <c r="I102" s="12"/>
      <c r="J102" s="14"/>
      <c r="K102" s="14"/>
      <c r="L102" s="14"/>
      <c r="M102" s="14"/>
      <c r="N102" s="14"/>
      <c r="O102" s="14"/>
      <c r="R102" s="7"/>
    </row>
    <row r="103" spans="4:18" ht="12.75">
      <c r="D103" s="12"/>
      <c r="E103" s="12"/>
      <c r="F103" s="12"/>
      <c r="G103" s="12"/>
      <c r="H103" s="12"/>
      <c r="I103" s="12"/>
      <c r="J103" s="14"/>
      <c r="K103" s="14"/>
      <c r="L103" s="14"/>
      <c r="M103" s="14"/>
      <c r="N103" s="14"/>
      <c r="O103" s="14"/>
      <c r="R103" s="7"/>
    </row>
    <row r="104" spans="4:18" ht="12.75">
      <c r="D104" s="12"/>
      <c r="E104" s="12"/>
      <c r="F104" s="12"/>
      <c r="G104" s="12"/>
      <c r="H104" s="12"/>
      <c r="I104" s="12"/>
      <c r="J104" s="14"/>
      <c r="K104" s="14"/>
      <c r="L104" s="14"/>
      <c r="M104" s="14"/>
      <c r="N104" s="14"/>
      <c r="O104" s="14"/>
      <c r="R104" s="7"/>
    </row>
    <row r="105" spans="4:18" ht="12.75">
      <c r="D105" s="12"/>
      <c r="E105" s="12"/>
      <c r="F105" s="12"/>
      <c r="G105" s="12"/>
      <c r="H105" s="12"/>
      <c r="I105" s="12"/>
      <c r="J105" s="14"/>
      <c r="K105" s="14"/>
      <c r="L105" s="14"/>
      <c r="M105" s="14"/>
      <c r="N105" s="14"/>
      <c r="O105" s="14"/>
      <c r="R105" s="7"/>
    </row>
    <row r="106" spans="4:18" ht="12.75">
      <c r="D106" s="12"/>
      <c r="E106" s="12"/>
      <c r="F106" s="12"/>
      <c r="G106" s="12"/>
      <c r="H106" s="12"/>
      <c r="I106" s="12"/>
      <c r="J106" s="14"/>
      <c r="K106" s="14"/>
      <c r="L106" s="14"/>
      <c r="M106" s="14"/>
      <c r="N106" s="14"/>
      <c r="O106" s="14"/>
      <c r="R106" s="7"/>
    </row>
    <row r="107" spans="2:18" ht="15.75">
      <c r="B107" s="4"/>
      <c r="C107" s="14" t="s">
        <v>212</v>
      </c>
      <c r="D107" s="12"/>
      <c r="E107" s="12"/>
      <c r="F107" s="12"/>
      <c r="G107" s="12"/>
      <c r="H107" s="12"/>
      <c r="J107" s="14"/>
      <c r="K107" s="14"/>
      <c r="L107" s="14"/>
      <c r="M107" s="14"/>
      <c r="N107" s="14"/>
      <c r="R107" s="7"/>
    </row>
    <row r="108" spans="2:18" ht="16.5" thickBot="1">
      <c r="B108" s="4"/>
      <c r="C108" s="14" t="s">
        <v>10</v>
      </c>
      <c r="D108" s="12"/>
      <c r="E108" s="12"/>
      <c r="F108" s="12"/>
      <c r="G108" s="12"/>
      <c r="H108" s="12"/>
      <c r="J108" s="14"/>
      <c r="K108" s="14"/>
      <c r="L108" s="14"/>
      <c r="M108" s="14"/>
      <c r="N108" s="14"/>
      <c r="R108" s="7"/>
    </row>
    <row r="109" spans="2:18" ht="13.5" thickBot="1">
      <c r="B109" s="78" t="s">
        <v>21</v>
      </c>
      <c r="C109" s="50"/>
      <c r="D109" s="37"/>
      <c r="E109" s="32"/>
      <c r="F109" s="32"/>
      <c r="G109" s="32"/>
      <c r="H109" s="32"/>
      <c r="I109" s="32"/>
      <c r="J109" s="31"/>
      <c r="K109" s="32"/>
      <c r="L109" s="32"/>
      <c r="M109" s="32"/>
      <c r="N109" s="31"/>
      <c r="O109" s="31"/>
      <c r="R109" s="7"/>
    </row>
    <row r="110" spans="2:18" ht="12.75">
      <c r="B110" s="60" t="s">
        <v>130</v>
      </c>
      <c r="C110" s="79">
        <v>51130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R110" s="7"/>
    </row>
    <row r="111" spans="2:18" ht="12.75">
      <c r="B111" s="62" t="s">
        <v>189</v>
      </c>
      <c r="C111" s="106">
        <v>1766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R111" s="7"/>
    </row>
    <row r="112" spans="2:18" ht="12.75">
      <c r="B112" s="62" t="s">
        <v>131</v>
      </c>
      <c r="C112" s="72">
        <v>9180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R112" s="7"/>
    </row>
    <row r="113" spans="2:18" ht="12.75">
      <c r="B113" s="62" t="s">
        <v>81</v>
      </c>
      <c r="C113" s="72">
        <v>1707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R113" s="7"/>
    </row>
    <row r="114" spans="2:18" ht="12.75">
      <c r="B114" s="64" t="s">
        <v>82</v>
      </c>
      <c r="C114" s="57">
        <v>2439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R114" s="7"/>
    </row>
    <row r="115" spans="2:18" ht="12.75">
      <c r="B115" s="63" t="s">
        <v>83</v>
      </c>
      <c r="C115" s="56">
        <v>50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R115" s="7"/>
    </row>
    <row r="116" spans="2:18" ht="12.75">
      <c r="B116" s="62" t="s">
        <v>84</v>
      </c>
      <c r="C116" s="72">
        <v>778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R116" s="7"/>
    </row>
    <row r="117" spans="2:18" ht="12.75">
      <c r="B117" s="62" t="s">
        <v>85</v>
      </c>
      <c r="C117" s="57">
        <v>12041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R117" s="7"/>
    </row>
    <row r="118" spans="2:18" ht="12.75">
      <c r="B118" s="63" t="s">
        <v>86</v>
      </c>
      <c r="C118" s="56">
        <v>89300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R118" s="7"/>
    </row>
    <row r="119" spans="2:18" ht="12.75">
      <c r="B119" s="63" t="s">
        <v>132</v>
      </c>
      <c r="C119" s="56">
        <v>19000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R119" s="7"/>
    </row>
    <row r="120" spans="2:18" ht="12.75">
      <c r="B120" s="62" t="s">
        <v>87</v>
      </c>
      <c r="C120" s="56">
        <v>4000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R120" s="7"/>
    </row>
    <row r="121" spans="2:18" ht="12.75">
      <c r="B121" s="62" t="s">
        <v>149</v>
      </c>
      <c r="C121" s="57">
        <v>2705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R121" s="7"/>
    </row>
    <row r="122" spans="2:18" ht="12.75">
      <c r="B122" s="63" t="s">
        <v>150</v>
      </c>
      <c r="C122" s="56">
        <v>10000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R122" s="7"/>
    </row>
    <row r="123" spans="2:18" ht="12.75">
      <c r="B123" s="76" t="s">
        <v>191</v>
      </c>
      <c r="C123" s="56">
        <v>10000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R123" s="7"/>
    </row>
    <row r="124" spans="2:18" ht="12.75">
      <c r="B124" s="76" t="s">
        <v>192</v>
      </c>
      <c r="C124" s="56">
        <v>13000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R124" s="7"/>
    </row>
    <row r="125" spans="2:18" ht="12.75">
      <c r="B125" s="76" t="s">
        <v>88</v>
      </c>
      <c r="C125" s="75">
        <v>6000</v>
      </c>
      <c r="D125" s="13"/>
      <c r="E125" s="13"/>
      <c r="F125" s="13"/>
      <c r="G125" s="13"/>
      <c r="H125" s="13"/>
      <c r="I125" s="13"/>
      <c r="J125" s="36"/>
      <c r="K125" s="13"/>
      <c r="L125" s="13"/>
      <c r="M125" s="13"/>
      <c r="N125" s="13"/>
      <c r="O125" s="13"/>
      <c r="R125" s="7"/>
    </row>
    <row r="126" spans="2:18" ht="12.75">
      <c r="B126" s="76" t="s">
        <v>147</v>
      </c>
      <c r="C126" s="75">
        <v>0</v>
      </c>
      <c r="D126" s="13"/>
      <c r="E126" s="13"/>
      <c r="F126" s="13"/>
      <c r="G126" s="13"/>
      <c r="H126" s="13"/>
      <c r="I126" s="13"/>
      <c r="J126" s="36"/>
      <c r="K126" s="13"/>
      <c r="L126" s="13"/>
      <c r="M126" s="13"/>
      <c r="N126" s="13"/>
      <c r="O126" s="13"/>
      <c r="R126" s="7"/>
    </row>
    <row r="127" spans="2:18" ht="12.75">
      <c r="B127" s="76" t="s">
        <v>46</v>
      </c>
      <c r="C127" s="75">
        <v>35451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R127" s="7"/>
    </row>
    <row r="128" spans="2:18" ht="12.75">
      <c r="B128" s="63" t="s">
        <v>47</v>
      </c>
      <c r="C128" s="56">
        <v>6246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R128" s="7"/>
    </row>
    <row r="129" spans="2:18" ht="12.75">
      <c r="B129" s="62" t="s">
        <v>19</v>
      </c>
      <c r="C129" s="56">
        <v>282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R129" s="7"/>
    </row>
    <row r="130" spans="2:18" ht="12.75">
      <c r="B130" s="64" t="s">
        <v>142</v>
      </c>
      <c r="C130" s="75">
        <v>15043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R130" s="7"/>
    </row>
    <row r="131" spans="2:18" ht="12.75">
      <c r="B131" s="63" t="s">
        <v>40</v>
      </c>
      <c r="C131" s="56">
        <v>16105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R131" s="7"/>
    </row>
    <row r="132" spans="2:18" ht="12.75">
      <c r="B132" s="62" t="s">
        <v>148</v>
      </c>
      <c r="C132" s="57">
        <v>270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R132" s="7"/>
    </row>
    <row r="133" spans="2:18" ht="12.75">
      <c r="B133" s="62" t="s">
        <v>89</v>
      </c>
      <c r="C133" s="56">
        <v>370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R133" s="7"/>
    </row>
    <row r="134" spans="2:18" ht="12.75">
      <c r="B134" s="62" t="s">
        <v>41</v>
      </c>
      <c r="C134" s="56">
        <v>5480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R134" s="7"/>
    </row>
    <row r="135" spans="2:18" ht="12.75">
      <c r="B135" s="62" t="s">
        <v>149</v>
      </c>
      <c r="C135" s="57">
        <v>519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R135" s="7"/>
    </row>
    <row r="136" spans="2:18" ht="13.5" thickBot="1">
      <c r="B136" s="73" t="s">
        <v>142</v>
      </c>
      <c r="C136" s="66">
        <v>9412</v>
      </c>
      <c r="D136" s="13"/>
      <c r="E136" s="13"/>
      <c r="F136" s="13"/>
      <c r="G136" s="13"/>
      <c r="H136" s="13"/>
      <c r="I136" s="13"/>
      <c r="J136" s="36"/>
      <c r="K136" s="13"/>
      <c r="L136" s="13"/>
      <c r="M136" s="13"/>
      <c r="N136" s="13"/>
      <c r="O136" s="13"/>
      <c r="R136" s="7"/>
    </row>
    <row r="137" spans="4:18" ht="12.75">
      <c r="D137" s="12"/>
      <c r="E137" s="12"/>
      <c r="F137" s="12"/>
      <c r="G137" s="12"/>
      <c r="H137" s="12"/>
      <c r="I137" s="12"/>
      <c r="J137" s="14"/>
      <c r="K137" s="14"/>
      <c r="L137" s="14"/>
      <c r="M137" s="14"/>
      <c r="N137" s="14"/>
      <c r="O137" s="14"/>
      <c r="R137" s="7"/>
    </row>
    <row r="138" spans="4:18" ht="12.75">
      <c r="D138" s="12"/>
      <c r="E138" s="12"/>
      <c r="F138" s="12"/>
      <c r="G138" s="12"/>
      <c r="H138" s="12"/>
      <c r="I138" s="12"/>
      <c r="J138" s="14"/>
      <c r="K138" s="14"/>
      <c r="L138" s="14"/>
      <c r="M138" s="14"/>
      <c r="N138" s="14"/>
      <c r="O138" s="14"/>
      <c r="R138" s="7"/>
    </row>
    <row r="139" spans="4:18" ht="12.75"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4"/>
      <c r="R139" s="7"/>
    </row>
    <row r="140" spans="4:18" ht="12.75">
      <c r="D140" s="12"/>
      <c r="E140" s="12"/>
      <c r="F140" s="12"/>
      <c r="G140" s="12"/>
      <c r="H140" s="12"/>
      <c r="I140" s="12"/>
      <c r="J140" s="14"/>
      <c r="K140" s="14"/>
      <c r="L140" s="14"/>
      <c r="M140" s="14"/>
      <c r="N140" s="14"/>
      <c r="O140" s="14"/>
      <c r="R140" s="7"/>
    </row>
    <row r="141" spans="4:18" ht="12.75">
      <c r="D141" s="12"/>
      <c r="E141" s="12"/>
      <c r="F141" s="12"/>
      <c r="G141" s="12"/>
      <c r="H141" s="12"/>
      <c r="I141" s="12"/>
      <c r="J141" s="14"/>
      <c r="K141" s="14"/>
      <c r="L141" s="14"/>
      <c r="M141" s="14"/>
      <c r="N141" s="14"/>
      <c r="O141" s="14"/>
      <c r="R141" s="7"/>
    </row>
    <row r="142" spans="4:18" ht="12.75">
      <c r="D142" s="12"/>
      <c r="E142" s="12"/>
      <c r="F142" s="12"/>
      <c r="G142" s="12"/>
      <c r="H142" s="12"/>
      <c r="I142" s="12"/>
      <c r="J142" s="14"/>
      <c r="K142" s="14"/>
      <c r="L142" s="14"/>
      <c r="M142" s="14"/>
      <c r="N142" s="14"/>
      <c r="O142" s="14"/>
      <c r="R142" s="7"/>
    </row>
    <row r="143" spans="2:18" ht="12.75">
      <c r="B143" s="2"/>
      <c r="C143" s="15" t="s">
        <v>212</v>
      </c>
      <c r="D143" s="12"/>
      <c r="E143" s="12"/>
      <c r="F143" s="12"/>
      <c r="G143" s="12"/>
      <c r="H143" s="12"/>
      <c r="J143" s="14"/>
      <c r="K143" s="14"/>
      <c r="L143" s="14"/>
      <c r="M143" s="14"/>
      <c r="N143" s="14"/>
      <c r="R143" s="7"/>
    </row>
    <row r="144" spans="2:18" ht="13.5" thickBot="1">
      <c r="B144" s="3"/>
      <c r="C144" s="15" t="s">
        <v>14</v>
      </c>
      <c r="D144" s="12"/>
      <c r="E144" s="12"/>
      <c r="F144" s="12"/>
      <c r="G144" s="12"/>
      <c r="H144" s="12"/>
      <c r="J144" s="14"/>
      <c r="K144" s="14"/>
      <c r="L144" s="14"/>
      <c r="M144" s="14"/>
      <c r="N144" s="14"/>
      <c r="R144" s="7"/>
    </row>
    <row r="145" spans="2:18" ht="13.5" thickBot="1">
      <c r="B145" s="78" t="s">
        <v>22</v>
      </c>
      <c r="C145" s="80"/>
      <c r="D145" s="37"/>
      <c r="E145" s="32"/>
      <c r="F145" s="32"/>
      <c r="G145" s="32"/>
      <c r="H145" s="32"/>
      <c r="I145" s="32"/>
      <c r="J145" s="31"/>
      <c r="K145" s="32"/>
      <c r="L145" s="32"/>
      <c r="M145" s="32"/>
      <c r="N145" s="31"/>
      <c r="O145" s="31"/>
      <c r="R145" s="7"/>
    </row>
    <row r="146" spans="2:18" ht="12.75">
      <c r="B146" s="81" t="s">
        <v>90</v>
      </c>
      <c r="C146" s="56">
        <v>12356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R146" s="7"/>
    </row>
    <row r="147" spans="2:18" ht="12.75">
      <c r="B147" s="81" t="s">
        <v>91</v>
      </c>
      <c r="C147" s="56">
        <v>605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R147" s="7"/>
    </row>
    <row r="148" spans="2:18" ht="12.75">
      <c r="B148" s="58" t="s">
        <v>92</v>
      </c>
      <c r="C148" s="57">
        <f>168577+285</f>
        <v>168862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R148" s="7"/>
    </row>
    <row r="149" spans="2:18" ht="12.75">
      <c r="B149" s="59" t="s">
        <v>93</v>
      </c>
      <c r="C149" s="56">
        <v>31000</v>
      </c>
      <c r="D149" s="1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R149" s="7"/>
    </row>
    <row r="150" spans="2:18" ht="12.75">
      <c r="B150" s="59" t="s">
        <v>94</v>
      </c>
      <c r="C150" s="56">
        <v>1388</v>
      </c>
      <c r="D150" s="1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R150" s="7"/>
    </row>
    <row r="151" spans="2:18" ht="12.75">
      <c r="B151" s="59" t="s">
        <v>95</v>
      </c>
      <c r="C151" s="56">
        <v>20</v>
      </c>
      <c r="D151" s="1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R151" s="7"/>
    </row>
    <row r="152" spans="2:18" ht="12" customHeight="1">
      <c r="B152" s="55" t="s">
        <v>96</v>
      </c>
      <c r="C152" s="72">
        <v>1580</v>
      </c>
      <c r="D152" s="1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R152" s="7"/>
    </row>
    <row r="153" spans="2:18" ht="12" customHeight="1">
      <c r="B153" s="58" t="s">
        <v>3</v>
      </c>
      <c r="C153" s="57">
        <v>38415</v>
      </c>
      <c r="D153" s="1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R153" s="7"/>
    </row>
    <row r="154" spans="2:18" ht="12" customHeight="1">
      <c r="B154" s="59" t="s">
        <v>177</v>
      </c>
      <c r="C154" s="56">
        <f>131</f>
        <v>131</v>
      </c>
      <c r="D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R154" s="7"/>
    </row>
    <row r="155" spans="2:18" ht="12" customHeight="1">
      <c r="B155" s="55" t="s">
        <v>97</v>
      </c>
      <c r="C155" s="56">
        <v>588</v>
      </c>
      <c r="D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R155" s="7"/>
    </row>
    <row r="156" spans="2:18" ht="12" customHeight="1">
      <c r="B156" s="55" t="s">
        <v>178</v>
      </c>
      <c r="C156" s="56">
        <v>6286</v>
      </c>
      <c r="D156" s="1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R156" s="7"/>
    </row>
    <row r="157" spans="2:18" ht="12" customHeight="1">
      <c r="B157" s="55" t="s">
        <v>142</v>
      </c>
      <c r="C157" s="56">
        <v>9863</v>
      </c>
      <c r="D157" s="1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R157" s="7"/>
    </row>
    <row r="158" spans="2:18" ht="12" customHeight="1">
      <c r="B158" s="59" t="s">
        <v>98</v>
      </c>
      <c r="C158" s="56">
        <v>0</v>
      </c>
      <c r="D158" s="1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R158" s="7"/>
    </row>
    <row r="159" spans="2:18" ht="12" customHeight="1" thickBot="1">
      <c r="B159" s="82" t="s">
        <v>99</v>
      </c>
      <c r="C159" s="74">
        <v>975</v>
      </c>
      <c r="D159" s="16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R159" s="7"/>
    </row>
    <row r="160" spans="2:18" ht="13.5" thickBot="1">
      <c r="B160" s="51" t="s">
        <v>4</v>
      </c>
      <c r="C160" s="83">
        <f>SUM(C161:C203)</f>
        <v>369289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R160" s="7"/>
    </row>
    <row r="161" spans="2:18" ht="12.75">
      <c r="B161" s="63" t="s">
        <v>100</v>
      </c>
      <c r="C161" s="56">
        <v>2085</v>
      </c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R161" s="7"/>
    </row>
    <row r="162" spans="2:18" ht="12.75">
      <c r="B162" s="84" t="s">
        <v>193</v>
      </c>
      <c r="C162" s="72">
        <v>29455</v>
      </c>
      <c r="D162" s="1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R162" s="7"/>
    </row>
    <row r="163" spans="2:18" ht="12.75">
      <c r="B163" s="84" t="s">
        <v>204</v>
      </c>
      <c r="C163" s="72">
        <v>8830</v>
      </c>
      <c r="D163" s="1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R163" s="7"/>
    </row>
    <row r="164" spans="2:18" ht="12.75">
      <c r="B164" s="105" t="s">
        <v>151</v>
      </c>
      <c r="C164" s="72">
        <f>7467+409</f>
        <v>7876</v>
      </c>
      <c r="D164" s="1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R164" s="7"/>
    </row>
    <row r="165" spans="2:18" ht="12.75">
      <c r="B165" s="105" t="s">
        <v>152</v>
      </c>
      <c r="C165" s="72">
        <f>3247+346</f>
        <v>3593</v>
      </c>
      <c r="D165" s="1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R165" s="7"/>
    </row>
    <row r="166" spans="2:18" ht="12.75">
      <c r="B166" s="84" t="s">
        <v>157</v>
      </c>
      <c r="C166" s="72">
        <f>9331+143</f>
        <v>9474</v>
      </c>
      <c r="D166" s="1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R166" s="7"/>
    </row>
    <row r="167" spans="2:18" ht="12.75">
      <c r="B167" s="105" t="s">
        <v>153</v>
      </c>
      <c r="C167" s="72">
        <f>11112+602</f>
        <v>11714</v>
      </c>
      <c r="D167" s="16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R167" s="7"/>
    </row>
    <row r="168" spans="2:18" ht="12.75">
      <c r="B168" s="105" t="s">
        <v>154</v>
      </c>
      <c r="C168" s="72">
        <f>11604+1393</f>
        <v>12997</v>
      </c>
      <c r="D168" s="16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R168" s="7"/>
    </row>
    <row r="169" spans="2:18" ht="12.75">
      <c r="B169" s="84" t="s">
        <v>194</v>
      </c>
      <c r="C169" s="72">
        <v>4800</v>
      </c>
      <c r="D169" s="1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R169" s="7"/>
    </row>
    <row r="170" spans="2:18" ht="12.75">
      <c r="B170" s="84" t="s">
        <v>155</v>
      </c>
      <c r="C170" s="72">
        <f>24816+3572</f>
        <v>28388</v>
      </c>
      <c r="D170" s="1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R170" s="7"/>
    </row>
    <row r="171" spans="2:18" ht="12.75">
      <c r="B171" s="105" t="s">
        <v>156</v>
      </c>
      <c r="C171" s="72">
        <f>16404+719</f>
        <v>17123</v>
      </c>
      <c r="D171" s="16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R171" s="7"/>
    </row>
    <row r="172" spans="2:18" ht="12.75">
      <c r="B172" s="62" t="s">
        <v>195</v>
      </c>
      <c r="C172" s="56">
        <f>48386-21</f>
        <v>48365</v>
      </c>
      <c r="D172" s="16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R172" s="7"/>
    </row>
    <row r="173" spans="2:18" ht="12.75">
      <c r="B173" s="62" t="s">
        <v>196</v>
      </c>
      <c r="C173" s="56">
        <v>21</v>
      </c>
      <c r="D173" s="1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R173" s="7"/>
    </row>
    <row r="174" spans="2:18" ht="12.75">
      <c r="B174" s="63" t="s">
        <v>197</v>
      </c>
      <c r="C174" s="56">
        <v>1510</v>
      </c>
      <c r="D174" s="1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R174" s="7"/>
    </row>
    <row r="175" spans="2:18" ht="12.75">
      <c r="B175" s="62" t="s">
        <v>196</v>
      </c>
      <c r="C175" s="56">
        <v>5727</v>
      </c>
      <c r="D175" s="1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R175" s="7"/>
    </row>
    <row r="176" spans="2:18" ht="12.75">
      <c r="B176" s="63" t="s">
        <v>198</v>
      </c>
      <c r="C176" s="56">
        <v>2100</v>
      </c>
      <c r="D176" s="1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R176" s="7"/>
    </row>
    <row r="177" spans="2:18" ht="12.75">
      <c r="B177" s="63" t="s">
        <v>165</v>
      </c>
      <c r="C177" s="56">
        <f>14812+14400</f>
        <v>29212</v>
      </c>
      <c r="D177" s="43"/>
      <c r="E177" s="38"/>
      <c r="F177" s="38"/>
      <c r="G177" s="38" t="s">
        <v>44</v>
      </c>
      <c r="H177" s="38"/>
      <c r="I177" s="38"/>
      <c r="J177" s="13"/>
      <c r="K177" s="13"/>
      <c r="L177" s="13"/>
      <c r="M177" s="13"/>
      <c r="N177" s="13"/>
      <c r="O177" s="13"/>
      <c r="R177" s="7"/>
    </row>
    <row r="178" spans="2:18" ht="12.75">
      <c r="B178" s="63" t="s">
        <v>158</v>
      </c>
      <c r="C178" s="56"/>
      <c r="D178" s="43"/>
      <c r="E178" s="38"/>
      <c r="F178" s="38"/>
      <c r="G178" s="38"/>
      <c r="H178" s="38"/>
      <c r="I178" s="38"/>
      <c r="J178" s="13"/>
      <c r="K178" s="13"/>
      <c r="L178" s="13"/>
      <c r="M178" s="13"/>
      <c r="N178" s="13"/>
      <c r="O178" s="13"/>
      <c r="R178" s="7"/>
    </row>
    <row r="179" spans="2:18" ht="12.75">
      <c r="B179" s="63" t="s">
        <v>159</v>
      </c>
      <c r="C179" s="102">
        <f>3870+204</f>
        <v>4074</v>
      </c>
      <c r="D179" s="1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R179" s="7"/>
    </row>
    <row r="180" spans="2:18" ht="12.75">
      <c r="B180" s="64" t="s">
        <v>160</v>
      </c>
      <c r="C180" s="103">
        <f>3023+163</f>
        <v>3186</v>
      </c>
      <c r="D180" s="1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R180" s="7"/>
    </row>
    <row r="181" spans="2:18" ht="12.75">
      <c r="B181" s="63" t="s">
        <v>161</v>
      </c>
      <c r="C181" s="102">
        <f>4182+150</f>
        <v>4332</v>
      </c>
      <c r="D181" s="1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R181" s="7"/>
    </row>
    <row r="182" spans="2:18" ht="12.75" customHeight="1">
      <c r="B182" s="63" t="s">
        <v>162</v>
      </c>
      <c r="C182" s="102">
        <f>3024+246</f>
        <v>3270</v>
      </c>
      <c r="D182" s="1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R182" s="7"/>
    </row>
    <row r="183" spans="2:18" ht="12.75" customHeight="1">
      <c r="B183" s="63" t="s">
        <v>166</v>
      </c>
      <c r="C183" s="102">
        <f>7406+276</f>
        <v>7682</v>
      </c>
      <c r="D183" s="1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R183" s="7"/>
    </row>
    <row r="184" spans="2:18" ht="14.25" customHeight="1">
      <c r="B184" s="63" t="s">
        <v>163</v>
      </c>
      <c r="C184" s="102">
        <f>3712+1007</f>
        <v>4719</v>
      </c>
      <c r="D184" s="1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Q184" t="s">
        <v>50</v>
      </c>
      <c r="R184" s="7"/>
    </row>
    <row r="185" spans="2:18" ht="13.5" thickBot="1">
      <c r="B185" s="65" t="s">
        <v>164</v>
      </c>
      <c r="C185" s="104">
        <f>70520+1303</f>
        <v>71823</v>
      </c>
      <c r="D185" s="1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R185" s="7"/>
    </row>
    <row r="186" spans="2:18" ht="12.75">
      <c r="B186" s="2"/>
      <c r="C186" s="39"/>
      <c r="D186" s="16"/>
      <c r="E186" s="13"/>
      <c r="F186" s="13"/>
      <c r="G186" s="13"/>
      <c r="H186" s="13"/>
      <c r="I186" s="13"/>
      <c r="J186" s="14"/>
      <c r="K186" s="14"/>
      <c r="L186" s="14"/>
      <c r="M186" s="14"/>
      <c r="N186" s="14"/>
      <c r="O186" s="14"/>
      <c r="R186" s="7"/>
    </row>
    <row r="187" spans="2:18" ht="12.75">
      <c r="B187" s="2"/>
      <c r="C187" s="39"/>
      <c r="D187" s="16"/>
      <c r="E187" s="13"/>
      <c r="F187" s="13"/>
      <c r="G187" s="13"/>
      <c r="H187" s="13"/>
      <c r="I187" s="13"/>
      <c r="J187" s="14"/>
      <c r="K187" s="14"/>
      <c r="L187" s="14"/>
      <c r="M187" s="14"/>
      <c r="N187" s="14"/>
      <c r="O187" s="14"/>
      <c r="R187" s="7"/>
    </row>
    <row r="188" spans="2:18" ht="12.75">
      <c r="B188" s="2"/>
      <c r="C188" s="39"/>
      <c r="D188" s="16"/>
      <c r="E188" s="13"/>
      <c r="F188" s="13"/>
      <c r="G188" s="13"/>
      <c r="H188" s="13"/>
      <c r="I188" s="13"/>
      <c r="J188" s="14"/>
      <c r="K188" s="14"/>
      <c r="L188" s="14"/>
      <c r="M188" s="14"/>
      <c r="N188" s="14"/>
      <c r="O188" s="14"/>
      <c r="R188" s="7"/>
    </row>
    <row r="189" spans="2:18" ht="12.75">
      <c r="B189" s="2"/>
      <c r="C189" s="39"/>
      <c r="D189" s="16"/>
      <c r="E189" s="13"/>
      <c r="F189" s="13"/>
      <c r="G189" s="13"/>
      <c r="H189" s="13"/>
      <c r="I189" s="13"/>
      <c r="J189" s="14"/>
      <c r="K189" s="14"/>
      <c r="L189" s="14"/>
      <c r="M189" s="14"/>
      <c r="N189" s="14"/>
      <c r="O189" s="14"/>
      <c r="R189" s="7"/>
    </row>
    <row r="190" spans="2:18" ht="12.75">
      <c r="B190" s="2"/>
      <c r="C190" s="15" t="s">
        <v>212</v>
      </c>
      <c r="D190" s="12"/>
      <c r="E190" s="12"/>
      <c r="F190" s="12"/>
      <c r="G190" s="12"/>
      <c r="H190" s="12"/>
      <c r="J190" s="14"/>
      <c r="K190" s="14"/>
      <c r="L190" s="14"/>
      <c r="M190" s="14"/>
      <c r="N190" s="14"/>
      <c r="R190" s="7"/>
    </row>
    <row r="191" spans="2:18" ht="13.5" thickBot="1">
      <c r="B191" s="3"/>
      <c r="C191" s="100" t="s">
        <v>32</v>
      </c>
      <c r="D191" s="12"/>
      <c r="E191" s="12"/>
      <c r="F191" s="12"/>
      <c r="G191" s="12"/>
      <c r="H191" s="12"/>
      <c r="J191" s="14"/>
      <c r="K191" s="14"/>
      <c r="L191" s="14"/>
      <c r="M191" s="14"/>
      <c r="N191" s="14"/>
      <c r="R191" s="7"/>
    </row>
    <row r="192" spans="2:18" ht="13.5" thickBot="1">
      <c r="B192" s="78" t="s">
        <v>22</v>
      </c>
      <c r="C192" s="101"/>
      <c r="D192" s="37"/>
      <c r="E192" s="32"/>
      <c r="F192" s="32"/>
      <c r="G192" s="32"/>
      <c r="H192" s="32"/>
      <c r="I192" s="32"/>
      <c r="J192" s="31"/>
      <c r="K192" s="32"/>
      <c r="L192" s="32"/>
      <c r="M192" s="32"/>
      <c r="N192" s="31"/>
      <c r="O192" s="31"/>
      <c r="R192" s="7"/>
    </row>
    <row r="193" spans="2:18" ht="12.75">
      <c r="B193" s="63" t="s">
        <v>199</v>
      </c>
      <c r="C193" s="85">
        <v>5556</v>
      </c>
      <c r="D193" s="44"/>
      <c r="E193" s="29"/>
      <c r="F193" s="29"/>
      <c r="G193" s="29"/>
      <c r="H193" s="29"/>
      <c r="I193" s="29"/>
      <c r="J193" s="13"/>
      <c r="K193" s="13"/>
      <c r="L193" s="13"/>
      <c r="M193" s="13"/>
      <c r="N193" s="13"/>
      <c r="O193" s="13"/>
      <c r="R193" s="7"/>
    </row>
    <row r="194" spans="2:18" ht="12.75">
      <c r="B194" s="63" t="s">
        <v>101</v>
      </c>
      <c r="C194" s="56">
        <v>400</v>
      </c>
      <c r="D194" s="44"/>
      <c r="E194" s="29"/>
      <c r="F194" s="29"/>
      <c r="G194" s="29"/>
      <c r="H194" s="29"/>
      <c r="I194" s="29"/>
      <c r="J194" s="13"/>
      <c r="K194" s="13"/>
      <c r="L194" s="13"/>
      <c r="M194" s="13"/>
      <c r="N194" s="13"/>
      <c r="O194" s="13"/>
      <c r="R194" s="7"/>
    </row>
    <row r="195" spans="2:18" ht="12.75">
      <c r="B195" s="63" t="s">
        <v>189</v>
      </c>
      <c r="C195" s="56">
        <v>1370</v>
      </c>
      <c r="D195" s="44"/>
      <c r="E195" s="29"/>
      <c r="F195" s="29"/>
      <c r="G195" s="29"/>
      <c r="H195" s="29"/>
      <c r="I195" s="29"/>
      <c r="J195" s="13"/>
      <c r="K195" s="13"/>
      <c r="L195" s="13"/>
      <c r="M195" s="13"/>
      <c r="N195" s="13"/>
      <c r="O195" s="13"/>
      <c r="R195" s="7"/>
    </row>
    <row r="196" spans="2:18" ht="12.75">
      <c r="B196" s="63" t="s">
        <v>200</v>
      </c>
      <c r="C196" s="56">
        <v>1500</v>
      </c>
      <c r="D196" s="44"/>
      <c r="E196" s="29"/>
      <c r="F196" s="29"/>
      <c r="G196" s="29"/>
      <c r="H196" s="29"/>
      <c r="I196" s="29"/>
      <c r="J196" s="13"/>
      <c r="K196" s="13"/>
      <c r="L196" s="13"/>
      <c r="M196" s="13"/>
      <c r="N196" s="13"/>
      <c r="O196" s="13"/>
      <c r="R196" s="7"/>
    </row>
    <row r="197" spans="2:18" ht="12.75">
      <c r="B197" s="63" t="s">
        <v>201</v>
      </c>
      <c r="C197" s="56">
        <v>9600</v>
      </c>
      <c r="D197" s="44"/>
      <c r="E197" s="29"/>
      <c r="F197" s="29"/>
      <c r="G197" s="29"/>
      <c r="H197" s="29"/>
      <c r="I197" s="29"/>
      <c r="J197" s="13"/>
      <c r="K197" s="13"/>
      <c r="L197" s="13"/>
      <c r="M197" s="13"/>
      <c r="N197" s="13"/>
      <c r="O197" s="13"/>
      <c r="R197" s="7"/>
    </row>
    <row r="198" spans="2:18" ht="12.75">
      <c r="B198" s="64" t="s">
        <v>202</v>
      </c>
      <c r="C198" s="57">
        <v>3650</v>
      </c>
      <c r="D198" s="44"/>
      <c r="E198" s="29"/>
      <c r="F198" s="29"/>
      <c r="G198" s="29"/>
      <c r="H198" s="29"/>
      <c r="I198" s="29"/>
      <c r="J198" s="13"/>
      <c r="K198" s="13"/>
      <c r="L198" s="13"/>
      <c r="M198" s="13"/>
      <c r="N198" s="13"/>
      <c r="O198" s="13"/>
      <c r="R198" s="7"/>
    </row>
    <row r="199" spans="2:18" ht="12.75">
      <c r="B199" s="63" t="s">
        <v>40</v>
      </c>
      <c r="C199" s="56">
        <v>190</v>
      </c>
      <c r="D199" s="44"/>
      <c r="E199" s="29"/>
      <c r="F199" s="29"/>
      <c r="G199" s="29"/>
      <c r="H199" s="29"/>
      <c r="I199" s="29"/>
      <c r="J199" s="13"/>
      <c r="K199" s="13"/>
      <c r="L199" s="13"/>
      <c r="M199" s="13"/>
      <c r="N199" s="13"/>
      <c r="O199" s="13"/>
      <c r="R199" s="7"/>
    </row>
    <row r="200" spans="2:18" ht="12.75">
      <c r="B200" s="63" t="s">
        <v>203</v>
      </c>
      <c r="C200" s="56">
        <v>1545</v>
      </c>
      <c r="D200" s="44"/>
      <c r="E200" s="29"/>
      <c r="F200" s="29"/>
      <c r="G200" s="29"/>
      <c r="H200" s="29"/>
      <c r="I200" s="29"/>
      <c r="J200" s="13"/>
      <c r="K200" s="13"/>
      <c r="L200" s="13"/>
      <c r="M200" s="13"/>
      <c r="N200" s="13"/>
      <c r="O200" s="13"/>
      <c r="R200" s="7"/>
    </row>
    <row r="201" spans="2:18" ht="12.75">
      <c r="B201" s="76" t="s">
        <v>196</v>
      </c>
      <c r="C201" s="75">
        <v>1035</v>
      </c>
      <c r="D201" s="44"/>
      <c r="E201" s="29"/>
      <c r="F201" s="29"/>
      <c r="G201" s="29"/>
      <c r="H201" s="29"/>
      <c r="I201" s="29"/>
      <c r="J201" s="13"/>
      <c r="K201" s="13"/>
      <c r="L201" s="13"/>
      <c r="M201" s="13"/>
      <c r="N201" s="13"/>
      <c r="O201" s="13"/>
      <c r="R201" s="7"/>
    </row>
    <row r="202" spans="2:18" ht="12.75">
      <c r="B202" s="76" t="s">
        <v>167</v>
      </c>
      <c r="C202" s="75">
        <v>9251</v>
      </c>
      <c r="D202" s="44"/>
      <c r="E202" s="29"/>
      <c r="F202" s="29"/>
      <c r="G202" s="29"/>
      <c r="H202" s="29"/>
      <c r="I202" s="29"/>
      <c r="J202" s="13"/>
      <c r="K202" s="13"/>
      <c r="L202" s="13"/>
      <c r="M202" s="13"/>
      <c r="N202" s="13"/>
      <c r="O202" s="13"/>
      <c r="R202" s="7"/>
    </row>
    <row r="203" spans="2:18" ht="13.5" thickBot="1">
      <c r="B203" s="65" t="s">
        <v>102</v>
      </c>
      <c r="C203" s="66">
        <v>12836</v>
      </c>
      <c r="D203" s="44"/>
      <c r="E203" s="29"/>
      <c r="F203" s="29"/>
      <c r="G203" s="29"/>
      <c r="H203" s="29"/>
      <c r="I203" s="29"/>
      <c r="J203" s="13"/>
      <c r="K203" s="13"/>
      <c r="L203" s="13"/>
      <c r="M203" s="13"/>
      <c r="N203" s="13"/>
      <c r="O203" s="13"/>
      <c r="R203" s="7"/>
    </row>
    <row r="204" spans="2:18" ht="13.5" thickBot="1">
      <c r="B204" s="86" t="s">
        <v>5</v>
      </c>
      <c r="C204" s="87">
        <f>SUM(C205:C216)</f>
        <v>454322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R204" s="7"/>
    </row>
    <row r="205" spans="2:18" ht="12.75">
      <c r="B205" s="88" t="s">
        <v>179</v>
      </c>
      <c r="C205" s="79">
        <v>5118</v>
      </c>
      <c r="D205" s="1"/>
      <c r="E205" s="1"/>
      <c r="F205" s="1"/>
      <c r="G205" s="1"/>
      <c r="H205" s="1"/>
      <c r="I205" s="1"/>
      <c r="J205" s="13"/>
      <c r="K205" s="13"/>
      <c r="L205" s="13"/>
      <c r="M205" s="13"/>
      <c r="N205" s="13"/>
      <c r="O205" s="13"/>
      <c r="R205" s="7"/>
    </row>
    <row r="206" spans="2:18" ht="12.75">
      <c r="B206" s="84" t="s">
        <v>141</v>
      </c>
      <c r="C206" s="72">
        <v>2</v>
      </c>
      <c r="D206" s="1"/>
      <c r="E206" s="1"/>
      <c r="F206" s="1"/>
      <c r="G206" s="1"/>
      <c r="H206" s="1"/>
      <c r="I206" s="1"/>
      <c r="J206" s="13"/>
      <c r="K206" s="13"/>
      <c r="L206" s="13"/>
      <c r="M206" s="13"/>
      <c r="N206" s="13"/>
      <c r="O206" s="13"/>
      <c r="R206" s="7"/>
    </row>
    <row r="207" spans="2:18" ht="12.75">
      <c r="B207" s="89" t="s">
        <v>103</v>
      </c>
      <c r="C207" s="56">
        <v>1050</v>
      </c>
      <c r="D207" s="1"/>
      <c r="E207" s="1"/>
      <c r="F207" s="1"/>
      <c r="G207" s="1"/>
      <c r="H207" s="1"/>
      <c r="I207" s="1"/>
      <c r="J207" s="13"/>
      <c r="K207" s="13"/>
      <c r="L207" s="13"/>
      <c r="M207" s="13"/>
      <c r="N207" s="13"/>
      <c r="O207" s="13"/>
      <c r="R207" s="7"/>
    </row>
    <row r="208" spans="2:18" ht="12.75">
      <c r="B208" s="84" t="s">
        <v>104</v>
      </c>
      <c r="C208" s="72">
        <v>45265</v>
      </c>
      <c r="D208" s="1"/>
      <c r="E208" s="1"/>
      <c r="F208" s="1"/>
      <c r="G208" s="1"/>
      <c r="H208" s="1"/>
      <c r="I208" s="1"/>
      <c r="J208" s="13"/>
      <c r="K208" s="13"/>
      <c r="L208" s="13"/>
      <c r="M208" s="13"/>
      <c r="N208" s="13"/>
      <c r="O208" s="13"/>
      <c r="R208" s="7"/>
    </row>
    <row r="209" spans="2:18" ht="12.75">
      <c r="B209" s="84" t="s">
        <v>11</v>
      </c>
      <c r="C209" s="56">
        <v>12797</v>
      </c>
      <c r="D209" s="1"/>
      <c r="E209" s="1"/>
      <c r="F209" s="1"/>
      <c r="G209" s="1"/>
      <c r="H209" s="1"/>
      <c r="I209" s="1"/>
      <c r="J209" s="13"/>
      <c r="K209" s="13"/>
      <c r="L209" s="13"/>
      <c r="M209" s="13"/>
      <c r="N209" s="13"/>
      <c r="O209" s="13"/>
      <c r="R209" s="7"/>
    </row>
    <row r="210" spans="2:18" ht="12.75">
      <c r="B210" s="84" t="s">
        <v>173</v>
      </c>
      <c r="C210" s="56">
        <f>348030+1479</f>
        <v>349509</v>
      </c>
      <c r="D210" s="1"/>
      <c r="E210" s="1"/>
      <c r="F210" s="1"/>
      <c r="G210" s="1"/>
      <c r="H210" s="1"/>
      <c r="I210" s="1"/>
      <c r="J210" s="13"/>
      <c r="K210" s="13"/>
      <c r="L210" s="13"/>
      <c r="M210" s="13"/>
      <c r="N210" s="13"/>
      <c r="O210" s="13"/>
      <c r="R210" s="7"/>
    </row>
    <row r="211" spans="2:18" ht="12.75">
      <c r="B211" s="84" t="s">
        <v>174</v>
      </c>
      <c r="C211" s="56">
        <v>1704</v>
      </c>
      <c r="D211" s="1"/>
      <c r="E211" s="1"/>
      <c r="F211" s="1"/>
      <c r="G211" s="1"/>
      <c r="H211" s="1"/>
      <c r="I211" s="1"/>
      <c r="J211" s="36"/>
      <c r="K211" s="36"/>
      <c r="L211" s="36"/>
      <c r="M211" s="13"/>
      <c r="N211" s="13"/>
      <c r="O211" s="13"/>
      <c r="R211" s="7"/>
    </row>
    <row r="212" spans="2:18" ht="12.75">
      <c r="B212" s="89" t="s">
        <v>105</v>
      </c>
      <c r="C212" s="56">
        <v>8</v>
      </c>
      <c r="D212" s="1"/>
      <c r="E212" s="1"/>
      <c r="F212" s="1"/>
      <c r="G212" s="1"/>
      <c r="H212" s="1"/>
      <c r="I212" s="1"/>
      <c r="J212" s="36"/>
      <c r="K212" s="36"/>
      <c r="L212" s="36"/>
      <c r="M212" s="13"/>
      <c r="N212" s="13"/>
      <c r="O212" s="13"/>
      <c r="R212" s="7"/>
    </row>
    <row r="213" spans="2:18" ht="12.75">
      <c r="B213" s="84" t="s">
        <v>106</v>
      </c>
      <c r="C213" s="57">
        <v>25039</v>
      </c>
      <c r="D213" s="1"/>
      <c r="E213" s="1"/>
      <c r="F213" s="1"/>
      <c r="G213" s="1"/>
      <c r="H213" s="1"/>
      <c r="I213" s="1"/>
      <c r="J213" s="13"/>
      <c r="K213" s="13"/>
      <c r="L213" s="13"/>
      <c r="M213" s="13"/>
      <c r="N213" s="13"/>
      <c r="O213" s="13"/>
      <c r="R213" s="7"/>
    </row>
    <row r="214" spans="2:18" ht="12.75">
      <c r="B214" s="89" t="s">
        <v>107</v>
      </c>
      <c r="C214" s="56">
        <v>3200</v>
      </c>
      <c r="D214" s="1"/>
      <c r="E214" s="1"/>
      <c r="F214" s="1"/>
      <c r="G214" s="1"/>
      <c r="H214" s="1"/>
      <c r="I214" s="1"/>
      <c r="J214" s="13"/>
      <c r="K214" s="13"/>
      <c r="L214" s="13"/>
      <c r="M214" s="13"/>
      <c r="N214" s="13"/>
      <c r="O214" s="13"/>
      <c r="R214" s="7"/>
    </row>
    <row r="215" spans="2:18" ht="12.75">
      <c r="B215" s="93" t="s">
        <v>108</v>
      </c>
      <c r="C215" s="57">
        <v>330</v>
      </c>
      <c r="D215" s="1"/>
      <c r="E215" s="1"/>
      <c r="F215" s="1"/>
      <c r="G215" s="1"/>
      <c r="H215" s="1"/>
      <c r="I215" s="1"/>
      <c r="J215" s="1"/>
      <c r="K215" s="13"/>
      <c r="L215" s="13"/>
      <c r="M215" s="13"/>
      <c r="N215" s="13"/>
      <c r="O215" s="13"/>
      <c r="R215" s="7"/>
    </row>
    <row r="216" spans="2:18" ht="13.5" thickBot="1">
      <c r="B216" s="95" t="s">
        <v>134</v>
      </c>
      <c r="C216" s="66">
        <v>10300</v>
      </c>
      <c r="D216" s="13"/>
      <c r="E216" s="13"/>
      <c r="F216" s="13"/>
      <c r="G216" s="13"/>
      <c r="H216" s="13"/>
      <c r="I216" s="13"/>
      <c r="J216" s="14"/>
      <c r="K216" s="14"/>
      <c r="L216" s="14"/>
      <c r="M216" s="14"/>
      <c r="N216" s="14"/>
      <c r="O216" s="14"/>
      <c r="R216" s="7"/>
    </row>
    <row r="217" spans="2:18" ht="12.75">
      <c r="B217" s="1"/>
      <c r="C217" s="1"/>
      <c r="D217" s="13"/>
      <c r="E217" s="13"/>
      <c r="F217" s="13"/>
      <c r="G217" s="13"/>
      <c r="H217" s="13"/>
      <c r="I217" s="13"/>
      <c r="J217" s="14"/>
      <c r="K217" s="14"/>
      <c r="L217" s="14"/>
      <c r="M217" s="14"/>
      <c r="N217" s="14"/>
      <c r="O217" s="14"/>
      <c r="R217" s="7"/>
    </row>
    <row r="218" spans="2:18" ht="12.75">
      <c r="B218" s="1"/>
      <c r="C218" s="1"/>
      <c r="D218" s="13"/>
      <c r="E218" s="13"/>
      <c r="F218" s="13"/>
      <c r="G218" s="13"/>
      <c r="H218" s="13"/>
      <c r="I218" s="13"/>
      <c r="J218" s="14"/>
      <c r="K218" s="14"/>
      <c r="L218" s="14"/>
      <c r="M218" s="14"/>
      <c r="N218" s="14"/>
      <c r="O218" s="14"/>
      <c r="R218" s="7"/>
    </row>
    <row r="219" spans="2:18" ht="12.75">
      <c r="B219" s="1"/>
      <c r="C219" s="1"/>
      <c r="D219" s="13"/>
      <c r="E219" s="13"/>
      <c r="F219" s="13"/>
      <c r="G219" s="13"/>
      <c r="H219" s="13"/>
      <c r="I219" s="13"/>
      <c r="J219" s="14"/>
      <c r="K219" s="14"/>
      <c r="L219" s="14"/>
      <c r="M219" s="14"/>
      <c r="N219" s="14"/>
      <c r="O219" s="14"/>
      <c r="R219" s="7"/>
    </row>
    <row r="220" spans="2:18" ht="12.75">
      <c r="B220" s="1"/>
      <c r="C220" s="1"/>
      <c r="D220" s="13"/>
      <c r="E220" s="13"/>
      <c r="F220" s="13"/>
      <c r="G220" s="13"/>
      <c r="H220" s="13"/>
      <c r="I220" s="13"/>
      <c r="J220" s="14"/>
      <c r="K220" s="14"/>
      <c r="L220" s="14"/>
      <c r="M220" s="14"/>
      <c r="N220" s="14"/>
      <c r="O220" s="14"/>
      <c r="R220" s="7"/>
    </row>
    <row r="221" spans="2:18" ht="12.75">
      <c r="B221" s="1"/>
      <c r="C221" s="1"/>
      <c r="D221" s="13"/>
      <c r="E221" s="13"/>
      <c r="F221" s="13"/>
      <c r="G221" s="13"/>
      <c r="H221" s="13"/>
      <c r="I221" s="13"/>
      <c r="J221" s="14"/>
      <c r="K221" s="14"/>
      <c r="L221" s="14"/>
      <c r="M221" s="14"/>
      <c r="N221" s="14"/>
      <c r="O221" s="14"/>
      <c r="R221" s="7"/>
    </row>
    <row r="222" spans="2:18" ht="12.75">
      <c r="B222" s="1"/>
      <c r="C222" s="1"/>
      <c r="D222" s="13"/>
      <c r="E222" s="13"/>
      <c r="F222" s="13"/>
      <c r="G222" s="13"/>
      <c r="H222" s="13"/>
      <c r="I222" s="13"/>
      <c r="J222" s="14"/>
      <c r="K222" s="14"/>
      <c r="L222" s="14"/>
      <c r="M222" s="14"/>
      <c r="N222" s="14"/>
      <c r="O222" s="14"/>
      <c r="R222" s="7"/>
    </row>
    <row r="223" spans="2:18" ht="12.75">
      <c r="B223" s="1"/>
      <c r="C223" s="1"/>
      <c r="D223" s="13"/>
      <c r="E223" s="13"/>
      <c r="F223" s="13"/>
      <c r="G223" s="13"/>
      <c r="H223" s="13"/>
      <c r="I223" s="13"/>
      <c r="J223" s="14"/>
      <c r="K223" s="14"/>
      <c r="L223" s="15"/>
      <c r="M223" s="14"/>
      <c r="N223" s="14"/>
      <c r="O223" s="14"/>
      <c r="R223" s="7"/>
    </row>
    <row r="224" spans="2:18" ht="12.75">
      <c r="B224" s="1"/>
      <c r="C224" s="1"/>
      <c r="D224" s="13"/>
      <c r="E224" s="13"/>
      <c r="F224" s="13"/>
      <c r="G224" s="13"/>
      <c r="H224" s="13"/>
      <c r="I224" s="13"/>
      <c r="J224" s="14"/>
      <c r="K224" s="14"/>
      <c r="L224" s="14"/>
      <c r="M224" s="14"/>
      <c r="N224" s="14"/>
      <c r="O224" s="14"/>
      <c r="R224" s="7"/>
    </row>
    <row r="225" spans="2:18" ht="12.75">
      <c r="B225" s="1"/>
      <c r="C225" s="1"/>
      <c r="D225" s="13"/>
      <c r="E225" s="13"/>
      <c r="F225" s="13"/>
      <c r="G225" s="13"/>
      <c r="H225" s="13"/>
      <c r="I225" s="13"/>
      <c r="J225" s="14"/>
      <c r="K225" s="14"/>
      <c r="L225" s="14"/>
      <c r="M225" s="14"/>
      <c r="N225" s="14"/>
      <c r="O225" s="14"/>
      <c r="R225" s="7"/>
    </row>
    <row r="226" spans="2:18" ht="12.75">
      <c r="B226" s="2"/>
      <c r="C226" s="15" t="s">
        <v>212</v>
      </c>
      <c r="D226" s="12"/>
      <c r="E226" s="12"/>
      <c r="F226" s="12"/>
      <c r="G226" s="12"/>
      <c r="H226" s="12"/>
      <c r="J226" s="14"/>
      <c r="K226" s="14"/>
      <c r="L226" s="14"/>
      <c r="M226" s="14"/>
      <c r="N226" s="14"/>
      <c r="R226" s="7"/>
    </row>
    <row r="227" spans="2:18" ht="12.75">
      <c r="B227" s="3"/>
      <c r="C227" s="15" t="s">
        <v>33</v>
      </c>
      <c r="D227" s="12"/>
      <c r="E227" s="12"/>
      <c r="F227" s="12"/>
      <c r="G227" s="12"/>
      <c r="H227" s="12"/>
      <c r="J227" s="14"/>
      <c r="K227" s="14"/>
      <c r="L227" s="14"/>
      <c r="M227" s="14"/>
      <c r="N227" s="14"/>
      <c r="R227" s="7"/>
    </row>
    <row r="228" spans="2:18" ht="13.5" thickBot="1">
      <c r="B228" s="3"/>
      <c r="C228" s="15"/>
      <c r="D228" s="12"/>
      <c r="E228" s="12"/>
      <c r="F228" s="12"/>
      <c r="G228" s="12"/>
      <c r="H228" s="12"/>
      <c r="J228" s="14"/>
      <c r="K228" s="14"/>
      <c r="L228" s="14"/>
      <c r="M228" s="14"/>
      <c r="N228" s="14"/>
      <c r="R228" s="7"/>
    </row>
    <row r="229" spans="2:18" ht="13.5" thickBot="1">
      <c r="B229" s="78" t="s">
        <v>22</v>
      </c>
      <c r="C229" s="80"/>
      <c r="D229" s="37"/>
      <c r="E229" s="32"/>
      <c r="F229" s="32"/>
      <c r="G229" s="32"/>
      <c r="H229" s="32"/>
      <c r="I229" s="32"/>
      <c r="J229" s="31"/>
      <c r="K229" s="32"/>
      <c r="L229" s="32"/>
      <c r="M229" s="32"/>
      <c r="N229" s="31"/>
      <c r="O229" s="31"/>
      <c r="R229" s="7"/>
    </row>
    <row r="230" spans="2:18" ht="13.5" thickBot="1">
      <c r="B230" s="86" t="s">
        <v>15</v>
      </c>
      <c r="C230" s="52">
        <f>SUM(C231:C234,C245:C276)</f>
        <v>1915012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R230" s="7"/>
    </row>
    <row r="231" spans="2:18" ht="12.75">
      <c r="B231" s="88" t="s">
        <v>109</v>
      </c>
      <c r="C231" s="54">
        <v>4747</v>
      </c>
      <c r="D231" s="1"/>
      <c r="E231" s="1"/>
      <c r="F231" s="1"/>
      <c r="G231" s="1"/>
      <c r="H231" s="1"/>
      <c r="I231" s="1"/>
      <c r="J231" s="13"/>
      <c r="K231" s="13"/>
      <c r="L231" s="13"/>
      <c r="M231" s="13"/>
      <c r="N231" s="13"/>
      <c r="O231" s="13"/>
      <c r="R231" s="7"/>
    </row>
    <row r="232" spans="2:18" ht="12.75">
      <c r="B232" s="89" t="s">
        <v>53</v>
      </c>
      <c r="C232" s="56">
        <v>20111</v>
      </c>
      <c r="D232" s="1"/>
      <c r="E232" s="1"/>
      <c r="F232" s="1"/>
      <c r="G232" s="1"/>
      <c r="H232" s="1"/>
      <c r="I232" s="1"/>
      <c r="J232" s="13"/>
      <c r="K232" s="13"/>
      <c r="L232" s="13"/>
      <c r="M232" s="13"/>
      <c r="N232" s="13"/>
      <c r="O232" s="13"/>
      <c r="R232" s="7"/>
    </row>
    <row r="233" spans="2:18" ht="13.5" thickBot="1">
      <c r="B233" s="90" t="s">
        <v>54</v>
      </c>
      <c r="C233" s="74">
        <v>1300</v>
      </c>
      <c r="D233" s="1"/>
      <c r="E233" s="1"/>
      <c r="F233" s="1"/>
      <c r="G233" s="1"/>
      <c r="H233" s="1"/>
      <c r="I233" s="1"/>
      <c r="J233" s="13"/>
      <c r="K233" s="13"/>
      <c r="L233" s="13"/>
      <c r="M233" s="13"/>
      <c r="N233" s="13"/>
      <c r="O233" s="13"/>
      <c r="R233" s="7"/>
    </row>
    <row r="234" spans="2:18" ht="13.5" thickBot="1">
      <c r="B234" s="91" t="s">
        <v>110</v>
      </c>
      <c r="C234" s="107">
        <f>SUM(C235:C244)</f>
        <v>635724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R234" s="7"/>
    </row>
    <row r="235" spans="2:18" ht="12.75">
      <c r="B235" s="88" t="s">
        <v>59</v>
      </c>
      <c r="C235" s="108">
        <f>34</f>
        <v>34</v>
      </c>
      <c r="D235" s="1"/>
      <c r="E235" s="1"/>
      <c r="F235" s="1"/>
      <c r="G235" s="1"/>
      <c r="H235" s="1"/>
      <c r="I235" s="1"/>
      <c r="J235" s="13"/>
      <c r="K235" s="13"/>
      <c r="L235" s="13"/>
      <c r="M235" s="13"/>
      <c r="N235" s="13"/>
      <c r="O235" s="13"/>
      <c r="R235" s="7"/>
    </row>
    <row r="236" spans="2:18" ht="12.75">
      <c r="B236" s="84" t="s">
        <v>205</v>
      </c>
      <c r="C236" s="109">
        <v>4950</v>
      </c>
      <c r="D236" s="1"/>
      <c r="E236" s="1"/>
      <c r="F236" s="1"/>
      <c r="G236" s="1"/>
      <c r="H236" s="1"/>
      <c r="I236" s="1"/>
      <c r="J236" s="13"/>
      <c r="K236" s="13"/>
      <c r="L236" s="13"/>
      <c r="M236" s="13"/>
      <c r="N236" s="13"/>
      <c r="O236" s="13"/>
      <c r="R236" s="7"/>
    </row>
    <row r="237" spans="2:18" ht="12.75">
      <c r="B237" s="84" t="s">
        <v>206</v>
      </c>
      <c r="C237" s="109">
        <v>16597</v>
      </c>
      <c r="D237" s="1"/>
      <c r="E237" s="1"/>
      <c r="F237" s="1"/>
      <c r="G237" s="1"/>
      <c r="H237" s="1"/>
      <c r="I237" s="1"/>
      <c r="J237" s="13"/>
      <c r="K237" s="13"/>
      <c r="L237" s="13"/>
      <c r="M237" s="13"/>
      <c r="N237" s="13"/>
      <c r="O237" s="13"/>
      <c r="R237" s="7"/>
    </row>
    <row r="238" spans="2:18" ht="12.75">
      <c r="B238" s="89" t="s">
        <v>58</v>
      </c>
      <c r="C238" s="109">
        <v>14757</v>
      </c>
      <c r="D238" s="1"/>
      <c r="E238" s="1"/>
      <c r="F238" s="1"/>
      <c r="G238" s="1"/>
      <c r="H238" s="1"/>
      <c r="I238" s="1"/>
      <c r="J238" s="13"/>
      <c r="K238" s="13"/>
      <c r="L238" s="13"/>
      <c r="M238" s="13"/>
      <c r="N238" s="13"/>
      <c r="O238" s="13"/>
      <c r="R238" s="7"/>
    </row>
    <row r="239" spans="2:18" ht="12.75">
      <c r="B239" s="89" t="s">
        <v>57</v>
      </c>
      <c r="C239" s="109">
        <v>383421</v>
      </c>
      <c r="D239" s="1"/>
      <c r="E239" s="1"/>
      <c r="F239" s="1"/>
      <c r="G239" s="1"/>
      <c r="H239" s="1"/>
      <c r="I239" s="1"/>
      <c r="J239" s="13"/>
      <c r="K239" s="13"/>
      <c r="L239" s="13"/>
      <c r="M239" s="13"/>
      <c r="N239" s="13"/>
      <c r="O239" s="13"/>
      <c r="R239" s="7"/>
    </row>
    <row r="240" spans="2:18" ht="12.75">
      <c r="B240" s="89" t="s">
        <v>171</v>
      </c>
      <c r="C240" s="109">
        <v>63315</v>
      </c>
      <c r="D240" s="1"/>
      <c r="E240" s="1"/>
      <c r="F240" s="1"/>
      <c r="G240" s="1"/>
      <c r="H240" s="1"/>
      <c r="I240" s="1"/>
      <c r="J240" s="13"/>
      <c r="K240" s="13"/>
      <c r="L240" s="13"/>
      <c r="M240" s="13"/>
      <c r="N240" s="13"/>
      <c r="O240" s="13"/>
      <c r="R240" s="7"/>
    </row>
    <row r="241" spans="2:18" ht="12.75">
      <c r="B241" s="89" t="s">
        <v>180</v>
      </c>
      <c r="C241" s="109">
        <v>97404</v>
      </c>
      <c r="D241" s="47"/>
      <c r="E241" s="47"/>
      <c r="F241" s="47"/>
      <c r="G241" s="47"/>
      <c r="H241" s="47"/>
      <c r="I241" s="47"/>
      <c r="J241" s="13"/>
      <c r="K241" s="13"/>
      <c r="L241" s="13"/>
      <c r="M241" s="13"/>
      <c r="N241" s="13"/>
      <c r="O241" s="13"/>
      <c r="R241" s="7"/>
    </row>
    <row r="242" spans="2:18" ht="12.75">
      <c r="B242" s="89" t="s">
        <v>181</v>
      </c>
      <c r="C242" s="110">
        <v>2200</v>
      </c>
      <c r="D242" s="1"/>
      <c r="E242" s="1"/>
      <c r="F242" s="1"/>
      <c r="G242" s="1"/>
      <c r="H242" s="1"/>
      <c r="I242" s="1"/>
      <c r="J242" s="13"/>
      <c r="K242" s="13"/>
      <c r="L242" s="13"/>
      <c r="M242" s="13"/>
      <c r="N242" s="13"/>
      <c r="O242" s="13"/>
      <c r="R242" s="7"/>
    </row>
    <row r="243" spans="2:18" ht="12.75">
      <c r="B243" s="89" t="s">
        <v>172</v>
      </c>
      <c r="C243" s="110">
        <v>52792</v>
      </c>
      <c r="D243" s="1"/>
      <c r="E243" s="1"/>
      <c r="F243" s="1"/>
      <c r="G243" s="1"/>
      <c r="H243" s="1"/>
      <c r="I243" s="1"/>
      <c r="J243" s="13"/>
      <c r="K243" s="13"/>
      <c r="L243" s="13"/>
      <c r="M243" s="13"/>
      <c r="N243" s="13"/>
      <c r="O243" s="13"/>
      <c r="R243" s="7"/>
    </row>
    <row r="244" spans="2:18" ht="12.75">
      <c r="B244" s="93" t="s">
        <v>207</v>
      </c>
      <c r="C244" s="75">
        <v>254</v>
      </c>
      <c r="D244" s="1"/>
      <c r="E244" s="1"/>
      <c r="F244" s="1"/>
      <c r="G244" s="1"/>
      <c r="H244" s="1"/>
      <c r="I244" s="1"/>
      <c r="J244" s="13"/>
      <c r="K244" s="13"/>
      <c r="L244" s="13"/>
      <c r="M244" s="13"/>
      <c r="N244" s="13"/>
      <c r="O244" s="13"/>
      <c r="R244" s="7"/>
    </row>
    <row r="245" spans="2:18" ht="12.75">
      <c r="B245" s="93" t="s">
        <v>111</v>
      </c>
      <c r="C245" s="75">
        <v>1135</v>
      </c>
      <c r="D245" s="1"/>
      <c r="E245" s="1"/>
      <c r="F245" s="1"/>
      <c r="G245" s="1"/>
      <c r="H245" s="1"/>
      <c r="I245" s="1"/>
      <c r="J245" s="13"/>
      <c r="K245" s="13"/>
      <c r="L245" s="13"/>
      <c r="M245" s="13"/>
      <c r="N245" s="13"/>
      <c r="O245" s="13"/>
      <c r="R245" s="7"/>
    </row>
    <row r="246" spans="2:18" ht="12.75">
      <c r="B246" s="89" t="s">
        <v>55</v>
      </c>
      <c r="C246" s="75">
        <v>7679</v>
      </c>
      <c r="D246" s="1"/>
      <c r="E246" s="1"/>
      <c r="F246" s="1"/>
      <c r="G246" s="1"/>
      <c r="H246" s="1"/>
      <c r="I246" s="1"/>
      <c r="J246" s="13"/>
      <c r="K246" s="13"/>
      <c r="L246" s="13"/>
      <c r="M246" s="13"/>
      <c r="N246" s="13"/>
      <c r="O246" s="13"/>
      <c r="R246" s="7"/>
    </row>
    <row r="247" spans="2:18" ht="12.75">
      <c r="B247" s="89" t="s">
        <v>180</v>
      </c>
      <c r="C247" s="75">
        <v>0</v>
      </c>
      <c r="D247" s="1"/>
      <c r="E247" s="1"/>
      <c r="F247" s="1"/>
      <c r="G247" s="1"/>
      <c r="H247" s="1"/>
      <c r="I247" s="1"/>
      <c r="J247" s="13"/>
      <c r="K247" s="13"/>
      <c r="L247" s="13"/>
      <c r="M247" s="13"/>
      <c r="N247" s="13"/>
      <c r="O247" s="13"/>
      <c r="R247" s="7"/>
    </row>
    <row r="248" spans="2:18" ht="12.75">
      <c r="B248" s="89" t="s">
        <v>56</v>
      </c>
      <c r="C248" s="56">
        <v>3100</v>
      </c>
      <c r="D248" s="1"/>
      <c r="E248" s="1"/>
      <c r="F248" s="1"/>
      <c r="G248" s="1"/>
      <c r="H248" s="1"/>
      <c r="I248" s="1"/>
      <c r="J248" s="13"/>
      <c r="K248" s="13"/>
      <c r="L248" s="13"/>
      <c r="M248" s="13"/>
      <c r="N248" s="13"/>
      <c r="O248" s="13"/>
      <c r="R248" s="7"/>
    </row>
    <row r="249" spans="2:18" ht="12.75">
      <c r="B249" s="84" t="s">
        <v>112</v>
      </c>
      <c r="C249" s="56">
        <v>1350</v>
      </c>
      <c r="D249" s="1"/>
      <c r="E249" s="1"/>
      <c r="F249" s="1"/>
      <c r="G249" s="1"/>
      <c r="H249" s="1"/>
      <c r="I249" s="1"/>
      <c r="J249" s="13"/>
      <c r="K249" s="13"/>
      <c r="L249" s="13"/>
      <c r="M249" s="13"/>
      <c r="N249" s="13"/>
      <c r="O249" s="13"/>
      <c r="R249" s="7"/>
    </row>
    <row r="250" spans="2:18" ht="12.75">
      <c r="B250" s="89" t="s">
        <v>113</v>
      </c>
      <c r="C250" s="56">
        <v>500</v>
      </c>
      <c r="D250" s="1"/>
      <c r="E250" s="1"/>
      <c r="F250" s="1"/>
      <c r="G250" s="1"/>
      <c r="H250" s="1"/>
      <c r="I250" s="1"/>
      <c r="J250" s="1"/>
      <c r="K250" s="13"/>
      <c r="L250" s="13"/>
      <c r="M250" s="13"/>
      <c r="N250" s="13"/>
      <c r="O250" s="13"/>
      <c r="R250" s="7"/>
    </row>
    <row r="251" spans="2:18" ht="12.75">
      <c r="B251" s="93" t="s">
        <v>38</v>
      </c>
      <c r="C251" s="57">
        <v>70630</v>
      </c>
      <c r="D251" s="1"/>
      <c r="E251" s="1"/>
      <c r="F251" s="1"/>
      <c r="G251" s="1"/>
      <c r="H251" s="1"/>
      <c r="I251" s="1"/>
      <c r="J251" s="13"/>
      <c r="K251" s="13"/>
      <c r="L251" s="13"/>
      <c r="M251" s="13"/>
      <c r="N251" s="13"/>
      <c r="O251" s="13"/>
      <c r="R251" s="7"/>
    </row>
    <row r="252" spans="2:18" ht="12.75">
      <c r="B252" s="89" t="s">
        <v>182</v>
      </c>
      <c r="C252" s="56">
        <v>10</v>
      </c>
      <c r="D252" s="1"/>
      <c r="E252" s="1"/>
      <c r="F252" s="1"/>
      <c r="G252" s="1"/>
      <c r="H252" s="1"/>
      <c r="I252" s="1"/>
      <c r="J252" s="13"/>
      <c r="K252" s="13"/>
      <c r="L252" s="13"/>
      <c r="M252" s="13"/>
      <c r="N252" s="13"/>
      <c r="O252" s="13"/>
      <c r="R252" s="7"/>
    </row>
    <row r="253" spans="2:18" ht="12.75">
      <c r="B253" s="89" t="s">
        <v>114</v>
      </c>
      <c r="C253" s="56">
        <v>12000</v>
      </c>
      <c r="D253" s="1"/>
      <c r="E253" s="1"/>
      <c r="F253" s="1"/>
      <c r="G253" s="1"/>
      <c r="H253" s="1"/>
      <c r="I253" s="1"/>
      <c r="J253" s="13"/>
      <c r="K253" s="13"/>
      <c r="L253" s="13"/>
      <c r="M253" s="13"/>
      <c r="N253" s="13"/>
      <c r="O253" s="13"/>
      <c r="R253" s="7"/>
    </row>
    <row r="254" spans="2:18" ht="12.75">
      <c r="B254" s="93" t="s">
        <v>115</v>
      </c>
      <c r="C254" s="57">
        <v>14757</v>
      </c>
      <c r="D254" s="1"/>
      <c r="E254" s="1"/>
      <c r="F254" s="1"/>
      <c r="G254" s="1"/>
      <c r="H254" s="1"/>
      <c r="I254" s="1"/>
      <c r="J254" s="13"/>
      <c r="K254" s="13"/>
      <c r="L254" s="13"/>
      <c r="M254" s="13"/>
      <c r="N254" s="13"/>
      <c r="O254" s="13"/>
      <c r="R254" s="7"/>
    </row>
    <row r="255" spans="2:18" ht="12.75">
      <c r="B255" s="93" t="s">
        <v>168</v>
      </c>
      <c r="C255" s="56"/>
      <c r="D255" s="1"/>
      <c r="E255" s="1"/>
      <c r="F255" s="1"/>
      <c r="G255" s="1"/>
      <c r="H255" s="1"/>
      <c r="I255" s="1"/>
      <c r="J255" s="13"/>
      <c r="K255" s="13"/>
      <c r="L255" s="13"/>
      <c r="M255" s="13"/>
      <c r="N255" s="13"/>
      <c r="O255" s="13"/>
      <c r="R255" s="7"/>
    </row>
    <row r="256" spans="2:18" ht="12.75">
      <c r="B256" s="93" t="s">
        <v>169</v>
      </c>
      <c r="C256" s="56">
        <v>136648</v>
      </c>
      <c r="D256" s="1"/>
      <c r="E256" s="1"/>
      <c r="F256" s="1"/>
      <c r="G256" s="1"/>
      <c r="H256" s="1"/>
      <c r="I256" s="1"/>
      <c r="J256" s="13"/>
      <c r="K256" s="13"/>
      <c r="L256" s="13"/>
      <c r="M256" s="13"/>
      <c r="N256" s="13"/>
      <c r="O256" s="13"/>
      <c r="R256" s="7"/>
    </row>
    <row r="257" spans="2:18" ht="12.75">
      <c r="B257" s="93" t="s">
        <v>170</v>
      </c>
      <c r="C257" s="56">
        <v>679943</v>
      </c>
      <c r="D257" s="1"/>
      <c r="E257" s="1"/>
      <c r="F257" s="1"/>
      <c r="G257" s="1"/>
      <c r="H257" s="1"/>
      <c r="I257" s="1"/>
      <c r="J257" s="13"/>
      <c r="K257" s="13"/>
      <c r="L257" s="13"/>
      <c r="M257" s="13"/>
      <c r="N257" s="13"/>
      <c r="O257" s="13"/>
      <c r="R257" s="7"/>
    </row>
    <row r="258" spans="2:18" ht="12.75">
      <c r="B258" s="93" t="s">
        <v>208</v>
      </c>
      <c r="C258" s="57">
        <v>100000</v>
      </c>
      <c r="D258" s="1"/>
      <c r="E258" s="1"/>
      <c r="F258" s="1"/>
      <c r="G258" s="1"/>
      <c r="H258" s="1"/>
      <c r="I258" s="1"/>
      <c r="J258" s="13"/>
      <c r="K258" s="13"/>
      <c r="L258" s="13"/>
      <c r="M258" s="13"/>
      <c r="N258" s="13"/>
      <c r="O258" s="13"/>
      <c r="R258" s="7"/>
    </row>
    <row r="259" spans="2:18" ht="12.75">
      <c r="B259" s="93" t="s">
        <v>209</v>
      </c>
      <c r="C259" s="56">
        <v>12021</v>
      </c>
      <c r="D259" s="1"/>
      <c r="E259" s="1"/>
      <c r="F259" s="1"/>
      <c r="G259" s="1"/>
      <c r="H259" s="1"/>
      <c r="I259" s="1"/>
      <c r="J259" s="13"/>
      <c r="K259" s="13"/>
      <c r="L259" s="13"/>
      <c r="M259" s="13"/>
      <c r="N259" s="13"/>
      <c r="O259" s="13"/>
      <c r="R259" s="7"/>
    </row>
    <row r="260" spans="2:18" ht="13.5" thickBot="1">
      <c r="B260" s="65" t="s">
        <v>51</v>
      </c>
      <c r="C260" s="66">
        <v>12797</v>
      </c>
      <c r="D260" s="1"/>
      <c r="E260" s="1"/>
      <c r="F260" s="1"/>
      <c r="G260" s="1"/>
      <c r="H260" s="1"/>
      <c r="I260" s="1"/>
      <c r="J260" s="13"/>
      <c r="K260" s="13"/>
      <c r="L260" s="13"/>
      <c r="M260" s="13"/>
      <c r="N260" s="13"/>
      <c r="O260" s="13"/>
      <c r="R260" s="7"/>
    </row>
    <row r="261" spans="3:18" ht="12.75">
      <c r="C261" s="7"/>
      <c r="D261" s="12"/>
      <c r="E261" s="12"/>
      <c r="F261" s="12"/>
      <c r="G261" s="12"/>
      <c r="H261" s="12"/>
      <c r="I261" s="12"/>
      <c r="J261" s="14"/>
      <c r="K261" s="14"/>
      <c r="L261" s="14"/>
      <c r="M261" s="14"/>
      <c r="N261" s="14"/>
      <c r="O261" s="14"/>
      <c r="R261" s="7"/>
    </row>
    <row r="262" spans="3:18" ht="12.75">
      <c r="C262" s="7"/>
      <c r="D262" s="12"/>
      <c r="E262" s="12"/>
      <c r="F262" s="12"/>
      <c r="G262" s="12"/>
      <c r="H262" s="12"/>
      <c r="I262" s="12"/>
      <c r="J262" s="14"/>
      <c r="K262" s="14"/>
      <c r="L262" s="14"/>
      <c r="M262" s="14"/>
      <c r="N262" s="14"/>
      <c r="O262" s="14"/>
      <c r="R262" s="7"/>
    </row>
    <row r="263" spans="3:18" ht="12.75">
      <c r="C263" s="7"/>
      <c r="D263" s="12"/>
      <c r="E263" s="12"/>
      <c r="F263" s="12"/>
      <c r="G263" s="12"/>
      <c r="H263" s="12"/>
      <c r="I263" s="12"/>
      <c r="J263" s="14"/>
      <c r="K263" s="14"/>
      <c r="L263" s="14"/>
      <c r="M263" s="14"/>
      <c r="N263" s="14"/>
      <c r="O263" s="14"/>
      <c r="R263" s="7"/>
    </row>
    <row r="264" spans="3:18" ht="12.75">
      <c r="C264" s="7"/>
      <c r="D264" s="12"/>
      <c r="E264" s="12"/>
      <c r="F264" s="12"/>
      <c r="G264" s="12"/>
      <c r="H264" s="12"/>
      <c r="I264" s="12"/>
      <c r="J264" s="14"/>
      <c r="K264" s="14"/>
      <c r="L264" s="14"/>
      <c r="M264" s="14"/>
      <c r="N264" s="14"/>
      <c r="O264" s="14"/>
      <c r="R264" s="7"/>
    </row>
    <row r="265" spans="3:18" ht="12.75">
      <c r="C265" s="7"/>
      <c r="D265" s="12"/>
      <c r="E265" s="12"/>
      <c r="F265" s="12"/>
      <c r="G265" s="12"/>
      <c r="H265" s="12"/>
      <c r="I265" s="12"/>
      <c r="J265" s="14"/>
      <c r="K265" s="14"/>
      <c r="L265" s="14"/>
      <c r="M265" s="14"/>
      <c r="N265" s="14"/>
      <c r="O265" s="14"/>
      <c r="R265" s="7"/>
    </row>
    <row r="266" spans="4:18" ht="12.75">
      <c r="D266" s="12"/>
      <c r="E266" s="12"/>
      <c r="F266" s="12"/>
      <c r="G266" s="12"/>
      <c r="H266" s="12"/>
      <c r="I266" s="12"/>
      <c r="J266" s="14"/>
      <c r="K266" s="14"/>
      <c r="L266" s="14"/>
      <c r="M266" s="14"/>
      <c r="N266" s="14"/>
      <c r="O266" s="14"/>
      <c r="R266" s="7"/>
    </row>
    <row r="267" spans="4:18" ht="12.75">
      <c r="D267" s="12"/>
      <c r="E267" s="12"/>
      <c r="F267" s="12"/>
      <c r="G267" s="12"/>
      <c r="H267" s="12"/>
      <c r="I267" s="12"/>
      <c r="J267" s="14"/>
      <c r="K267" s="14"/>
      <c r="L267" s="14"/>
      <c r="M267" s="14"/>
      <c r="N267" s="14"/>
      <c r="O267" s="14"/>
      <c r="R267" s="7"/>
    </row>
    <row r="268" spans="2:18" ht="12.75">
      <c r="B268" s="2"/>
      <c r="C268" s="15" t="s">
        <v>212</v>
      </c>
      <c r="D268" s="12"/>
      <c r="E268" s="12"/>
      <c r="F268" s="12"/>
      <c r="G268" s="12"/>
      <c r="H268" s="12"/>
      <c r="J268" s="14"/>
      <c r="K268" s="14"/>
      <c r="L268" s="14"/>
      <c r="M268" s="14"/>
      <c r="N268" s="14"/>
      <c r="R268" s="7"/>
    </row>
    <row r="269" spans="2:18" ht="13.5" thickBot="1">
      <c r="B269" s="3"/>
      <c r="C269" s="15" t="s">
        <v>34</v>
      </c>
      <c r="D269" s="12"/>
      <c r="E269" s="12"/>
      <c r="F269" s="12"/>
      <c r="G269" s="12"/>
      <c r="H269" s="12"/>
      <c r="J269" s="14"/>
      <c r="K269" s="14"/>
      <c r="L269" s="14"/>
      <c r="M269" s="14"/>
      <c r="N269" s="14"/>
      <c r="R269" s="7"/>
    </row>
    <row r="270" spans="2:18" ht="13.5" thickBot="1">
      <c r="B270" s="78" t="s">
        <v>22</v>
      </c>
      <c r="C270" s="80"/>
      <c r="D270" s="37"/>
      <c r="E270" s="32"/>
      <c r="F270" s="32"/>
      <c r="G270" s="32"/>
      <c r="H270" s="32"/>
      <c r="I270" s="32"/>
      <c r="J270" s="31"/>
      <c r="K270" s="32"/>
      <c r="L270" s="32"/>
      <c r="M270" s="32"/>
      <c r="N270" s="31"/>
      <c r="O270" s="31"/>
      <c r="R270" s="7"/>
    </row>
    <row r="271" spans="2:18" ht="12.75">
      <c r="B271" s="89" t="s">
        <v>116</v>
      </c>
      <c r="C271" s="56"/>
      <c r="D271" s="34"/>
      <c r="E271" s="34"/>
      <c r="F271" s="34"/>
      <c r="G271" s="34"/>
      <c r="H271" s="34"/>
      <c r="I271" s="34"/>
      <c r="J271" s="35"/>
      <c r="K271" s="35"/>
      <c r="L271" s="35"/>
      <c r="M271" s="35"/>
      <c r="N271" s="35"/>
      <c r="O271" s="35"/>
      <c r="R271" s="7"/>
    </row>
    <row r="272" spans="2:18" ht="12.75">
      <c r="B272" s="89" t="s">
        <v>52</v>
      </c>
      <c r="C272" s="56">
        <v>30780</v>
      </c>
      <c r="D272" s="16"/>
      <c r="E272" s="13"/>
      <c r="F272" s="13"/>
      <c r="G272" s="13"/>
      <c r="H272" s="13"/>
      <c r="I272" s="13"/>
      <c r="J272" s="36"/>
      <c r="K272" s="13"/>
      <c r="L272" s="13"/>
      <c r="M272" s="13"/>
      <c r="N272" s="13"/>
      <c r="O272" s="13"/>
      <c r="R272" s="7"/>
    </row>
    <row r="273" spans="2:18" ht="12.75">
      <c r="B273" s="84" t="s">
        <v>117</v>
      </c>
      <c r="C273" s="56"/>
      <c r="D273" s="43"/>
      <c r="E273" s="38"/>
      <c r="F273" s="38"/>
      <c r="G273" s="38"/>
      <c r="H273" s="38"/>
      <c r="I273" s="38"/>
      <c r="J273" s="13"/>
      <c r="K273" s="13"/>
      <c r="L273" s="13"/>
      <c r="M273" s="13"/>
      <c r="N273" s="13"/>
      <c r="O273" s="13"/>
      <c r="R273" s="7"/>
    </row>
    <row r="274" spans="2:18" ht="12.75">
      <c r="B274" s="89" t="s">
        <v>29</v>
      </c>
      <c r="C274" s="56">
        <v>169420</v>
      </c>
      <c r="D274" s="43"/>
      <c r="E274" s="38"/>
      <c r="F274" s="38"/>
      <c r="G274" s="38"/>
      <c r="H274" s="38"/>
      <c r="I274" s="38"/>
      <c r="J274" s="13"/>
      <c r="K274" s="13"/>
      <c r="L274" s="13"/>
      <c r="M274" s="13"/>
      <c r="N274" s="13"/>
      <c r="O274" s="13"/>
      <c r="R274" s="7"/>
    </row>
    <row r="275" spans="2:18" ht="12.75">
      <c r="B275" s="93" t="s">
        <v>210</v>
      </c>
      <c r="C275" s="56">
        <v>300</v>
      </c>
      <c r="D275" s="43"/>
      <c r="E275" s="38"/>
      <c r="F275" s="38"/>
      <c r="G275" s="38"/>
      <c r="H275" s="38"/>
      <c r="I275" s="38"/>
      <c r="J275" s="13"/>
      <c r="K275" s="13"/>
      <c r="L275" s="13"/>
      <c r="M275" s="13"/>
      <c r="N275" s="13"/>
      <c r="O275" s="13"/>
      <c r="R275" s="7"/>
    </row>
    <row r="276" spans="2:18" ht="13.5" thickBot="1">
      <c r="B276" s="93" t="s">
        <v>211</v>
      </c>
      <c r="C276" s="57">
        <v>60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R276" s="7"/>
    </row>
    <row r="277" spans="2:18" ht="13.5" thickBot="1">
      <c r="B277" s="52" t="s">
        <v>6</v>
      </c>
      <c r="C277" s="52">
        <f>SUM(C6,C15,C50,C160,C204,C230)</f>
        <v>5629877</v>
      </c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R277" s="7"/>
    </row>
    <row r="278" spans="2:18" ht="13.5" thickBot="1">
      <c r="B278" s="49" t="s">
        <v>7</v>
      </c>
      <c r="C278" s="92">
        <v>-956166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R278" s="7"/>
    </row>
    <row r="279" spans="2:18" ht="13.5" thickBot="1">
      <c r="B279" s="96" t="s">
        <v>8</v>
      </c>
      <c r="C279" s="52">
        <f>C277+C278</f>
        <v>4673711</v>
      </c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R279" s="7"/>
    </row>
    <row r="280" spans="3:10" ht="12.75">
      <c r="C280" s="5"/>
      <c r="D280" s="12"/>
      <c r="E280" s="12"/>
      <c r="F280" s="12"/>
      <c r="G280" s="12"/>
      <c r="H280" s="12"/>
      <c r="I280" s="12"/>
      <c r="J280" s="12"/>
    </row>
    <row r="281" spans="3:10" ht="12.75">
      <c r="C281" s="22"/>
      <c r="D281" s="22"/>
      <c r="E281" s="22"/>
      <c r="F281" s="22"/>
      <c r="G281" s="22"/>
      <c r="H281" s="22"/>
      <c r="I281" s="22"/>
      <c r="J281" s="12"/>
    </row>
    <row r="282" spans="2:15" ht="12.75">
      <c r="B282" s="17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3:10" ht="12.75">
      <c r="C283" s="5"/>
      <c r="D283" s="17"/>
      <c r="E283" s="26"/>
      <c r="F283" s="26"/>
      <c r="G283" s="26"/>
      <c r="H283" s="26"/>
      <c r="I283" s="26"/>
      <c r="J283" s="12"/>
    </row>
    <row r="284" spans="3:15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3:10" ht="12.75">
      <c r="C285" s="5"/>
      <c r="D285" s="20"/>
      <c r="E285" s="20"/>
      <c r="F285" s="20"/>
      <c r="G285" s="20"/>
      <c r="H285" s="20"/>
      <c r="I285" s="20"/>
      <c r="J285" s="12"/>
    </row>
    <row r="286" spans="3:15" ht="12.75">
      <c r="C286" s="5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1" ht="12.75">
      <c r="C287" s="5"/>
      <c r="D287" s="23"/>
      <c r="E287" s="23"/>
      <c r="F287" s="23"/>
      <c r="G287" s="23"/>
      <c r="H287" s="23"/>
      <c r="I287" s="23"/>
      <c r="J287" s="12"/>
      <c r="K287" s="7"/>
    </row>
    <row r="288" spans="3:15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3:10" ht="12.75">
      <c r="C289" s="5"/>
      <c r="D289" s="21"/>
      <c r="E289" s="21"/>
      <c r="F289" s="21"/>
      <c r="G289" s="21"/>
      <c r="H289" s="21"/>
      <c r="I289" s="21"/>
      <c r="J289" s="12"/>
    </row>
    <row r="290" spans="3:10" ht="12.75">
      <c r="C290" s="5"/>
      <c r="D290" s="21"/>
      <c r="E290" s="21"/>
      <c r="F290" s="21"/>
      <c r="G290" s="21"/>
      <c r="H290" s="21"/>
      <c r="I290" s="21"/>
      <c r="J290" s="12"/>
    </row>
    <row r="291" spans="3:10" ht="12.75">
      <c r="C291" s="5"/>
      <c r="D291" s="21"/>
      <c r="E291" s="21"/>
      <c r="F291" s="21"/>
      <c r="G291" s="21"/>
      <c r="H291" s="21"/>
      <c r="I291" s="21"/>
      <c r="J291" s="12"/>
    </row>
    <row r="292" spans="3:10" ht="12.75">
      <c r="C292" s="5"/>
      <c r="D292" s="21"/>
      <c r="E292" s="21"/>
      <c r="F292" s="21"/>
      <c r="G292" s="21"/>
      <c r="H292" s="24"/>
      <c r="I292" s="24"/>
      <c r="J292" s="12"/>
    </row>
    <row r="293" spans="3:10" ht="12.75">
      <c r="C293" s="5"/>
      <c r="D293" s="19"/>
      <c r="E293" s="19"/>
      <c r="F293" s="19"/>
      <c r="G293" s="19"/>
      <c r="H293" s="19"/>
      <c r="I293" s="19"/>
      <c r="J293" s="12"/>
    </row>
    <row r="294" spans="3:11" ht="12.75">
      <c r="C294" s="5"/>
      <c r="D294" s="20"/>
      <c r="E294" s="20"/>
      <c r="F294" s="20"/>
      <c r="G294" s="20"/>
      <c r="H294" s="20"/>
      <c r="I294" s="20"/>
      <c r="J294" s="12"/>
      <c r="K294" s="7"/>
    </row>
    <row r="295" spans="3:10" ht="12.75">
      <c r="C295" s="5"/>
      <c r="D295" s="19"/>
      <c r="E295" s="19"/>
      <c r="F295" s="19"/>
      <c r="G295" s="19"/>
      <c r="H295" s="19"/>
      <c r="I295" s="19"/>
      <c r="J295" s="12"/>
    </row>
    <row r="296" spans="3:10" ht="12.75">
      <c r="C296" s="5"/>
      <c r="D296" s="12"/>
      <c r="E296" s="12"/>
      <c r="F296" s="12"/>
      <c r="G296" s="12"/>
      <c r="H296" s="12"/>
      <c r="I296" s="12"/>
      <c r="J296" s="12"/>
    </row>
    <row r="297" spans="3:10" ht="12.75">
      <c r="C297" s="5"/>
      <c r="D297" s="12"/>
      <c r="E297" s="12"/>
      <c r="F297" s="12"/>
      <c r="G297" s="12"/>
      <c r="H297" s="12"/>
      <c r="I297" s="12"/>
      <c r="J297" s="12"/>
    </row>
    <row r="298" spans="3:10" ht="12.75">
      <c r="C298" s="5"/>
      <c r="D298" s="12"/>
      <c r="E298" s="12"/>
      <c r="F298" s="12"/>
      <c r="G298" s="12"/>
      <c r="H298" s="12"/>
      <c r="I298" s="12"/>
      <c r="J298" s="12"/>
    </row>
    <row r="299" spans="3:10" ht="12.75">
      <c r="C299" s="5"/>
      <c r="D299" s="18"/>
      <c r="E299" s="18"/>
      <c r="F299" s="18"/>
      <c r="G299" s="18"/>
      <c r="H299" s="18"/>
      <c r="I299" s="18"/>
      <c r="J299" s="12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rowBreaks count="7" manualBreakCount="7">
    <brk id="34" max="255" man="1"/>
    <brk id="70" max="255" man="1"/>
    <brk id="106" max="255" man="1"/>
    <brk id="142" max="255" man="1"/>
    <brk id="189" max="255" man="1"/>
    <brk id="22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Medium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Lindovská Jana</cp:lastModifiedBy>
  <cp:lastPrinted>2016-11-21T14:52:07Z</cp:lastPrinted>
  <dcterms:created xsi:type="dcterms:W3CDTF">1996-11-17T07:59:14Z</dcterms:created>
  <dcterms:modified xsi:type="dcterms:W3CDTF">2016-11-21T14:53:57Z</dcterms:modified>
  <cp:category/>
  <cp:version/>
  <cp:contentType/>
  <cp:contentStatus/>
</cp:coreProperties>
</file>