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420" windowWidth="27795" windowHeight="7125"/>
  </bookViews>
  <sheets>
    <sheet name="2017-12-TITUL" sheetId="1" r:id="rId1"/>
    <sheet name="2017 - 12" sheetId="2" r:id="rId2"/>
  </sheets>
  <definedNames>
    <definedName name="_xlnm._FilterDatabase" localSheetId="1" hidden="1">'2017 - 12'!$C$1:$C$832</definedName>
    <definedName name="_xlnm.Print_Titles" localSheetId="1">'2017 - 12'!$1:$5</definedName>
    <definedName name="_xlnm.Print_Area" localSheetId="1">'2017 - 12'!$A$1:$R$334</definedName>
    <definedName name="_xlnm.Print_Area" localSheetId="0">'2017-12-TITUL'!$A$1:$F$47</definedName>
    <definedName name="Z_20A1F1C0_FB4C_11D8_8643_00E01835F52E_.wvu.PrintArea" localSheetId="0" hidden="1">'2017-12-TITUL'!$A$3:$E$46</definedName>
  </definedNames>
  <calcPr calcId="145621"/>
</workbook>
</file>

<file path=xl/calcChain.xml><?xml version="1.0" encoding="utf-8"?>
<calcChain xmlns="http://schemas.openxmlformats.org/spreadsheetml/2006/main">
  <c r="F211" i="2" l="1"/>
  <c r="G211" i="2"/>
  <c r="J211" i="2"/>
  <c r="K211" i="2"/>
  <c r="L211" i="2"/>
  <c r="M334" i="2" l="1"/>
  <c r="L331" i="2"/>
  <c r="K331" i="2"/>
  <c r="J331" i="2"/>
  <c r="I331" i="2"/>
  <c r="H331" i="2"/>
  <c r="G331" i="2"/>
  <c r="F331" i="2"/>
  <c r="E331" i="2"/>
  <c r="E330" i="2"/>
  <c r="E329" i="2"/>
  <c r="M328" i="2"/>
  <c r="E328" i="2"/>
  <c r="M327" i="2"/>
  <c r="E327" i="2"/>
  <c r="M326" i="2"/>
  <c r="E326" i="2"/>
  <c r="M325" i="2"/>
  <c r="E325" i="2"/>
  <c r="M324" i="2"/>
  <c r="E324" i="2"/>
  <c r="L323" i="2"/>
  <c r="K323" i="2"/>
  <c r="K322" i="2" s="1"/>
  <c r="J323" i="2"/>
  <c r="I323" i="2"/>
  <c r="I322" i="2" s="1"/>
  <c r="H323" i="2"/>
  <c r="G323" i="2"/>
  <c r="F323" i="2"/>
  <c r="M321" i="2"/>
  <c r="E321" i="2"/>
  <c r="M320" i="2"/>
  <c r="E320" i="2"/>
  <c r="M319" i="2"/>
  <c r="E319" i="2"/>
  <c r="M318" i="2"/>
  <c r="E318" i="2"/>
  <c r="M317" i="2"/>
  <c r="E317" i="2"/>
  <c r="M316" i="2"/>
  <c r="E316" i="2"/>
  <c r="M315" i="2"/>
  <c r="E315" i="2"/>
  <c r="L314" i="2"/>
  <c r="K314" i="2"/>
  <c r="J314" i="2"/>
  <c r="I314" i="2"/>
  <c r="H314" i="2"/>
  <c r="G314" i="2"/>
  <c r="F314" i="2"/>
  <c r="M312" i="2"/>
  <c r="E312" i="2"/>
  <c r="E311" i="2"/>
  <c r="L310" i="2"/>
  <c r="K310" i="2"/>
  <c r="J310" i="2"/>
  <c r="I310" i="2"/>
  <c r="H310" i="2"/>
  <c r="G310" i="2"/>
  <c r="F310" i="2"/>
  <c r="M308" i="2"/>
  <c r="L307" i="2"/>
  <c r="K307" i="2"/>
  <c r="J307" i="2"/>
  <c r="I307" i="2"/>
  <c r="H307" i="2"/>
  <c r="G307" i="2"/>
  <c r="F307" i="2"/>
  <c r="E307" i="2"/>
  <c r="E306" i="2"/>
  <c r="L305" i="2"/>
  <c r="K305" i="2"/>
  <c r="J305" i="2"/>
  <c r="I305" i="2"/>
  <c r="H305" i="2"/>
  <c r="G305" i="2"/>
  <c r="F305" i="2"/>
  <c r="E305" i="2"/>
  <c r="M304" i="2"/>
  <c r="E304" i="2"/>
  <c r="M303" i="2"/>
  <c r="E303" i="2"/>
  <c r="M302" i="2"/>
  <c r="E302" i="2"/>
  <c r="E301" i="2"/>
  <c r="M300" i="2"/>
  <c r="E300" i="2"/>
  <c r="M299" i="2"/>
  <c r="E299" i="2"/>
  <c r="M298" i="2"/>
  <c r="E298" i="2"/>
  <c r="M297" i="2"/>
  <c r="E297" i="2"/>
  <c r="M296" i="2"/>
  <c r="E296" i="2"/>
  <c r="E295" i="2"/>
  <c r="M294" i="2"/>
  <c r="E294" i="2"/>
  <c r="E293" i="2"/>
  <c r="L292" i="2"/>
  <c r="K292" i="2"/>
  <c r="J292" i="2"/>
  <c r="I292" i="2"/>
  <c r="H292" i="2"/>
  <c r="G292" i="2"/>
  <c r="F292" i="2"/>
  <c r="M289" i="2"/>
  <c r="E289" i="2"/>
  <c r="L288" i="2"/>
  <c r="K288" i="2"/>
  <c r="J288" i="2"/>
  <c r="I288" i="2"/>
  <c r="I211" i="2" s="1"/>
  <c r="H288" i="2"/>
  <c r="H211" i="2" s="1"/>
  <c r="G288" i="2"/>
  <c r="F288" i="2"/>
  <c r="M287" i="2"/>
  <c r="E287" i="2"/>
  <c r="L286" i="2"/>
  <c r="K286" i="2"/>
  <c r="J286" i="2"/>
  <c r="I286" i="2"/>
  <c r="H286" i="2"/>
  <c r="G286" i="2"/>
  <c r="F286" i="2"/>
  <c r="E286" i="2"/>
  <c r="M285" i="2"/>
  <c r="E285" i="2"/>
  <c r="L284" i="2"/>
  <c r="K284" i="2"/>
  <c r="J284" i="2"/>
  <c r="I284" i="2"/>
  <c r="H284" i="2"/>
  <c r="G284" i="2"/>
  <c r="F284" i="2"/>
  <c r="M283" i="2"/>
  <c r="E283" i="2"/>
  <c r="M282" i="2"/>
  <c r="E282" i="2"/>
  <c r="M281" i="2"/>
  <c r="E281" i="2"/>
  <c r="E280" i="2"/>
  <c r="M279" i="2"/>
  <c r="E279" i="2"/>
  <c r="M278" i="2"/>
  <c r="E278" i="2"/>
  <c r="M277" i="2"/>
  <c r="E277" i="2"/>
  <c r="M276" i="2"/>
  <c r="E276" i="2"/>
  <c r="M275" i="2"/>
  <c r="E275" i="2"/>
  <c r="M274" i="2"/>
  <c r="E274" i="2"/>
  <c r="M273" i="2"/>
  <c r="E273" i="2"/>
  <c r="L272" i="2"/>
  <c r="K272" i="2"/>
  <c r="J272" i="2"/>
  <c r="I272" i="2"/>
  <c r="H272" i="2"/>
  <c r="G272" i="2"/>
  <c r="F272" i="2"/>
  <c r="M271" i="2"/>
  <c r="E271" i="2"/>
  <c r="M270" i="2"/>
  <c r="E270" i="2"/>
  <c r="M269" i="2"/>
  <c r="E269" i="2"/>
  <c r="M268" i="2"/>
  <c r="E268" i="2"/>
  <c r="M267" i="2"/>
  <c r="E267" i="2"/>
  <c r="M266" i="2"/>
  <c r="E266" i="2"/>
  <c r="M265" i="2"/>
  <c r="E265" i="2"/>
  <c r="M264" i="2"/>
  <c r="E264" i="2"/>
  <c r="M263" i="2"/>
  <c r="E263" i="2"/>
  <c r="M262" i="2"/>
  <c r="E262" i="2"/>
  <c r="M261" i="2"/>
  <c r="E261" i="2"/>
  <c r="M260" i="2"/>
  <c r="E260" i="2"/>
  <c r="M259" i="2"/>
  <c r="E259" i="2"/>
  <c r="M258" i="2"/>
  <c r="E258" i="2"/>
  <c r="M257" i="2"/>
  <c r="E257" i="2"/>
  <c r="M256" i="2"/>
  <c r="E256" i="2"/>
  <c r="M255" i="2"/>
  <c r="E255" i="2"/>
  <c r="M254" i="2"/>
  <c r="E254" i="2"/>
  <c r="M253" i="2"/>
  <c r="E253" i="2"/>
  <c r="M252" i="2"/>
  <c r="E252" i="2"/>
  <c r="E251" i="2"/>
  <c r="M250" i="2"/>
  <c r="E250" i="2"/>
  <c r="L249" i="2"/>
  <c r="K249" i="2"/>
  <c r="J249" i="2"/>
  <c r="I249" i="2"/>
  <c r="H249" i="2"/>
  <c r="G249" i="2"/>
  <c r="F249" i="2"/>
  <c r="M248" i="2"/>
  <c r="E248" i="2"/>
  <c r="M247" i="2"/>
  <c r="E247" i="2"/>
  <c r="M246" i="2"/>
  <c r="E246" i="2"/>
  <c r="L245" i="2"/>
  <c r="K245" i="2"/>
  <c r="J245" i="2"/>
  <c r="I245" i="2"/>
  <c r="H245" i="2"/>
  <c r="G245" i="2"/>
  <c r="F245" i="2"/>
  <c r="E244" i="2"/>
  <c r="M243" i="2"/>
  <c r="E243" i="2"/>
  <c r="L242" i="2"/>
  <c r="K242" i="2"/>
  <c r="J242" i="2"/>
  <c r="I242" i="2"/>
  <c r="H242" i="2"/>
  <c r="G242" i="2"/>
  <c r="F242" i="2"/>
  <c r="M241" i="2"/>
  <c r="E241" i="2"/>
  <c r="M240" i="2"/>
  <c r="E240" i="2"/>
  <c r="M239" i="2"/>
  <c r="E239" i="2"/>
  <c r="L238" i="2"/>
  <c r="K238" i="2"/>
  <c r="J238" i="2"/>
  <c r="I238" i="2"/>
  <c r="H238" i="2"/>
  <c r="G238" i="2"/>
  <c r="F238" i="2"/>
  <c r="M237" i="2"/>
  <c r="E237" i="2"/>
  <c r="E236" i="2" s="1"/>
  <c r="L236" i="2"/>
  <c r="K236" i="2"/>
  <c r="J236" i="2"/>
  <c r="I236" i="2"/>
  <c r="H236" i="2"/>
  <c r="G236" i="2"/>
  <c r="F236" i="2"/>
  <c r="M235" i="2"/>
  <c r="E235" i="2"/>
  <c r="M234" i="2"/>
  <c r="E234" i="2"/>
  <c r="M233" i="2"/>
  <c r="E233" i="2"/>
  <c r="E232" i="2"/>
  <c r="L231" i="2"/>
  <c r="K231" i="2"/>
  <c r="J231" i="2"/>
  <c r="I231" i="2"/>
  <c r="H231" i="2"/>
  <c r="G231" i="2"/>
  <c r="F231" i="2"/>
  <c r="M230" i="2"/>
  <c r="E230" i="2"/>
  <c r="L229" i="2"/>
  <c r="K229" i="2"/>
  <c r="J229" i="2"/>
  <c r="I229" i="2"/>
  <c r="H229" i="2"/>
  <c r="G229" i="2"/>
  <c r="F229" i="2"/>
  <c r="E229" i="2"/>
  <c r="M228" i="2"/>
  <c r="E228" i="2"/>
  <c r="L227" i="2"/>
  <c r="K227" i="2"/>
  <c r="J227" i="2"/>
  <c r="I227" i="2"/>
  <c r="H227" i="2"/>
  <c r="G227" i="2"/>
  <c r="F227" i="2"/>
  <c r="M226" i="2"/>
  <c r="E226" i="2"/>
  <c r="L225" i="2"/>
  <c r="K225" i="2"/>
  <c r="J225" i="2"/>
  <c r="I225" i="2"/>
  <c r="H225" i="2"/>
  <c r="G225" i="2"/>
  <c r="F225" i="2"/>
  <c r="E225" i="2"/>
  <c r="E224" i="2"/>
  <c r="L223" i="2"/>
  <c r="K223" i="2"/>
  <c r="J223" i="2"/>
  <c r="I223" i="2"/>
  <c r="H223" i="2"/>
  <c r="G223" i="2"/>
  <c r="F223" i="2"/>
  <c r="M222" i="2"/>
  <c r="E222" i="2"/>
  <c r="L221" i="2"/>
  <c r="K221" i="2"/>
  <c r="J221" i="2"/>
  <c r="I221" i="2"/>
  <c r="H221" i="2"/>
  <c r="G221" i="2"/>
  <c r="F221" i="2"/>
  <c r="M220" i="2"/>
  <c r="E220" i="2"/>
  <c r="L219" i="2"/>
  <c r="K219" i="2"/>
  <c r="J219" i="2"/>
  <c r="I219" i="2"/>
  <c r="H219" i="2"/>
  <c r="G219" i="2"/>
  <c r="F219" i="2"/>
  <c r="E219" i="2"/>
  <c r="M218" i="2"/>
  <c r="E218" i="2"/>
  <c r="L217" i="2"/>
  <c r="K217" i="2"/>
  <c r="J217" i="2"/>
  <c r="I217" i="2"/>
  <c r="H217" i="2"/>
  <c r="G217" i="2"/>
  <c r="F217" i="2"/>
  <c r="E216" i="2"/>
  <c r="M215" i="2"/>
  <c r="E215" i="2"/>
  <c r="L214" i="2"/>
  <c r="K214" i="2"/>
  <c r="J214" i="2"/>
  <c r="I214" i="2"/>
  <c r="H214" i="2"/>
  <c r="G214" i="2"/>
  <c r="F214" i="2"/>
  <c r="E213" i="2"/>
  <c r="E212" i="2" s="1"/>
  <c r="L212" i="2"/>
  <c r="K212" i="2"/>
  <c r="J212" i="2"/>
  <c r="I212" i="2"/>
  <c r="H212" i="2"/>
  <c r="G212" i="2"/>
  <c r="F212" i="2"/>
  <c r="M210" i="2"/>
  <c r="E210" i="2"/>
  <c r="M209" i="2"/>
  <c r="E209" i="2"/>
  <c r="M208" i="2"/>
  <c r="E208" i="2"/>
  <c r="L207" i="2"/>
  <c r="K207" i="2"/>
  <c r="J207" i="2"/>
  <c r="H207" i="2"/>
  <c r="G207" i="2"/>
  <c r="F207" i="2"/>
  <c r="M206" i="2"/>
  <c r="E206" i="2"/>
  <c r="M205" i="2"/>
  <c r="E205" i="2"/>
  <c r="M204" i="2"/>
  <c r="E204" i="2"/>
  <c r="M203" i="2"/>
  <c r="E203" i="2"/>
  <c r="E202" i="2"/>
  <c r="M201" i="2"/>
  <c r="E201" i="2"/>
  <c r="E200" i="2"/>
  <c r="M199" i="2"/>
  <c r="E199" i="2"/>
  <c r="M198" i="2"/>
  <c r="E198" i="2"/>
  <c r="M197" i="2"/>
  <c r="E197" i="2"/>
  <c r="M196" i="2"/>
  <c r="E196" i="2"/>
  <c r="M195" i="2"/>
  <c r="E195" i="2"/>
  <c r="M194" i="2"/>
  <c r="E194" i="2"/>
  <c r="M193" i="2"/>
  <c r="E193" i="2"/>
  <c r="M192" i="2"/>
  <c r="E192" i="2"/>
  <c r="M191" i="2"/>
  <c r="E191" i="2"/>
  <c r="M190" i="2"/>
  <c r="E190" i="2"/>
  <c r="M189" i="2"/>
  <c r="E189" i="2"/>
  <c r="M188" i="2"/>
  <c r="E188" i="2"/>
  <c r="M187" i="2"/>
  <c r="E187" i="2"/>
  <c r="M186" i="2"/>
  <c r="E186" i="2"/>
  <c r="M185" i="2"/>
  <c r="E185" i="2"/>
  <c r="M184" i="2"/>
  <c r="E184" i="2"/>
  <c r="M183" i="2"/>
  <c r="E183" i="2"/>
  <c r="M182" i="2"/>
  <c r="E182" i="2"/>
  <c r="M181" i="2"/>
  <c r="E181" i="2"/>
  <c r="M180" i="2"/>
  <c r="E180" i="2"/>
  <c r="A180" i="2"/>
  <c r="A181" i="2" s="1"/>
  <c r="A182" i="2" s="1"/>
  <c r="A183" i="2" s="1"/>
  <c r="M179" i="2"/>
  <c r="E179" i="2"/>
  <c r="M178" i="2"/>
  <c r="E178" i="2"/>
  <c r="M177" i="2"/>
  <c r="E177" i="2"/>
  <c r="M176" i="2"/>
  <c r="E176" i="2"/>
  <c r="M175" i="2"/>
  <c r="E175" i="2"/>
  <c r="E174" i="2"/>
  <c r="M173" i="2"/>
  <c r="E173" i="2"/>
  <c r="A173" i="2"/>
  <c r="A174" i="2" s="1"/>
  <c r="M172" i="2"/>
  <c r="E172" i="2"/>
  <c r="E171" i="2"/>
  <c r="M170" i="2"/>
  <c r="E170" i="2"/>
  <c r="M169" i="2"/>
  <c r="E169" i="2"/>
  <c r="A169" i="2"/>
  <c r="M168" i="2"/>
  <c r="E168" i="2"/>
  <c r="M167" i="2"/>
  <c r="E167" i="2"/>
  <c r="E166" i="2"/>
  <c r="E165" i="2"/>
  <c r="M164" i="2"/>
  <c r="E164" i="2"/>
  <c r="M163" i="2"/>
  <c r="E163" i="2"/>
  <c r="M162" i="2"/>
  <c r="E162" i="2"/>
  <c r="M161" i="2"/>
  <c r="E161" i="2"/>
  <c r="M160" i="2"/>
  <c r="E160" i="2"/>
  <c r="M159" i="2"/>
  <c r="E159" i="2"/>
  <c r="E158" i="2"/>
  <c r="M157" i="2"/>
  <c r="E157" i="2"/>
  <c r="M156" i="2"/>
  <c r="E156" i="2"/>
  <c r="E155" i="2"/>
  <c r="M154" i="2"/>
  <c r="E154" i="2"/>
  <c r="M153" i="2"/>
  <c r="E153" i="2"/>
  <c r="M152" i="2"/>
  <c r="E152" i="2"/>
  <c r="M151" i="2"/>
  <c r="E151" i="2"/>
  <c r="M150" i="2"/>
  <c r="E150" i="2"/>
  <c r="M149" i="2"/>
  <c r="E149" i="2"/>
  <c r="M148" i="2"/>
  <c r="E148" i="2"/>
  <c r="M147" i="2"/>
  <c r="E147" i="2"/>
  <c r="M146" i="2"/>
  <c r="E146" i="2"/>
  <c r="M145" i="2"/>
  <c r="E145" i="2"/>
  <c r="M144" i="2"/>
  <c r="E144" i="2"/>
  <c r="M143" i="2"/>
  <c r="E143" i="2"/>
  <c r="E142" i="2"/>
  <c r="E141" i="2"/>
  <c r="M140" i="2"/>
  <c r="E140" i="2"/>
  <c r="M139" i="2"/>
  <c r="E139" i="2"/>
  <c r="E138" i="2"/>
  <c r="M137" i="2"/>
  <c r="E137" i="2"/>
  <c r="M136" i="2"/>
  <c r="E136" i="2"/>
  <c r="M135" i="2"/>
  <c r="E135" i="2"/>
  <c r="M134" i="2"/>
  <c r="E134" i="2"/>
  <c r="M133" i="2"/>
  <c r="E133" i="2"/>
  <c r="E132" i="2"/>
  <c r="M131" i="2"/>
  <c r="E131" i="2"/>
  <c r="M130" i="2"/>
  <c r="E130" i="2"/>
  <c r="M129" i="2"/>
  <c r="E129" i="2"/>
  <c r="M128" i="2"/>
  <c r="E128" i="2"/>
  <c r="M127" i="2"/>
  <c r="E127" i="2"/>
  <c r="M126" i="2"/>
  <c r="E126" i="2"/>
  <c r="M125" i="2"/>
  <c r="I125" i="2"/>
  <c r="I118" i="2" s="1"/>
  <c r="E125" i="2"/>
  <c r="M124" i="2"/>
  <c r="E124" i="2"/>
  <c r="M123" i="2"/>
  <c r="E123" i="2"/>
  <c r="E122" i="2"/>
  <c r="M121" i="2"/>
  <c r="E121" i="2"/>
  <c r="M120" i="2"/>
  <c r="E120" i="2"/>
  <c r="M119" i="2"/>
  <c r="E119" i="2"/>
  <c r="L118" i="2"/>
  <c r="K118" i="2"/>
  <c r="J118" i="2"/>
  <c r="H118" i="2"/>
  <c r="G118" i="2"/>
  <c r="F118" i="2"/>
  <c r="M116" i="2"/>
  <c r="E116" i="2"/>
  <c r="E115" i="2"/>
  <c r="M114" i="2"/>
  <c r="E114" i="2"/>
  <c r="E113" i="2"/>
  <c r="M112" i="2"/>
  <c r="E112" i="2"/>
  <c r="M111" i="2"/>
  <c r="E111" i="2"/>
  <c r="E110" i="2"/>
  <c r="M109" i="2"/>
  <c r="E109" i="2"/>
  <c r="M108" i="2"/>
  <c r="E108" i="2"/>
  <c r="M107" i="2"/>
  <c r="E107" i="2"/>
  <c r="M106" i="2"/>
  <c r="E106" i="2"/>
  <c r="M105" i="2"/>
  <c r="E105" i="2"/>
  <c r="M104" i="2"/>
  <c r="E104" i="2"/>
  <c r="M103" i="2"/>
  <c r="E103" i="2"/>
  <c r="M102" i="2"/>
  <c r="E102" i="2"/>
  <c r="M101" i="2"/>
  <c r="E101" i="2"/>
  <c r="M100" i="2"/>
  <c r="E100" i="2"/>
  <c r="M99" i="2"/>
  <c r="E99" i="2"/>
  <c r="E98" i="2"/>
  <c r="M97" i="2"/>
  <c r="E97" i="2"/>
  <c r="M96" i="2"/>
  <c r="E96" i="2"/>
  <c r="M95" i="2"/>
  <c r="E95" i="2"/>
  <c r="M94" i="2"/>
  <c r="E94" i="2"/>
  <c r="M93" i="2"/>
  <c r="E93" i="2"/>
  <c r="M92" i="2"/>
  <c r="E92" i="2"/>
  <c r="M91" i="2"/>
  <c r="E91" i="2"/>
  <c r="M90" i="2"/>
  <c r="E90" i="2"/>
  <c r="M89" i="2"/>
  <c r="E89" i="2"/>
  <c r="E88" i="2"/>
  <c r="M87" i="2"/>
  <c r="E87" i="2"/>
  <c r="E86" i="2"/>
  <c r="E85" i="2"/>
  <c r="L84" i="2"/>
  <c r="K84" i="2"/>
  <c r="J84" i="2"/>
  <c r="I84" i="2"/>
  <c r="H84" i="2"/>
  <c r="G84" i="2"/>
  <c r="F84" i="2"/>
  <c r="M83" i="2"/>
  <c r="E83" i="2"/>
  <c r="L82" i="2"/>
  <c r="K82" i="2"/>
  <c r="J82" i="2"/>
  <c r="I82" i="2"/>
  <c r="H82" i="2"/>
  <c r="G82" i="2"/>
  <c r="F82" i="2"/>
  <c r="M81" i="2"/>
  <c r="E81" i="2"/>
  <c r="M80" i="2"/>
  <c r="E80" i="2"/>
  <c r="L79" i="2"/>
  <c r="K79" i="2"/>
  <c r="J79" i="2"/>
  <c r="I79" i="2"/>
  <c r="H79" i="2"/>
  <c r="G79" i="2"/>
  <c r="F79" i="2"/>
  <c r="E78" i="2"/>
  <c r="M77" i="2"/>
  <c r="E77" i="2"/>
  <c r="L76" i="2"/>
  <c r="K76" i="2"/>
  <c r="J76" i="2"/>
  <c r="I76" i="2"/>
  <c r="H76" i="2"/>
  <c r="G76" i="2"/>
  <c r="F76" i="2"/>
  <c r="M75" i="2"/>
  <c r="E75" i="2"/>
  <c r="M74" i="2"/>
  <c r="E74" i="2"/>
  <c r="M73" i="2"/>
  <c r="E73" i="2"/>
  <c r="M72" i="2"/>
  <c r="E72" i="2"/>
  <c r="M71" i="2"/>
  <c r="E71" i="2"/>
  <c r="E70" i="2"/>
  <c r="E69" i="2"/>
  <c r="E68" i="2"/>
  <c r="M67" i="2"/>
  <c r="E67" i="2"/>
  <c r="M66" i="2"/>
  <c r="E66" i="2"/>
  <c r="M65" i="2"/>
  <c r="E65" i="2"/>
  <c r="M64" i="2"/>
  <c r="E64" i="2"/>
  <c r="E63" i="2"/>
  <c r="M62" i="2"/>
  <c r="E62" i="2"/>
  <c r="M61" i="2"/>
  <c r="E61" i="2"/>
  <c r="M60" i="2"/>
  <c r="I60" i="2"/>
  <c r="E60" i="2"/>
  <c r="M59" i="2"/>
  <c r="E59" i="2"/>
  <c r="M58" i="2"/>
  <c r="E58" i="2"/>
  <c r="M57" i="2"/>
  <c r="E57" i="2"/>
  <c r="M56" i="2"/>
  <c r="E56" i="2"/>
  <c r="E55" i="2"/>
  <c r="M54" i="2"/>
  <c r="E54" i="2"/>
  <c r="M53" i="2"/>
  <c r="E53" i="2"/>
  <c r="M52" i="2"/>
  <c r="E52" i="2"/>
  <c r="I51" i="2"/>
  <c r="E51" i="2"/>
  <c r="E50" i="2"/>
  <c r="M49" i="2"/>
  <c r="I49" i="2"/>
  <c r="E49" i="2"/>
  <c r="M48" i="2"/>
  <c r="E48" i="2"/>
  <c r="M47" i="2"/>
  <c r="I47" i="2"/>
  <c r="E47" i="2"/>
  <c r="M46" i="2"/>
  <c r="E46" i="2"/>
  <c r="M45" i="2"/>
  <c r="I45" i="2"/>
  <c r="E45" i="2"/>
  <c r="I44" i="2"/>
  <c r="E44" i="2"/>
  <c r="M43" i="2"/>
  <c r="E43" i="2"/>
  <c r="M42" i="2"/>
  <c r="I42" i="2"/>
  <c r="G42" i="2"/>
  <c r="G38" i="2" s="1"/>
  <c r="F42" i="2"/>
  <c r="F38" i="2" s="1"/>
  <c r="M41" i="2"/>
  <c r="E41" i="2"/>
  <c r="M40" i="2"/>
  <c r="I40" i="2"/>
  <c r="E40" i="2"/>
  <c r="M39" i="2"/>
  <c r="I39" i="2"/>
  <c r="E39" i="2"/>
  <c r="L38" i="2"/>
  <c r="K38" i="2"/>
  <c r="J38" i="2"/>
  <c r="H38" i="2"/>
  <c r="M37" i="2"/>
  <c r="E37" i="2"/>
  <c r="E36" i="2"/>
  <c r="M35" i="2"/>
  <c r="E35" i="2"/>
  <c r="M34" i="2"/>
  <c r="E34" i="2"/>
  <c r="M33" i="2"/>
  <c r="E33" i="2"/>
  <c r="M32" i="2"/>
  <c r="E32" i="2"/>
  <c r="M31" i="2"/>
  <c r="E31" i="2"/>
  <c r="M30" i="2"/>
  <c r="E30" i="2"/>
  <c r="E29" i="2"/>
  <c r="M28" i="2"/>
  <c r="E28" i="2"/>
  <c r="E27" i="2"/>
  <c r="M26" i="2"/>
  <c r="E26" i="2"/>
  <c r="M25" i="2"/>
  <c r="E25" i="2"/>
  <c r="E24" i="2"/>
  <c r="M23" i="2"/>
  <c r="E23" i="2"/>
  <c r="M22" i="2"/>
  <c r="E22" i="2"/>
  <c r="M21" i="2"/>
  <c r="E21" i="2"/>
  <c r="M20" i="2"/>
  <c r="E20" i="2"/>
  <c r="M19" i="2"/>
  <c r="E19" i="2"/>
  <c r="E18" i="2"/>
  <c r="M17" i="2"/>
  <c r="E17" i="2"/>
  <c r="E16" i="2"/>
  <c r="E15" i="2"/>
  <c r="M14" i="2"/>
  <c r="E14" i="2"/>
  <c r="E13" i="2"/>
  <c r="M12" i="2"/>
  <c r="E12" i="2"/>
  <c r="E11" i="2"/>
  <c r="L10" i="2"/>
  <c r="K10" i="2"/>
  <c r="J10" i="2"/>
  <c r="I10" i="2"/>
  <c r="H10" i="2"/>
  <c r="G10" i="2"/>
  <c r="F10" i="2"/>
  <c r="M8" i="2"/>
  <c r="E8" i="2"/>
  <c r="L7" i="2"/>
  <c r="K7" i="2"/>
  <c r="K6" i="2" s="1"/>
  <c r="J7" i="2"/>
  <c r="J6" i="2" s="1"/>
  <c r="I7" i="2"/>
  <c r="I6" i="2" s="1"/>
  <c r="H7" i="2"/>
  <c r="H6" i="2" s="1"/>
  <c r="G7" i="2"/>
  <c r="G6" i="2" s="1"/>
  <c r="F7" i="2"/>
  <c r="F6" i="2" s="1"/>
  <c r="E7" i="2"/>
  <c r="E6" i="2" s="1"/>
  <c r="F46" i="1"/>
  <c r="F45" i="1"/>
  <c r="E45" i="1"/>
  <c r="C44" i="1"/>
  <c r="F43" i="1"/>
  <c r="E43" i="1"/>
  <c r="F42" i="1"/>
  <c r="E42" i="1"/>
  <c r="D41" i="1"/>
  <c r="C41" i="1"/>
  <c r="F40" i="1"/>
  <c r="F38" i="1"/>
  <c r="E38" i="1"/>
  <c r="C37" i="1"/>
  <c r="F36" i="1"/>
  <c r="E36" i="1"/>
  <c r="F35" i="1"/>
  <c r="E35" i="1"/>
  <c r="F34" i="1"/>
  <c r="F33" i="1"/>
  <c r="E33" i="1"/>
  <c r="F32" i="1"/>
  <c r="E32" i="1"/>
  <c r="F31" i="1"/>
  <c r="E31" i="1"/>
  <c r="F29" i="1"/>
  <c r="E29" i="1"/>
  <c r="F28" i="1"/>
  <c r="F27" i="1"/>
  <c r="E27" i="1"/>
  <c r="F26" i="1"/>
  <c r="E26" i="1"/>
  <c r="F25" i="1"/>
  <c r="F22" i="1"/>
  <c r="E22" i="1"/>
  <c r="F21" i="1"/>
  <c r="E21" i="1"/>
  <c r="C17" i="1"/>
  <c r="F19" i="1"/>
  <c r="E19" i="1"/>
  <c r="B17" i="1"/>
  <c r="F16" i="1"/>
  <c r="E16" i="1"/>
  <c r="F15" i="1"/>
  <c r="E15" i="1"/>
  <c r="F14" i="1"/>
  <c r="E14" i="1"/>
  <c r="F13" i="1"/>
  <c r="F12" i="1"/>
  <c r="E12" i="1"/>
  <c r="F11" i="1"/>
  <c r="E11" i="1"/>
  <c r="F10" i="1"/>
  <c r="E10" i="1"/>
  <c r="F9" i="1"/>
  <c r="D8" i="1"/>
  <c r="F8" i="1" s="1"/>
  <c r="C8" i="1"/>
  <c r="F7" i="1"/>
  <c r="B6" i="1"/>
  <c r="D6" i="1"/>
  <c r="C6" i="1"/>
  <c r="G309" i="2" l="1"/>
  <c r="E79" i="2"/>
  <c r="E242" i="2"/>
  <c r="M272" i="2"/>
  <c r="F290" i="2"/>
  <c r="J290" i="2"/>
  <c r="M118" i="2"/>
  <c r="M307" i="2"/>
  <c r="G290" i="2"/>
  <c r="M229" i="2"/>
  <c r="M249" i="2"/>
  <c r="H290" i="2"/>
  <c r="E314" i="2"/>
  <c r="M286" i="2"/>
  <c r="E310" i="2"/>
  <c r="E24" i="1"/>
  <c r="E30" i="1"/>
  <c r="B37" i="1"/>
  <c r="F24" i="1"/>
  <c r="B44" i="1"/>
  <c r="C47" i="1"/>
  <c r="D17" i="1"/>
  <c r="F17" i="1" s="1"/>
  <c r="B8" i="1"/>
  <c r="E23" i="1"/>
  <c r="B41" i="1"/>
  <c r="E41" i="1" s="1"/>
  <c r="F20" i="1"/>
  <c r="E39" i="1"/>
  <c r="E46" i="1"/>
  <c r="E245" i="2"/>
  <c r="M236" i="2"/>
  <c r="K309" i="2"/>
  <c r="M84" i="2"/>
  <c r="J322" i="2"/>
  <c r="M207" i="2"/>
  <c r="M219" i="2"/>
  <c r="M225" i="2"/>
  <c r="H322" i="2"/>
  <c r="M245" i="2"/>
  <c r="K290" i="2"/>
  <c r="F309" i="2"/>
  <c r="J309" i="2"/>
  <c r="G9" i="2"/>
  <c r="E42" i="2"/>
  <c r="E38" i="2" s="1"/>
  <c r="K9" i="2"/>
  <c r="M10" i="2"/>
  <c r="H9" i="2"/>
  <c r="J9" i="2"/>
  <c r="I38" i="2"/>
  <c r="M76" i="2"/>
  <c r="M79" i="2"/>
  <c r="M82" i="2"/>
  <c r="M214" i="2"/>
  <c r="M227" i="2"/>
  <c r="M231" i="2"/>
  <c r="M238" i="2"/>
  <c r="M242" i="2"/>
  <c r="M284" i="2"/>
  <c r="M288" i="2"/>
  <c r="M323" i="2"/>
  <c r="G322" i="2"/>
  <c r="M331" i="2"/>
  <c r="F9" i="2"/>
  <c r="M38" i="2"/>
  <c r="M221" i="2"/>
  <c r="E223" i="2"/>
  <c r="I309" i="2"/>
  <c r="H309" i="2"/>
  <c r="M314" i="2"/>
  <c r="F322" i="2"/>
  <c r="M7" i="2"/>
  <c r="L6" i="2"/>
  <c r="E76" i="2"/>
  <c r="L9" i="2"/>
  <c r="M9" i="2" s="1"/>
  <c r="E82" i="2"/>
  <c r="M310" i="2"/>
  <c r="L309" i="2"/>
  <c r="E118" i="2"/>
  <c r="I209" i="2"/>
  <c r="I207" i="2" s="1"/>
  <c r="M217" i="2"/>
  <c r="E238" i="2"/>
  <c r="E292" i="2"/>
  <c r="E290" i="2" s="1"/>
  <c r="I290" i="2"/>
  <c r="M292" i="2"/>
  <c r="L290" i="2"/>
  <c r="L322" i="2"/>
  <c r="M322" i="2" s="1"/>
  <c r="E207" i="2"/>
  <c r="E214" i="2"/>
  <c r="E227" i="2"/>
  <c r="E231" i="2"/>
  <c r="E272" i="2"/>
  <c r="E284" i="2"/>
  <c r="E288" i="2"/>
  <c r="E211" i="2" s="1"/>
  <c r="E323" i="2"/>
  <c r="E322" i="2" s="1"/>
  <c r="E10" i="2"/>
  <c r="E84" i="2"/>
  <c r="E217" i="2"/>
  <c r="E221" i="2"/>
  <c r="E249" i="2"/>
  <c r="E20" i="1"/>
  <c r="E6" i="1"/>
  <c r="E8" i="1"/>
  <c r="E18" i="1"/>
  <c r="F30" i="1"/>
  <c r="F41" i="1"/>
  <c r="E7" i="1"/>
  <c r="E9" i="1"/>
  <c r="F6" i="1"/>
  <c r="D37" i="1"/>
  <c r="D44" i="1"/>
  <c r="J337" i="2" l="1"/>
  <c r="E309" i="2"/>
  <c r="M290" i="2"/>
  <c r="M309" i="2"/>
  <c r="E17" i="1"/>
  <c r="B47" i="1"/>
  <c r="K337" i="2"/>
  <c r="E9" i="2"/>
  <c r="M211" i="2"/>
  <c r="I9" i="2"/>
  <c r="L337" i="2"/>
  <c r="M6" i="2"/>
  <c r="F44" i="1"/>
  <c r="E44" i="1"/>
  <c r="E37" i="1"/>
  <c r="F37" i="1"/>
  <c r="D47" i="1"/>
  <c r="F47" i="1" l="1"/>
  <c r="E47" i="1"/>
</calcChain>
</file>

<file path=xl/comments1.xml><?xml version="1.0" encoding="utf-8"?>
<comments xmlns="http://schemas.openxmlformats.org/spreadsheetml/2006/main">
  <authors>
    <author>Jana Muťková Ing.</author>
    <author>Kopřivová Petra</author>
    <author>Javorek Stanislav</author>
    <author>Hojgr Pavel</author>
    <author>Ryška Pavel</author>
  </authors>
  <commentList>
    <comment ref="H41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SŽDC</t>
        </r>
      </text>
    </comment>
    <comment ref="H42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ZPF</t>
        </r>
      </text>
    </comment>
    <comment ref="H43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ZPF</t>
        </r>
      </text>
    </comment>
    <comment ref="I44" authorId="1">
      <text>
        <r>
          <rPr>
            <b/>
            <sz val="9"/>
            <color indexed="81"/>
            <rFont val="Tahoma"/>
            <family val="2"/>
            <charset val="238"/>
          </rPr>
          <t>Kopřivová Petra:</t>
        </r>
        <r>
          <rPr>
            <sz val="9"/>
            <color indexed="81"/>
            <rFont val="Tahoma"/>
            <family val="2"/>
            <charset val="238"/>
          </rPr>
          <t xml:space="preserve">
DÚR</t>
        </r>
      </text>
    </comment>
    <comment ref="H48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ZPF, výkupy ppozemků TESCO</t>
        </r>
      </text>
    </comment>
    <comment ref="R49" authorId="2">
      <text>
        <r>
          <rPr>
            <b/>
            <sz val="9"/>
            <color indexed="81"/>
            <rFont val="Tahoma"/>
            <family val="2"/>
            <charset val="238"/>
          </rPr>
          <t>Javorek Stanislav:</t>
        </r>
        <r>
          <rPr>
            <sz val="9"/>
            <color indexed="81"/>
            <rFont val="Tahoma"/>
            <family val="2"/>
            <charset val="238"/>
          </rPr>
          <t xml:space="preserve">
Jsou zapracovávány výsledky jednání s dotčenými organizacemi-hotovo bude cca za 14 dnů. Následně bude prováděn inženýring. Proběhlo jednání o vícepracích - stanovisko sdělí projektant po návratu Ing. Káni z nemocenské . </t>
        </r>
      </text>
    </comment>
    <comment ref="F60" authorId="1">
      <text>
        <r>
          <rPr>
            <b/>
            <sz val="9"/>
            <color indexed="81"/>
            <rFont val="Tahoma"/>
            <family val="2"/>
            <charset val="238"/>
          </rPr>
          <t>Kopřivová Petra:</t>
        </r>
        <r>
          <rPr>
            <sz val="9"/>
            <color indexed="81"/>
            <rFont val="Tahoma"/>
            <family val="2"/>
            <charset val="238"/>
          </rPr>
          <t xml:space="preserve">
podle DÚR
</t>
        </r>
      </text>
    </comment>
    <comment ref="H60" authorId="1">
      <text>
        <r>
          <rPr>
            <b/>
            <sz val="9"/>
            <color indexed="81"/>
            <rFont val="Tahoma"/>
            <family val="2"/>
            <charset val="238"/>
          </rPr>
          <t>Kopřivová Petra:</t>
        </r>
        <r>
          <rPr>
            <sz val="9"/>
            <color indexed="81"/>
            <rFont val="Tahoma"/>
            <family val="2"/>
            <charset val="238"/>
          </rPr>
          <t xml:space="preserve">
budouci smlouvy VB</t>
        </r>
      </text>
    </comment>
    <comment ref="H64" authorId="1">
      <text>
        <r>
          <rPr>
            <b/>
            <sz val="9"/>
            <color indexed="81"/>
            <rFont val="Tahoma"/>
            <family val="2"/>
            <charset val="238"/>
          </rPr>
          <t>Kopřivová Petra:</t>
        </r>
        <r>
          <rPr>
            <sz val="9"/>
            <color indexed="81"/>
            <rFont val="Tahoma"/>
            <family val="2"/>
            <charset val="238"/>
          </rPr>
          <t xml:space="preserve">
budouci VB, zatím není smlouva</t>
        </r>
      </text>
    </comment>
    <comment ref="D186" authorId="3">
      <text>
        <r>
          <rPr>
            <b/>
            <sz val="9"/>
            <color indexed="81"/>
            <rFont val="Tahoma"/>
            <family val="2"/>
            <charset val="238"/>
          </rPr>
          <t>Hojgr Pavel:</t>
        </r>
        <r>
          <rPr>
            <sz val="9"/>
            <color indexed="81"/>
            <rFont val="Tahoma"/>
            <family val="2"/>
            <charset val="238"/>
          </rPr>
          <t xml:space="preserve">
část zakázky se nyní stavebně realizuje, zbytek se projektuje
</t>
        </r>
      </text>
    </comment>
    <comment ref="K240" authorId="4">
      <text>
        <r>
          <rPr>
            <b/>
            <sz val="9"/>
            <color indexed="81"/>
            <rFont val="Tahoma"/>
            <family val="2"/>
            <charset val="238"/>
          </rPr>
          <t>117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41" authorId="4">
      <text>
        <r>
          <rPr>
            <b/>
            <sz val="9"/>
            <color indexed="81"/>
            <rFont val="Tahoma"/>
            <family val="2"/>
            <charset val="238"/>
          </rPr>
          <t>117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<sst xmlns="http://schemas.openxmlformats.org/spreadsheetml/2006/main" count="2102" uniqueCount="982">
  <si>
    <t xml:space="preserve">             Přehled investiční výstavby realizované investičním odborem</t>
  </si>
  <si>
    <t xml:space="preserve">                    (v tis. Kč)</t>
  </si>
  <si>
    <t>Skupina</t>
  </si>
  <si>
    <t xml:space="preserve">             Rozpočet</t>
  </si>
  <si>
    <t>Skutečnost</t>
  </si>
  <si>
    <t xml:space="preserve"> % plnění</t>
  </si>
  <si>
    <t>OdPa</t>
  </si>
  <si>
    <t>schválený</t>
  </si>
  <si>
    <t>upravený</t>
  </si>
  <si>
    <t>na SR</t>
  </si>
  <si>
    <t>na UR</t>
  </si>
  <si>
    <t>1. ZEMĚDĚLSTVÍ, LESNÍ HOSPODÁŘSTVÍ A RYBAŘSTVÍ</t>
  </si>
  <si>
    <t>OdPa - 1014 - Ozdravování hospodářských zvířat, polních a speciálních plodin a zvláštní veterinární péče</t>
  </si>
  <si>
    <t>2.  PRŮMYSLOVÁ  A OSTATNÍ  ODVĚTVÍ  HOSPODÁŘSTVÍ</t>
  </si>
  <si>
    <t>OdPa - 2212 - Silnice</t>
  </si>
  <si>
    <t>OdPa - 2219 - Ostatní záležitosti pozemních komunikací</t>
  </si>
  <si>
    <t>OdPa - 2221 - Provoz veřejné silniční dopravy</t>
  </si>
  <si>
    <t>OdPa - 2229 - Ostatní záležitosti v silniční dopravě</t>
  </si>
  <si>
    <t>OdPa - 2271 - Ostatní dráhy</t>
  </si>
  <si>
    <t>x</t>
  </si>
  <si>
    <t>OdPa - 2310 - Pitná voda</t>
  </si>
  <si>
    <t>OdPa - 2321 - Odvádění a čištění odpadních vod  a nakládání s kaly</t>
  </si>
  <si>
    <t>OdPa - 2334 - Revitalizace říčních systémů</t>
  </si>
  <si>
    <t>3.  SLUŽBY  PRO  OBYVATELSTVO</t>
  </si>
  <si>
    <t>OdPa - 3111 - Předškolní zařízení</t>
  </si>
  <si>
    <t>OdPa - 3113 - Základní školy</t>
  </si>
  <si>
    <t>OdPa - 3233 - Střediska volného času</t>
  </si>
  <si>
    <t>OdPa - 3311 - Divadelní činnost</t>
  </si>
  <si>
    <t>OdPa - 3314 - Činnosti knihovnické</t>
  </si>
  <si>
    <t>OdPa - 3315 - Činnosti muzeí a galerií</t>
  </si>
  <si>
    <t>OdPa - 3319 - Ostatní záležitosti kultury</t>
  </si>
  <si>
    <t>OdPa - 3322 - Zachování a obnova kulturních památek</t>
  </si>
  <si>
    <t>OdPa - 3392 - Zájmová činnost v kultuře</t>
  </si>
  <si>
    <t>OdPa - 3412 - Sportovní zařízení v majetku obce</t>
  </si>
  <si>
    <t>OdPa - 3421 - Využití volného času dětí a mládeže</t>
  </si>
  <si>
    <t>OdPa - 3522 - Ostatní nemocnice</t>
  </si>
  <si>
    <t>OdPa - 3529 - Ostatní ústavní péče</t>
  </si>
  <si>
    <t>OdPa - 3612 - Bytové hospodářství</t>
  </si>
  <si>
    <t>OdPa - 3631 - Veřejné osvětlení</t>
  </si>
  <si>
    <t>OdPa - 3639 - Komunální služby a územní rozvoj j.n.</t>
  </si>
  <si>
    <t>OdPa - 3699 - Ost.záležitosti bydlení, kom.služeb a územ.rozvoje</t>
  </si>
  <si>
    <t>OdPa - 3741 - Ochrana druhů a stanovišť</t>
  </si>
  <si>
    <t>OdPa - 3744 - Protierozní, protilavinová a protipožární  ochrana</t>
  </si>
  <si>
    <t>4.  SOCIÁLNÍ  VĚCI  A  POLITIKA  ZAMĚSTNANOSTI</t>
  </si>
  <si>
    <t>OdPa - 4357 - Domovy pro osoby se zdrvotním postižením a domovy se zvláštním režimem</t>
  </si>
  <si>
    <t>OdPa - 4359 - Ostatní služby a činnosti v oblasti sociální péče</t>
  </si>
  <si>
    <t xml:space="preserve">OdPa - 4374 - Azylové domy, nízkoprahová denní centra a noclehárny </t>
  </si>
  <si>
    <t>5.  BEZPEČNOST  STÁTU  A  PRÁVNÍ  OCHRANA</t>
  </si>
  <si>
    <t>OdPa - 5311 - Bezpečnost a veřejný pořádek</t>
  </si>
  <si>
    <t>OdPa - 5522 - Ostatní činnosti v integrovaném záchranném systému</t>
  </si>
  <si>
    <t>6.  VŠEOBECNÁ  VEŘEJNÁ  SPRÁVA  A  SLUŽBY</t>
  </si>
  <si>
    <t>OdPa - 6171 - Činnost místní správy</t>
  </si>
  <si>
    <t>OdPa - 6409 - Ostatní činnosti jinde nezařazené</t>
  </si>
  <si>
    <t xml:space="preserve">  C e l k e m</t>
  </si>
  <si>
    <t xml:space="preserve">       Přehled investiční výstavby realizované investičním odborem ke dni 31. 12. 2017</t>
  </si>
  <si>
    <t>Rozpočtové náklady stavby</t>
  </si>
  <si>
    <t>Dosud</t>
  </si>
  <si>
    <t>Rozpočet</t>
  </si>
  <si>
    <t>Plnění</t>
  </si>
  <si>
    <t>Termíny</t>
  </si>
  <si>
    <t>ORG</t>
  </si>
  <si>
    <t>Lok.</t>
  </si>
  <si>
    <t>Dozor</t>
  </si>
  <si>
    <t>Název stavby</t>
  </si>
  <si>
    <t>CELKEM</t>
  </si>
  <si>
    <t>z toho</t>
  </si>
  <si>
    <t>nasml.</t>
  </si>
  <si>
    <t>SR</t>
  </si>
  <si>
    <t>UR</t>
  </si>
  <si>
    <t>1 - 12</t>
  </si>
  <si>
    <t>%</t>
  </si>
  <si>
    <t>vydání</t>
  </si>
  <si>
    <t>Realizace</t>
  </si>
  <si>
    <t>Kolaud.</t>
  </si>
  <si>
    <t>Poznámka</t>
  </si>
  <si>
    <t>stavební</t>
  </si>
  <si>
    <t>PD</t>
  </si>
  <si>
    <t>ostatní</t>
  </si>
  <si>
    <t>objemy</t>
  </si>
  <si>
    <t>2017</t>
  </si>
  <si>
    <t>k UR</t>
  </si>
  <si>
    <t>ÚR</t>
  </si>
  <si>
    <t>SP</t>
  </si>
  <si>
    <t>TRE</t>
  </si>
  <si>
    <t>Konečný</t>
  </si>
  <si>
    <t>Nová izolace v útulku pro psy v Třebovicích</t>
  </si>
  <si>
    <t>2018-2019</t>
  </si>
  <si>
    <t>OJI</t>
  </si>
  <si>
    <t>Hlisníkovská</t>
  </si>
  <si>
    <t>MÚK Místecká - Moravská  (DÚR, DSP)</t>
  </si>
  <si>
    <t>08/2009</t>
  </si>
  <si>
    <t>02/2014</t>
  </si>
  <si>
    <t>POR</t>
  </si>
  <si>
    <t>Kanclíř</t>
  </si>
  <si>
    <t>SSZ K 4077 Martinovská x Provozní x 1.čs. armádního sboru</t>
  </si>
  <si>
    <t>10/2013</t>
  </si>
  <si>
    <t>10/2015-12/2016</t>
  </si>
  <si>
    <t>12/2016</t>
  </si>
  <si>
    <t>MOP</t>
  </si>
  <si>
    <t>Veselá</t>
  </si>
  <si>
    <t>Přednádraží Ostrava-Přívoz, Terminál Jirská</t>
  </si>
  <si>
    <t>08/2014</t>
  </si>
  <si>
    <t>06/2016</t>
  </si>
  <si>
    <t>POL</t>
  </si>
  <si>
    <t>Výstavba technické infrastruktury sídelního útvaru Janová v Polance nad Odrou</t>
  </si>
  <si>
    <t>08/2013</t>
  </si>
  <si>
    <t>11/2014</t>
  </si>
  <si>
    <t>2018</t>
  </si>
  <si>
    <t>stavba dokončena v prosinci 2017</t>
  </si>
  <si>
    <t>SSZ K 1021 Sokolská x Českobratrská</t>
  </si>
  <si>
    <t>11/2015</t>
  </si>
  <si>
    <t>VIT</t>
  </si>
  <si>
    <t>Tramvajové mosty ul. Plzeňská</t>
  </si>
  <si>
    <t>finanční prostředky převedeny na § 2271</t>
  </si>
  <si>
    <t>Komunikace U Cementárny</t>
  </si>
  <si>
    <t>06/2014</t>
  </si>
  <si>
    <t>12/2014</t>
  </si>
  <si>
    <t>SSZ K 3030 Výškovická x Pavlovova</t>
  </si>
  <si>
    <t>10/2016</t>
  </si>
  <si>
    <t>jen ÚR</t>
  </si>
  <si>
    <t>09/2018 - 08/2019</t>
  </si>
  <si>
    <t>08/2019</t>
  </si>
  <si>
    <t>vydáno ÚR - akce stavebně-správně  přípravena,realizace proběhne v koordinaci s rekonstrukcí Výškovických mostů a stavbou cyklostezsky v dané lokalitě</t>
  </si>
  <si>
    <t>Zastávka MHD Kotva, ul. Výškovická</t>
  </si>
  <si>
    <t>Komunikace - Severní spoj (DÚR)</t>
  </si>
  <si>
    <t>KÚ MSK</t>
  </si>
  <si>
    <t>PUS</t>
  </si>
  <si>
    <t>Rekonstrukce ul. Pustkovecká</t>
  </si>
  <si>
    <t>06/2015</t>
  </si>
  <si>
    <t>zhotovitel STRABAG, zahájení stavby 9/2017, stavba přerušena z důvodu řešení přeložky CETIN</t>
  </si>
  <si>
    <t>SLO</t>
  </si>
  <si>
    <t>SSZ přechod pro chodce č. 2061, Těšínská, u kostela</t>
  </si>
  <si>
    <t>05/2016</t>
  </si>
  <si>
    <t>není</t>
  </si>
  <si>
    <t>04/2017-07/2017</t>
  </si>
  <si>
    <t>09/2017</t>
  </si>
  <si>
    <t>stavba ukončena</t>
  </si>
  <si>
    <t xml:space="preserve">SSZ Dr. Slabihoudka x 17. listopadu PD </t>
  </si>
  <si>
    <t>Rekonstrukce ulice Nádražní - II. etapa</t>
  </si>
  <si>
    <t>07/2014</t>
  </si>
  <si>
    <t>09/2014</t>
  </si>
  <si>
    <t>03/2016-02/2017</t>
  </si>
  <si>
    <t>03/2017</t>
  </si>
  <si>
    <t>II. etapa stavby ukončena 12/2016, dopracovává se  přístřešek u tramvajové zastávky ELEKTRA - řešení zamítnuto vedením města</t>
  </si>
  <si>
    <t>Rekonstrukce ulice Foerstrova</t>
  </si>
  <si>
    <t>01/2014 03/2016</t>
  </si>
  <si>
    <t>06/2017-11/2017</t>
  </si>
  <si>
    <t>11/2017</t>
  </si>
  <si>
    <t>Rekonstrukce lesní cesty v Bělském lese</t>
  </si>
  <si>
    <t>Vypracován návrh na opravu komunikace a geologický posudek, z kterého vyplynula nutná rekonstrukce komunikace, vybrán zhotovitel dokumentace pro DÚR, DPS, DSP, uzavřena smlouva. Probíhá realizace PD pro ÚR. V současné době řeší OM výkup pozemku pod komunikací s Lesy ČR.</t>
  </si>
  <si>
    <t>MHH</t>
  </si>
  <si>
    <t>Rekonstrukce křižovatky ul. 28. října, sil. II/479 S MK ul. Železáresnkou a  a Sokola Tůmy v Ostravě</t>
  </si>
  <si>
    <t>Uzavřena smlouva na realizaci PD - DÚR, DSP, DPS. (stavba sloučena a se stavbou "Přestupní uzel Hulváky - II. etapa) Odevzdán koncept PD - DÚR. Řeší se majetkové vztahy s fa PROFITHERM ve věci výkupu pozemků pod stavbou.</t>
  </si>
  <si>
    <t>HRA</t>
  </si>
  <si>
    <t>Propojovací větev mezi rampou ze sil. I/56 a ul. Paskovskou na MÚK u Makra v Ostravě-Hrabové</t>
  </si>
  <si>
    <t>Zpracován IZ, vybrán zhotovitel dokumentace pro DÚR, DPS a DSP, zpracovává se dokumentace DÚR. Řeší se majetková problematika s ŘSD.</t>
  </si>
  <si>
    <t>Přednádraží Ostrava-Přívoz, Prodloužená ul. Skladištní</t>
  </si>
  <si>
    <t>05/2018</t>
  </si>
  <si>
    <t>Návrh na rozšíření komunikace na ul. Horní v místě příjezdu k terminálu Dubina</t>
  </si>
  <si>
    <t>07/2017</t>
  </si>
  <si>
    <t>12/2017</t>
  </si>
  <si>
    <t>vydáno stavební povolení, příprava na výběrové řízení na zhotovitele stavby</t>
  </si>
  <si>
    <t>Úprava přechodu na silnici I/58 ul. Plzeňská</t>
  </si>
  <si>
    <t>zpracovává se projektová dokumentace DÚR a DSP</t>
  </si>
  <si>
    <t>Rekonstrukce vodovodu a kanalizace ul. Českobratrská a Sadová a Úprava povrchů ul. Českobratrská v úseku Nádražní-Sokolská třída</t>
  </si>
  <si>
    <t>01/2013</t>
  </si>
  <si>
    <t>09/2016</t>
  </si>
  <si>
    <t>Koneszová</t>
  </si>
  <si>
    <t>Rekonstrukce kanalizace a vodovodu  vč. komunikace ul. Tvorkovských</t>
  </si>
  <si>
    <t>12/2013</t>
  </si>
  <si>
    <t>07/2015-04/2017</t>
  </si>
  <si>
    <t>06/2017</t>
  </si>
  <si>
    <t>realizace stavby ukončena, vydán  kolaudační souhlas, stavba předána na majetkový odbor</t>
  </si>
  <si>
    <t xml:space="preserve">Rekonstrukce kanalizace ul. Mánesova </t>
  </si>
  <si>
    <t>02/2016</t>
  </si>
  <si>
    <t>PET</t>
  </si>
  <si>
    <t>Žáčková</t>
  </si>
  <si>
    <t>Dešťová kanalizace ul. Jahodová</t>
  </si>
  <si>
    <t>07/2015</t>
  </si>
  <si>
    <t>09/2017-12/2017</t>
  </si>
  <si>
    <t>01/2018</t>
  </si>
  <si>
    <t>realizace stavby</t>
  </si>
  <si>
    <t>finanční prostředky převedeny na ORG 3222</t>
  </si>
  <si>
    <t>RAB</t>
  </si>
  <si>
    <t>Hojgr</t>
  </si>
  <si>
    <t>Rekonstrukce vodovodu a kanalizace Radvanice a Bartovice vč. komunikace</t>
  </si>
  <si>
    <t>-</t>
  </si>
  <si>
    <t>2018-2020</t>
  </si>
  <si>
    <t>12/2020</t>
  </si>
  <si>
    <t>SVI</t>
  </si>
  <si>
    <t>Kopřivová</t>
  </si>
  <si>
    <t>Cyklotrasa M přes Svinovské mosty</t>
  </si>
  <si>
    <t>06/2018</t>
  </si>
  <si>
    <t>2019</t>
  </si>
  <si>
    <t>Cyklotrasa P - průchodnost Starobní, Provaznická, Dr. Martínka</t>
  </si>
  <si>
    <t>06/2013</t>
  </si>
  <si>
    <t>10/2014</t>
  </si>
  <si>
    <t>05/2017-12/2017</t>
  </si>
  <si>
    <t>zahájena realizace</t>
  </si>
  <si>
    <t>Cyklistická trasa U - U Výtopny, Pavlovova</t>
  </si>
  <si>
    <t>SBE</t>
  </si>
  <si>
    <t>Cyklistická stezka Proskovická, Blanická</t>
  </si>
  <si>
    <t>08/2015</t>
  </si>
  <si>
    <t>02/2017-11/2017</t>
  </si>
  <si>
    <t>zahájena realizace, realizace přeložek ČEZ a O2</t>
  </si>
  <si>
    <t>NVE</t>
  </si>
  <si>
    <t>Cyklostezka Nová Ves - vodárna -1. etapa</t>
  </si>
  <si>
    <t>12/2012</t>
  </si>
  <si>
    <t>05/2014</t>
  </si>
  <si>
    <t>03/2018-10/2018</t>
  </si>
  <si>
    <t>10/2018</t>
  </si>
  <si>
    <t>Cyklostezka Polanka nad Odrou - železniční přejezd, ul. K Pile</t>
  </si>
  <si>
    <t>02/2018</t>
  </si>
  <si>
    <t>HaskoningDHV CR na DSP, DPS + IČ, AD, v současné době probíhají řešení majetoprávních vypořádání k pozemkům</t>
  </si>
  <si>
    <t>Cyklostezka Hornopolní x Varenská x Hollarova</t>
  </si>
  <si>
    <t>05/2018 - 12/2018</t>
  </si>
  <si>
    <t>12/2018</t>
  </si>
  <si>
    <t>OSA projekt s.r.o. na DSP, DPS, IČ a AD, projekt byl rozdělen, bude realizována jen 1 etapa (od křižovatky Varenská x Hornopolní po ul. Žerotínova)</t>
  </si>
  <si>
    <t>Náměstí Ostrava-Jih, veřejný prostor Hrabůvka</t>
  </si>
  <si>
    <t>2016-2017</t>
  </si>
  <si>
    <t>Rada města dne 14.2.2017 usnesením č. 05744/RM1418/83 rozhodla o předání na městský obvod Ostrava - Jih</t>
  </si>
  <si>
    <t>Cyklotrasa Y - Průmyslová, Baarova</t>
  </si>
  <si>
    <t>03/2015</t>
  </si>
  <si>
    <t>06/2017-01/2018</t>
  </si>
  <si>
    <t>Cyklistické řešení na ul. Na Rovince</t>
  </si>
  <si>
    <t>Cyklostezka W Poruba - Krásné Pole</t>
  </si>
  <si>
    <t>01/2015</t>
  </si>
  <si>
    <t>zajišťována PD pro ÚŘ a SP, probíhá aktualizace vyjádření dotčených orgánů pro DSP</t>
  </si>
  <si>
    <t>Cyklistické propojení ul. 17.listopadu, VTP</t>
  </si>
  <si>
    <t>03/2016</t>
  </si>
  <si>
    <t>03/2018 - 08/2018</t>
  </si>
  <si>
    <t>09/2018</t>
  </si>
  <si>
    <t>zpracovaná DPS, HaskoningDHV CR  na AD, zahájení prací 03/2018, byla podána žádost o dotaci z IROP</t>
  </si>
  <si>
    <t>Cyklotrasa F - Hulváky, Stojanovo náměstí</t>
  </si>
  <si>
    <t>10/2015</t>
  </si>
  <si>
    <t>zpracovaná DPS, Projekt 2010 na AD</t>
  </si>
  <si>
    <t>Cyklotrasa R - Svinov, Polanka</t>
  </si>
  <si>
    <t>03/2018</t>
  </si>
  <si>
    <t>11/2018</t>
  </si>
  <si>
    <t>2020</t>
  </si>
  <si>
    <t>OSA projekt na DÚR, IČ, probíhá aktualizac vyjádření dotčených orgánů a majetkoprávní vypořádání - důvodem je změna trasy z důvodu nesouhlasu vlastníků</t>
  </si>
  <si>
    <t>NBE</t>
  </si>
  <si>
    <t>Cyklotrasa F, U - Kaminského, Ječmínkova</t>
  </si>
  <si>
    <t>10/2017</t>
  </si>
  <si>
    <t>SHB, a.s. na DÚR, IČ , příprava VZ na DSP, DPS , AD</t>
  </si>
  <si>
    <t>Rek. chodníků 28. října - Železárenská, Jahnova</t>
  </si>
  <si>
    <t>04/2015</t>
  </si>
  <si>
    <t>07/2016-12/2016</t>
  </si>
  <si>
    <t>Cyklotrasa M - ul. 1.máje, Sokola Tůmy</t>
  </si>
  <si>
    <t>HaskoningDHV CR na DÚR + IČ, příprava VZ na DSP, DPS, AD</t>
  </si>
  <si>
    <t>Cyklistické propojení ul. Poděbradova, Horova</t>
  </si>
  <si>
    <t>HaskoningDHV CR na DÚR + IČ</t>
  </si>
  <si>
    <t>Parkoviště Most Českobratrská</t>
  </si>
  <si>
    <t xml:space="preserve">Zpracován investiční záměr, vybrán zhotovitel PD (DÚR,DSP,DPS) vč. IČ, AD - Projekt 2010, s.r.o., PD se rozšiřuje o řešení elektromobility a propojení se stávajícím parkovištěm před býv. Bauhausem. OM řeší problematiku vlastnictví pozemků. Do dokumentace se zapracovávají změny - požadavky objednatele na propojení parkoviště před Platem, dopojení cyklostezky a umístění dokovacích stanic elektromobilů, včetně napojení na síť.  </t>
  </si>
  <si>
    <t>Cyklotrasa L, I  - Družstevní, při Odře</t>
  </si>
  <si>
    <t>07/2016</t>
  </si>
  <si>
    <t>Cyklotrasa S,M - Mečníkovova, Žákovská</t>
  </si>
  <si>
    <t>05/2017</t>
  </si>
  <si>
    <t>Cyklostezka ul. Želivského, Na Rovince</t>
  </si>
  <si>
    <t>04/2016</t>
  </si>
  <si>
    <t>Cyklotrasa Q podél ul. Průběžné</t>
  </si>
  <si>
    <t>akce přerušena , kolize s projektem tramvaje</t>
  </si>
  <si>
    <t>Parkovací objekty DK POKLAD</t>
  </si>
  <si>
    <t>2017-2018</t>
  </si>
  <si>
    <t>zpracována se dokumentace pro územní rozhodnutí a podána žádost</t>
  </si>
  <si>
    <t>Zahrajová</t>
  </si>
  <si>
    <t>Vícepodlažní parkování u ZOO Ostrava</t>
  </si>
  <si>
    <t>2019-2020</t>
  </si>
  <si>
    <t>Propojení cyklostezek Petřkovice</t>
  </si>
  <si>
    <t>04/2018</t>
  </si>
  <si>
    <t>zpracovává  DÚR, DSP, DPS , AD</t>
  </si>
  <si>
    <t>Žižková</t>
  </si>
  <si>
    <t>Veřejný prostor mezi KB a bývalou bankou UNION, ul.Nádražní</t>
  </si>
  <si>
    <t xml:space="preserve"> 07/2017</t>
  </si>
  <si>
    <t>10/2017-06/2018</t>
  </si>
  <si>
    <t xml:space="preserve"> 06/2018</t>
  </si>
  <si>
    <t xml:space="preserve">uzavřena smlouva o dílo se zhotovitelem stavby, uzavřena smlouva na výkon TDS a koordinátora BOZP. Z důvodu koordinace se stavbami Komerční banky a.s. (kanalizace, zřízení Hypocentra, stavební úpravy ochozu), na které nejsou vydána povolení a jejichž realizace se předpokládá do 02/2018 (rovněž na ploše se nachází zařízení staveniště pro stavby KB a.s.), bylo staveniště předáno a práce s výjimkou nezbytných prací v rámci koordinace budou zahájeny v 03/2018. </t>
  </si>
  <si>
    <t>Rekonstrukce komunikace pro pěší v bermě řeky Ostravice</t>
  </si>
  <si>
    <t>06/2018-08/2018</t>
  </si>
  <si>
    <t>08/2018</t>
  </si>
  <si>
    <t>zpracovává se DSP, DPS</t>
  </si>
  <si>
    <t>PLE</t>
  </si>
  <si>
    <t>Aut. zastávka MK ul. Karla Svobody</t>
  </si>
  <si>
    <t>03/2017 vydáno ÚR, pokračuje se v PD pro stavební povolení, nastal problém s pozemkem soukromého vlastníka, řeší se jeho odkup ve spolupráci s odborem majetkovým.</t>
  </si>
  <si>
    <t>Dopravní hřiště ul.Orebitská</t>
  </si>
  <si>
    <t>03/2013</t>
  </si>
  <si>
    <t>07/2013</t>
  </si>
  <si>
    <t>akce převzata od MOaP, probíhá VZ na zhotovitele stavby</t>
  </si>
  <si>
    <t xml:space="preserve">Cyklopropojení centra s DOV </t>
  </si>
  <si>
    <t>odbor ÚHA zpracovává návrh řešení</t>
  </si>
  <si>
    <t xml:space="preserve">Nábřeží Ostravice - lokalita Most Miloše Sýkory </t>
  </si>
  <si>
    <t>Parkoviště v Ostravě-Přívoze u tramvajové smyčky Hlučínská</t>
  </si>
  <si>
    <t>Cyklistická trasa E Hrušov - Vrbice</t>
  </si>
  <si>
    <t>DUR a DSP převzata od města Bohumín, připravuje se smlouva na dokončení IČ na dokonončení zpracování podkladů pro SP</t>
  </si>
  <si>
    <t>Rusňák</t>
  </si>
  <si>
    <t>Cyklistická trasa I, podél silnice na Lukách</t>
  </si>
  <si>
    <t>08/2012</t>
  </si>
  <si>
    <t>10/2015-10/2016</t>
  </si>
  <si>
    <t>UKONČENO, předáno na majetkový odbor, probíhají výkupy</t>
  </si>
  <si>
    <t xml:space="preserve">Přestupní uzel Hulváky - II. et. </t>
  </si>
  <si>
    <t>Ekologizace veřejné dopravy - Ostrava-Poruba</t>
  </si>
  <si>
    <t>Karásek</t>
  </si>
  <si>
    <t>Inteligentní dopravní systémy - I. etapa</t>
  </si>
  <si>
    <t>dokončena I. etapa, připrava realizace bezpečnostních opatření na vybraných zastávkách MHD</t>
  </si>
  <si>
    <t>Inteligentní zastávky - II. etapa</t>
  </si>
  <si>
    <t>01/2018-10/2018</t>
  </si>
  <si>
    <t>stavba zahájena březen 2017, stavba dokončena 11/2017, probíhá zkušební provoz, zatím nezkolaudováno</t>
  </si>
  <si>
    <t>Janus</t>
  </si>
  <si>
    <t xml:space="preserve">Rekonstrukce ÚV Nová Ves </t>
  </si>
  <si>
    <t>04/2006</t>
  </si>
  <si>
    <t>12/2010</t>
  </si>
  <si>
    <t>12/2018-12/2019</t>
  </si>
  <si>
    <t>01/2020</t>
  </si>
  <si>
    <t>je zpracovaný investiční záměr a připravuje se soutěž na zpracování PD</t>
  </si>
  <si>
    <t>Frait</t>
  </si>
  <si>
    <t>Rekonstrukce vodovodu ul. Staňkova</t>
  </si>
  <si>
    <t>08/2001</t>
  </si>
  <si>
    <t>PRO</t>
  </si>
  <si>
    <t>Kanalizace a vodovod ul. Frankova</t>
  </si>
  <si>
    <t>05/2012</t>
  </si>
  <si>
    <t>05/2017-10/2018</t>
  </si>
  <si>
    <t>probíhá realizace stavby</t>
  </si>
  <si>
    <t>Svrčinová</t>
  </si>
  <si>
    <t>Vodojem Záhumenice - nápajecí kabel</t>
  </si>
  <si>
    <t>řeší se majetkoprávní vztahy</t>
  </si>
  <si>
    <t>Rekonstrukce vodovodu ul. Šenovská 2</t>
  </si>
  <si>
    <t>08/2006</t>
  </si>
  <si>
    <t>09/2015-11/2016</t>
  </si>
  <si>
    <t>01/2017</t>
  </si>
  <si>
    <t>realizace stavby ukončena, zkolaudována, předána na majetkový odbor</t>
  </si>
  <si>
    <t>Rek. kanalizace a vodovodu Svinov - Bílovecká</t>
  </si>
  <si>
    <t>01/2008</t>
  </si>
  <si>
    <t>06/2009 02/2014</t>
  </si>
  <si>
    <t>06/2015-10/2017</t>
  </si>
  <si>
    <t>realizace stavby ukončena, probíhá kolaudační řízení a příprava podkladů pro předání na majetkový odbor</t>
  </si>
  <si>
    <t>MAR</t>
  </si>
  <si>
    <t>Noga</t>
  </si>
  <si>
    <t>Rekonstrukce vodovodu a kanalizace Martinovská</t>
  </si>
  <si>
    <t>05/2013</t>
  </si>
  <si>
    <t>zpracována PD-DSP, vydáno SP, příprava podkladů pro zadávací řízení na dodavatele stavby</t>
  </si>
  <si>
    <t>Rekonstrukce vodovodu VTP Ostrčilova</t>
  </si>
  <si>
    <t>Rekonstrukce vodovodu Dušní, Barbořina</t>
  </si>
  <si>
    <t>Záchytný drén Hulváky</t>
  </si>
  <si>
    <t>06/2008</t>
  </si>
  <si>
    <t>09/2015-10/2016</t>
  </si>
  <si>
    <t>realizace ukončena, předáno na majetkový odbor</t>
  </si>
  <si>
    <t>Katodová ochrana</t>
  </si>
  <si>
    <t>01/2016</t>
  </si>
  <si>
    <t>05/2016-10/2016</t>
  </si>
  <si>
    <t>ukončeno</t>
  </si>
  <si>
    <t>Rekonstrukce kanalizace a vodovodu vč. komunikace ul.Tvorkovských</t>
  </si>
  <si>
    <t>Příprava VH staveb - LJ</t>
  </si>
  <si>
    <t>práce na projektech dle harmonogramu</t>
  </si>
  <si>
    <t>Stuchlá</t>
  </si>
  <si>
    <t>Příprava VH staveb - MS</t>
  </si>
  <si>
    <t>zpracování PD a zajištění územních rozhodnutí a stavebních povolení pro výstavbu vodovodů</t>
  </si>
  <si>
    <t>Příprava VH staveb - PN</t>
  </si>
  <si>
    <t>Příprava VH staveb - RK</t>
  </si>
  <si>
    <t>průběžně</t>
  </si>
  <si>
    <t>Příprava VH staveb - ZF</t>
  </si>
  <si>
    <t>průběžné plnění</t>
  </si>
  <si>
    <t>Vodovod P. Křičky</t>
  </si>
  <si>
    <t>01/2009</t>
  </si>
  <si>
    <t>Zrušení výpustí do Dolového potoka v Ostravě - Proskovicích a Rek. vodovodu Proskovice, ul. Světlovská</t>
  </si>
  <si>
    <t>10/2010</t>
  </si>
  <si>
    <t>11/2012</t>
  </si>
  <si>
    <t>03/2016-04/2017</t>
  </si>
  <si>
    <t>ukončena realizace části stavby - SO 04 Kanal. ul. Ztracená a SO 05 Dolový potok, zkolaudováno, předáno na odbor majetkový v 08/2014, ukončena realizace zbytku stavby, vydán kolaudační souhlas, předáno na odbor majetkový v 09/2017</t>
  </si>
  <si>
    <t>Příprava VH staveb - DK</t>
  </si>
  <si>
    <t>Úpravna Vody Nová Ves - rekonstrukce zdroje el. energie, připraven investiční záměr, zpracován PD</t>
  </si>
  <si>
    <t>Rek. vodovodu ul. Michálkovická, Petřvaldská</t>
  </si>
  <si>
    <t>05/2009</t>
  </si>
  <si>
    <t>11/2010</t>
  </si>
  <si>
    <t>01/2017-09/2018</t>
  </si>
  <si>
    <t>Rekonstrukce vodojemu Hladnov B</t>
  </si>
  <si>
    <t>Rekonstrukce vodovodu a kanalizace ul. Českobratrská a Sadová a Úprava povrchů ul. Českobratrská v úseku Nádražní-Sokolská třída, část 1-ul.Českobratrská</t>
  </si>
  <si>
    <t>04/2017-10/2017</t>
  </si>
  <si>
    <t>realizace stavby ukončena, vydán kolaudační souhlas, příprava podkladů pro předání na majetkový odbor</t>
  </si>
  <si>
    <t>Rekonstrukce kanalizace a vodovodu ul. Moravská</t>
  </si>
  <si>
    <t>04/2015 09/2015</t>
  </si>
  <si>
    <t>zpracována PD-DSP, vydána stavební povolení, příprava podkladů pro zadávací řízení na dodavatele stavby</t>
  </si>
  <si>
    <t>Rekonstrukce vodovodu Marianskohorská</t>
  </si>
  <si>
    <t>02/2015</t>
  </si>
  <si>
    <t>11/2015-06/2018</t>
  </si>
  <si>
    <t>Rekonstrukce vodovodu a kanalizace Bartovice</t>
  </si>
  <si>
    <t>05/2018-12/2020</t>
  </si>
  <si>
    <t>je zpracována dokumentace pro změnu stavebního povolení, vydáno SP, DPS (koordinace s komunikacemi)</t>
  </si>
  <si>
    <t>Rekonstrukce kanalizace a vododu ul. Matiční, Hrabákova</t>
  </si>
  <si>
    <t>05/2016-05/2017</t>
  </si>
  <si>
    <t>ukončena realizace stavby, podána žádost o vydání kolaudačního souhlasu</t>
  </si>
  <si>
    <t>Rekonstrukce vodovodu a kan. Na Druhém, Pěší</t>
  </si>
  <si>
    <t>12/2015</t>
  </si>
  <si>
    <t>01/2017-09/2017</t>
  </si>
  <si>
    <t>Rekonstrukce násosek Důlňák</t>
  </si>
  <si>
    <t>04/2018-04/2019</t>
  </si>
  <si>
    <t>05/2019</t>
  </si>
  <si>
    <t>probíhá soutěž na realizaci stavby</t>
  </si>
  <si>
    <t>Posílení vodovodu ul. Na Rovince, DN 300</t>
  </si>
  <si>
    <t>03/2017-09/2018</t>
  </si>
  <si>
    <t>Rek. vodovodu a kanalizace v ul. Sokola Tůmy</t>
  </si>
  <si>
    <t>03/2018-01/2019</t>
  </si>
  <si>
    <t>03/2019</t>
  </si>
  <si>
    <t>vydáno SP, probíhá soutež na výběr zhotovitele stavby</t>
  </si>
  <si>
    <t>Monitorovací šachta Slovan</t>
  </si>
  <si>
    <t>11/2017-12/2017</t>
  </si>
  <si>
    <t>stavba dokončena</t>
  </si>
  <si>
    <t xml:space="preserve">OdPa - 2321 - Odvádění a čištění odpadních vod </t>
  </si>
  <si>
    <t xml:space="preserve">                        a nakládání s kaly</t>
  </si>
  <si>
    <t>Kanalizace Folvarek</t>
  </si>
  <si>
    <t>10/2002</t>
  </si>
  <si>
    <t>12/2009</t>
  </si>
  <si>
    <t>04/2015-08/2017</t>
  </si>
  <si>
    <t>UKONČENO, příprava na kolaudaci stavby</t>
  </si>
  <si>
    <t>MIC</t>
  </si>
  <si>
    <t>Plošná kanalizace-Michálkovice (1. a 2. et.)</t>
  </si>
  <si>
    <t>03/2003</t>
  </si>
  <si>
    <t>05/2005</t>
  </si>
  <si>
    <t>11/2017-11/2018</t>
  </si>
  <si>
    <t>04/2019</t>
  </si>
  <si>
    <t>ukončena realizace 1. etapy, vydána kolaudační rozhodnutí a kolaudační souhlasy, probíhá příprava podkladů pro předání této etapy stavby na OM, probíhá zpracování podkladů pro realizaci další dílčí etapy</t>
  </si>
  <si>
    <t>Prodloužení sběrače B do Radvanic</t>
  </si>
  <si>
    <t>04/2003</t>
  </si>
  <si>
    <t>03/2006</t>
  </si>
  <si>
    <t>02/2018-06/2020</t>
  </si>
  <si>
    <t>08/2020</t>
  </si>
  <si>
    <t>Kanalizace Bartovice</t>
  </si>
  <si>
    <t>02/2005</t>
  </si>
  <si>
    <t>07/2011-06/2016</t>
  </si>
  <si>
    <t>UKONČENO, předáno na majetkový odbor</t>
  </si>
  <si>
    <t>Kanalizace Plesná - Žižkov</t>
  </si>
  <si>
    <t>07/2003</t>
  </si>
  <si>
    <t>10/2005</t>
  </si>
  <si>
    <t>10/2016-12/2017</t>
  </si>
  <si>
    <t>KPO</t>
  </si>
  <si>
    <t>Kanalizace Krásné Pole - II. et.</t>
  </si>
  <si>
    <t>11/2005</t>
  </si>
  <si>
    <t>03/2010</t>
  </si>
  <si>
    <t>01/2011 12/2016</t>
  </si>
  <si>
    <t>Kanalizace Petřkovice II. a III. etapa</t>
  </si>
  <si>
    <t>04/2013-04/2017</t>
  </si>
  <si>
    <t>N. Ves-Jih, inženýrské sítě 2. et. - ČS 2, II.a III. st.</t>
  </si>
  <si>
    <t>03/2005</t>
  </si>
  <si>
    <t>2014-2016</t>
  </si>
  <si>
    <t>Odkanalizování O.-Přívozu na ÚČOV - 2.et.,2.část</t>
  </si>
  <si>
    <t>12/2008</t>
  </si>
  <si>
    <t>zpracovává se realizační dokumentace</t>
  </si>
  <si>
    <t>Kanalizace Hrabová - 4-5-6.stavba+odlehčení</t>
  </si>
  <si>
    <t>06/1997</t>
  </si>
  <si>
    <t>06/2009 06/2010</t>
  </si>
  <si>
    <t>2013-2015</t>
  </si>
  <si>
    <t>01/2015 01/2015</t>
  </si>
  <si>
    <t>Rekonstrukce ÚČOV Ostrava</t>
  </si>
  <si>
    <t>09/2006</t>
  </si>
  <si>
    <t>vypracována tendrová dokumentace podle optimalizace, hotova zadávací dokumentace, zařazeno do DPK,  zpracována studie optimalizace - KONEKO, SP prodlouženo do 10/2012 OVAK požádal o prodloužení stavebního povolení</t>
  </si>
  <si>
    <t>Petřkovice - kanalizační stoka T, část B, IV a V. etapa</t>
  </si>
  <si>
    <t>02/2019</t>
  </si>
  <si>
    <t>07/2019-07/2021</t>
  </si>
  <si>
    <t>09/2021</t>
  </si>
  <si>
    <t>Kanalizace splašková Plesná-II.et. 2.část</t>
  </si>
  <si>
    <t>vydáno SP, probíhá příprava na aktualizaci DPS</t>
  </si>
  <si>
    <t>Kanalizace Kunčičky</t>
  </si>
  <si>
    <t>10/2011</t>
  </si>
  <si>
    <t>01/2019-12/2020</t>
  </si>
  <si>
    <t>01/2021</t>
  </si>
  <si>
    <t>vydáno stavební povodlení</t>
  </si>
  <si>
    <t>Kanalizace Hrušov SANACE</t>
  </si>
  <si>
    <t>10/2007 prodloužení platnosti zamítnuto</t>
  </si>
  <si>
    <t>bylo vydáno územní rozhodnutí, zpracována DSP, příprava stavby zablokována z důvodu majetkoprávních vztahů, OSS MMO zamítl žádost o prodloužení platnosti územního rozhodnutí, ÚR pozbylo platnost; majetkový odbor řeší výkup pozemků s firmou ASPET-INVEST s.r.o. - 27.3.2017 uzavřena kupní smlouva; v 11/2017 OVAK zaslal aktualizaci IZ</t>
  </si>
  <si>
    <t>Odkanalizování jižní části Svinova (SANACE)</t>
  </si>
  <si>
    <t>12/2007</t>
  </si>
  <si>
    <t>02/2011</t>
  </si>
  <si>
    <t>Kanalizace Heřmanice (Vrbická, Záblatská) SANACE</t>
  </si>
  <si>
    <t>11/2007</t>
  </si>
  <si>
    <t>zpracována DSP, vydáno stavební povolení, zpracována DSP+DPS; zpracována dokumentace pro provádění stavby, zpracována aktualizace podkladů pro zadání veř. zak. na realizaci stavby dle požadavků a doporučení OVAK a jednání s MF/MPO ČR a předána OSR MMO</t>
  </si>
  <si>
    <t>Koblov - plošná kanalizace SANACE</t>
  </si>
  <si>
    <t>Kanalizace St. Bělá -propojení stávající kanalizace</t>
  </si>
  <si>
    <t>10/2004</t>
  </si>
  <si>
    <t>11/2014-12/2016</t>
  </si>
  <si>
    <t>02/2017</t>
  </si>
  <si>
    <t>stavba ukončena, zkolaudována a předána na odbor majetkový v 05/2017</t>
  </si>
  <si>
    <t>Kanalizace Proskovice - propojení</t>
  </si>
  <si>
    <t>11/2016</t>
  </si>
  <si>
    <t>zajišťuje se UR</t>
  </si>
  <si>
    <t>probíhá realizace stavby (RN včetně II. etapy)</t>
  </si>
  <si>
    <t>Kanalizace ul. Zvěřinská</t>
  </si>
  <si>
    <t>02/2006</t>
  </si>
  <si>
    <t>10/2007</t>
  </si>
  <si>
    <t>01/2019-10/2019</t>
  </si>
  <si>
    <t>SP, (SANACE)</t>
  </si>
  <si>
    <t>Kanalizace Slívova - Jan Marie</t>
  </si>
  <si>
    <t>Kanalizace Heřmanice - Bučina</t>
  </si>
  <si>
    <t xml:space="preserve">DSP, vydáno SP </t>
  </si>
  <si>
    <t>Zrušení vyústění kanalizace na Sovinci</t>
  </si>
  <si>
    <t>04/2013</t>
  </si>
  <si>
    <t>Kanalizace Nová Bělá</t>
  </si>
  <si>
    <t>03/2018
2015
10/2017</t>
  </si>
  <si>
    <t>12/2018
05/2018
07/2018</t>
  </si>
  <si>
    <t>08/2021
03/2020
03/2020</t>
  </si>
  <si>
    <t>II. etapa - bude podána žádost o UR, dešťové vody - aktualizuje se dopravní značení, poté žádost o SP, III. etapa - řeší se dopr. napojení, poté žádost o SP</t>
  </si>
  <si>
    <t>Generel odvodnění města Ostravy</t>
  </si>
  <si>
    <t>objednán výpočtový modul MIKE URBAN ECOLab. Metropol, práce ukončeny</t>
  </si>
  <si>
    <t>zpracování PD a zajištění územních rozhodnutí a stavebních povolení pro výstavbu kanalizací</t>
  </si>
  <si>
    <t>Kanalizace Jeremenko III</t>
  </si>
  <si>
    <t>07/2015-02/2017</t>
  </si>
  <si>
    <t>04/2017</t>
  </si>
  <si>
    <t xml:space="preserve">UKONČENO - zkolaudováno, předáno na odbor majetkový v 06/2017 </t>
  </si>
  <si>
    <t>Zrušení výpustí do Dolového potoka v Ostravě - Proskovicích (V)</t>
  </si>
  <si>
    <t xml:space="preserve">Oprava kanalizace ul. Hradní </t>
  </si>
  <si>
    <t>06/2011</t>
  </si>
  <si>
    <t>04/2011</t>
  </si>
  <si>
    <t>probíhá soutěž na výběr zhotovitele stavby na MF ČR</t>
  </si>
  <si>
    <t>Rek. ČSOV Pašerových, kanalizace ul. Grmelova</t>
  </si>
  <si>
    <t>04/2014-12/2017</t>
  </si>
  <si>
    <t>stavba pozastavena, řeší se změna projektové dokumentace</t>
  </si>
  <si>
    <t>Kanalizace a ČOV Koblov</t>
  </si>
  <si>
    <t>vydáno SP, připravuje se soutěž na realizaci</t>
  </si>
  <si>
    <t>ČS Dubí - připojení VN 22kV</t>
  </si>
  <si>
    <t>11/2013</t>
  </si>
  <si>
    <t>08/2015-11/2016</t>
  </si>
  <si>
    <t xml:space="preserve">Rekonstrulce kanalizace v ul. Cihelní </t>
  </si>
  <si>
    <t>07/2011,  09/2017</t>
  </si>
  <si>
    <t xml:space="preserve">zpracována DSP+DPS, vydáno SP. Stavba byla RM usn č.05943/RM1418//86 z 03/2017 vyčleněna z projektu "SANACE" spolufinacovaného MF ČR . Probíhá zpracování podkladů pro výběr zhotovitele stavby. </t>
  </si>
  <si>
    <t>ÚČOV - VN - rekonstrukce rozváděčů</t>
  </si>
  <si>
    <t>05/2016-02/2017</t>
  </si>
  <si>
    <t xml:space="preserve">Rek. vodovodu a kanalizace na Kostelním nám. </t>
  </si>
  <si>
    <t>10/2009</t>
  </si>
  <si>
    <t>08/2010</t>
  </si>
  <si>
    <t>04/2015-07/2016</t>
  </si>
  <si>
    <t>Rekonstrukce kanalizace a vodovodu ul. Na Bělidle</t>
  </si>
  <si>
    <t>04/2016-09/2016</t>
  </si>
  <si>
    <t>realizace stavby ukončena, zkolaudována, předáno na majetkový odbor</t>
  </si>
  <si>
    <t>Rekonstrukce kanalizace a vodovodu ul.Repinova a Maroldova</t>
  </si>
  <si>
    <t>01/2011</t>
  </si>
  <si>
    <t>09/2011</t>
  </si>
  <si>
    <t>09/2015-09/2016</t>
  </si>
  <si>
    <t>finanční prostředky převedeny na § 2212</t>
  </si>
  <si>
    <t>Rekonstrukce DN 1 a 3</t>
  </si>
  <si>
    <t>11/2016-12/2020</t>
  </si>
  <si>
    <t>Kanalizace Hrušov - osady</t>
  </si>
  <si>
    <t>11/2008</t>
  </si>
  <si>
    <t>11/2011</t>
  </si>
  <si>
    <t>Odkanalizování Heřmanic ul. Parcelní</t>
  </si>
  <si>
    <t>04/2010</t>
  </si>
  <si>
    <t>11/2016-11/2017</t>
  </si>
  <si>
    <t>stavba zrealizována a převzata, požádáno o vydání kolaudačního souhlasu</t>
  </si>
  <si>
    <t>Odkanalizování Heřmanic, část ulice K Maliňáku</t>
  </si>
  <si>
    <t>03/2016-07/2016</t>
  </si>
  <si>
    <t>stavba ukončena, převzata, vydán kolaudační souhlas, stavba předána na majetkový odbor</t>
  </si>
  <si>
    <t>Rekonstrukce kanalizace ul. Křižíkova</t>
  </si>
  <si>
    <t>12/2011</t>
  </si>
  <si>
    <t>SANACE - pozastaveno z důvodu možnosti získání dotace</t>
  </si>
  <si>
    <t>Rekonstrukce odlehčovací komory Strusková</t>
  </si>
  <si>
    <t>09/2012</t>
  </si>
  <si>
    <t>12/2015-07/2017</t>
  </si>
  <si>
    <t>UKONČENO - zkolaudováno, předáno na odbor majetkový v 12/2017</t>
  </si>
  <si>
    <t>Rekonstrukce kanalizace na nám. SNP</t>
  </si>
  <si>
    <t>07/2011</t>
  </si>
  <si>
    <t>07/2016-10/2017</t>
  </si>
  <si>
    <t>ukončena realizace stavby, vydán kolaudační souhlas, probíhá příprava podkladů pro předání na odbor majetkový</t>
  </si>
  <si>
    <t>Rekonstrukce kanalizace ul. Hrušovská a ul. U Parku</t>
  </si>
  <si>
    <t>10/2012</t>
  </si>
  <si>
    <t>Rekonstrukce kanalizace ul.Sadová č.p.19-19A</t>
  </si>
  <si>
    <t>07/2012</t>
  </si>
  <si>
    <t>04/2016-07/2016</t>
  </si>
  <si>
    <t>Rekonstrukce kanalizace v ul. Trnkovecké</t>
  </si>
  <si>
    <t>06/2016-11/2016</t>
  </si>
  <si>
    <t>Rekonstrukce kanalizace v ul. K.H.Máchy</t>
  </si>
  <si>
    <t>09/2017-04/2018</t>
  </si>
  <si>
    <t xml:space="preserve">probíhá realizace stavby </t>
  </si>
  <si>
    <t>Rekonstrukce vodovodu a kanalizace ul. Českobratrská a Sadová a Úprava povrchů ul. Českobratrská v úseku Nádražní-Sokolská třída,část 1-ul.Českobratrská</t>
  </si>
  <si>
    <t>Mariánské Hory a Hulváky - rekonstrukce kanalizace</t>
  </si>
  <si>
    <t>03/2011</t>
  </si>
  <si>
    <t>02/2012</t>
  </si>
  <si>
    <t>Rek. kanalizace Soukenická,Valchařská,Gorkého</t>
  </si>
  <si>
    <t>05/2011</t>
  </si>
  <si>
    <t>2017-2019</t>
  </si>
  <si>
    <t>Rekonstrukce kanalizace ul. Mitrovická</t>
  </si>
  <si>
    <t>01/2012</t>
  </si>
  <si>
    <t xml:space="preserve">zpracována PD-DSP, vydáno stavební povolení, dokončena realizace a přejímka stavby, ukončena kolaudace stavby, vydán kolaudační souhlas, podklady pro navedení do majetku předány na odbor majetkový, stavba navedena na majetek </t>
  </si>
  <si>
    <t>Odlehčovací stoka Muglinovská</t>
  </si>
  <si>
    <t>zpracována PD-DSP, vydáno stavební povolení, příprava podkladů pro zadávací řízení na dodavatele stavby</t>
  </si>
  <si>
    <t>Rekonstrukce kanalizace a vodovodu ul.Moravská</t>
  </si>
  <si>
    <t>Rekonstrukce kanalizace ul. Klasná</t>
  </si>
  <si>
    <t>zpracována PD-DSP, vydáno SP, zpracovány podklady pro zadávací řízení na dodavatele stavby, probíhá zadávací řízení na dodavatele stavby</t>
  </si>
  <si>
    <t>Rekonstrukce ČS Provozní</t>
  </si>
  <si>
    <t>05/2018-12/2018</t>
  </si>
  <si>
    <t>01/2019</t>
  </si>
  <si>
    <t>připravuje se soutěž na realizaci stavby</t>
  </si>
  <si>
    <t>Rekonstrukce kanalizace ul. Jahodova</t>
  </si>
  <si>
    <t>09/2018-12/2019</t>
  </si>
  <si>
    <t>02/2020</t>
  </si>
  <si>
    <t>Rekonstrukce dmýchadel ÚČOV</t>
  </si>
  <si>
    <t>09/2016-08/2017</t>
  </si>
  <si>
    <t>UKONČENO, probíhá předání na majetkový odbor</t>
  </si>
  <si>
    <t>Rek. čerpadel ČSMPV do aktivace ÚČOV</t>
  </si>
  <si>
    <t>09/2016-05/2018</t>
  </si>
  <si>
    <t>probíhá realizace</t>
  </si>
  <si>
    <t>ČOV Heřmanice I – česle</t>
  </si>
  <si>
    <t>03/2018-11/2018</t>
  </si>
  <si>
    <t>ÚČOV - NN rekonstrukce rozvaděčů</t>
  </si>
  <si>
    <t>07/2016-06/2017</t>
  </si>
  <si>
    <t>Rekonstrukce kanalizace v ul. Junácká</t>
  </si>
  <si>
    <t>09/2015</t>
  </si>
  <si>
    <t>08/2016-12/2017</t>
  </si>
  <si>
    <t xml:space="preserve">UKONČENO - zkolaudováno, předáno na odbor majetkový v 12/2017 </t>
  </si>
  <si>
    <t>Rek. vodovodu a kanalizace Na Druhém, Pěší</t>
  </si>
  <si>
    <t>v 09/2017 stavba převzata, vydán kolaudační souhlas, v 12/2017 stavba předána majetkovému odboru</t>
  </si>
  <si>
    <t>Petřkovice - kanalizační stoky, odkanalizování obceč - část B - II. a III. etapa</t>
  </si>
  <si>
    <t>08/2017-12/2017</t>
  </si>
  <si>
    <t>Přepojení kanalizace bytových domů ul. U Oblouku</t>
  </si>
  <si>
    <t>09/2016-05/2017</t>
  </si>
  <si>
    <t>Rekostrukce kanalizace ul. Rudolfova</t>
  </si>
  <si>
    <t>01/2017-10/2017</t>
  </si>
  <si>
    <t>Rekonstrukce vodovodu a kanalizace ul. Nádražní - II. etapa</t>
  </si>
  <si>
    <t>04/2015-02/2017</t>
  </si>
  <si>
    <t>stavba ukončena, převzata, vydán kolaudační souhlas, stavba předána majetkovému odboru</t>
  </si>
  <si>
    <t>OVA</t>
  </si>
  <si>
    <t>Příprava VH staveb - PH</t>
  </si>
  <si>
    <t>příprava VHS staveb</t>
  </si>
  <si>
    <t>Rekonstrukce kanalizace v ul. Svatoplukova</t>
  </si>
  <si>
    <t>09/2017 - 01/2018</t>
  </si>
  <si>
    <t>Ul. Husarova - nová stoka DN 250</t>
  </si>
  <si>
    <t>08/2017 - 02/2018</t>
  </si>
  <si>
    <t>Rekonstrukce kanalizace ul. Hájkova</t>
  </si>
  <si>
    <t>03/2018-09/2018</t>
  </si>
  <si>
    <t>probíhá výběrové řízení na zhotovitele stavby</t>
  </si>
  <si>
    <t>Cvičná louka Proskovice</t>
  </si>
  <si>
    <t>07/2017-11/2017</t>
  </si>
  <si>
    <t>Kanalizační síť DIZ Vítkovice</t>
  </si>
  <si>
    <t>MOR</t>
  </si>
  <si>
    <t>Rekonstrukce stavidlové komory na odtoku do Odry</t>
  </si>
  <si>
    <t>09/2017-11/2017</t>
  </si>
  <si>
    <t>Revitalizace vodní plochy Radvanice</t>
  </si>
  <si>
    <t>Stavební úpravy opevnění bermy řeky Ostravice</t>
  </si>
  <si>
    <t>SO 01 a 02 v 11/2017</t>
  </si>
  <si>
    <t>SO 01 a 02 zkolaudován, SO 03 VZ na jaře 2018</t>
  </si>
  <si>
    <t>Revitalizace okolí řeky Ostravice (Havlíčkovo nábřeží)</t>
  </si>
  <si>
    <t xml:space="preserve">projekt řeší stavbu č.3 dle zpracované studie (MMO ÚHA) na Havlíčkové nábřeží na moravském břehu řeky, zpracovává se projektové dokumentace pro územní řízení, stavební povolení a provádění stavby. Samostatně byl zpracován IZ navazující části Havlíčkova nábřeží v úseku od ulice Kostelní směrem k ulici Kratochvílova. </t>
  </si>
  <si>
    <t>Mateřské školy - vytápění - regulace po zateplení</t>
  </si>
  <si>
    <t>zajištění podkladů pro zpracování PD</t>
  </si>
  <si>
    <t>6315</t>
  </si>
  <si>
    <t xml:space="preserve">Dětské dopravní hřiště v areálu ZŠ Bílovecká </t>
  </si>
  <si>
    <t>zpracovaná PD, vydané SP, provádí se změna projektové dokumentace</t>
  </si>
  <si>
    <t>6321</t>
  </si>
  <si>
    <t>Základní  školy - vytápění - regulace po zateplení</t>
  </si>
  <si>
    <t>6324</t>
  </si>
  <si>
    <t>Zpřístupnění školských příspěvkových organizací zřízených SMO imobilním osobám</t>
  </si>
  <si>
    <t>04-05/2017</t>
  </si>
  <si>
    <t>8203</t>
  </si>
  <si>
    <t>Divadlo loutek Ostrava - fasáda, okna, dřevěné prvky</t>
  </si>
  <si>
    <t>na základě požadavku odboru kultury byla provedena analýza možností energetických úspor budovy DL, požadují výměnu výplní otvorů, zateplení obvodových stěn a střechy, je zpracována DPS</t>
  </si>
  <si>
    <t>Hostašová</t>
  </si>
  <si>
    <t>Revitalizace knihovny ul. Podroužkova, Ostrava-Poruba - rekonstrukce vnitřních prostor</t>
  </si>
  <si>
    <t>je vydáno územní rozhodnutí o umístění stavby, probíhá stavební řízení</t>
  </si>
  <si>
    <t>Muťka</t>
  </si>
  <si>
    <t>Ostravské muzeum MHD</t>
  </si>
  <si>
    <t>vybudování muzea tramvají a autobusů v bývalém průmyslovém areálu Wattova, zpracován inv.záměr, v roce 2014 proběhla v rámci I.etapy přípravy území demolice dvojhalí, majetkoprávní vypořádání AKUMA proběhlo v 01/2017, v současné době se připravuje VZ na návrh atrakcí muzea</t>
  </si>
  <si>
    <t>Stavební úpravy objektu Bauhaus Ostrava</t>
  </si>
  <si>
    <t>Rada města usnesením číslo 06805/RM1418/98 ze dne 20.06.2017 rozhodla o zrušení veřejné zakázky na realizaci stavby s tím, že stavba realizována nebude.</t>
  </si>
  <si>
    <t>Rekonstrukce historické budovy bývalých jatek pro účely galerie Plato Ostrava</t>
  </si>
  <si>
    <t>stavebně-technický průzkum + zaměření objektu,  probíhá VZ na zpracování architektonické studie, jednotlivých stupňů PD a výkonu IČ</t>
  </si>
  <si>
    <t>Odpa - 3392- Zájmová činnost v kultuře</t>
  </si>
  <si>
    <t>Skořápka - centrum uměleckých terapií</t>
  </si>
  <si>
    <t>Sportovní areál U Cementárny - II. etapa</t>
  </si>
  <si>
    <t>převod na společnost SAREZA, realizaci bude provádět SAREZA</t>
  </si>
  <si>
    <t>Rekonstrukce sportovního areálu Poruba</t>
  </si>
  <si>
    <t xml:space="preserve">Sportovní hala - Sokolovna Svinov </t>
  </si>
  <si>
    <t>probíhá VZ na zhotovitele stavby</t>
  </si>
  <si>
    <t>PLAKETA - Vítkovický stadion</t>
  </si>
  <si>
    <t>05/2017-06/2017</t>
  </si>
  <si>
    <t>pamětní plaketa umístěna</t>
  </si>
  <si>
    <t>Odpa - 3421 - Využití volného času dětí a mládeže</t>
  </si>
  <si>
    <t>Nemocnice Fifejdy energetické hospodářství - rekonstrukce</t>
  </si>
  <si>
    <t>07/2019</t>
  </si>
  <si>
    <t>04/2020-08/2021</t>
  </si>
  <si>
    <t>zpracována dokumentace pro realizaci stavby LDN Radvanice vč. energetického posudku, zadáno zpracování technicko ekonomické studie tepelného hospodářství areálu nemocnice</t>
  </si>
  <si>
    <t>Čermák</t>
  </si>
  <si>
    <t>probíhá zadávací řízení na dodavatele stavby</t>
  </si>
  <si>
    <t>Energetické úspory MNO - Centrální sklad, sklad oddělení zásobování</t>
  </si>
  <si>
    <t>05/2018-11/2018</t>
  </si>
  <si>
    <t>Energetické úspory MNO - Lékařská pohotovostní služba a autodílny MNO</t>
  </si>
  <si>
    <t>Dětské centrum Domeček - energetické hospodářství</t>
  </si>
  <si>
    <t>příprava realizace systému měření a regulace tepelné hospodářství</t>
  </si>
  <si>
    <t>Dětské centrum Domeček - transformace centra</t>
  </si>
  <si>
    <t>zpracovaný IZ připomínkován odborem sociálních věcí, nesouhlasí s navrženým, odkonzultovaným řešením a pracují na novém zadání pro nový IZ</t>
  </si>
  <si>
    <t>Revitalizace byt. domů Syllabova 26,28,30,32,34</t>
  </si>
  <si>
    <t>Rekonstrukce objektu Střelniční 8/75</t>
  </si>
  <si>
    <t>Rekonstrukce objektu Husova 7</t>
  </si>
  <si>
    <t>zpracovává se projektová dokumentace (DSP+DPS)</t>
  </si>
  <si>
    <t>PD a příprava staveb VO</t>
  </si>
  <si>
    <t>PD, SP jsou zajišťovány dle uzavřených SOD</t>
  </si>
  <si>
    <t>Rekonstrukce VO - stavby se sítí NN</t>
  </si>
  <si>
    <t>z této všeobecné stavby jsou vyváděny finanční částky na jednotlivé konkrétní akce staveb se sítí NN</t>
  </si>
  <si>
    <t>4297</t>
  </si>
  <si>
    <t>Doplnění VO Jahodova</t>
  </si>
  <si>
    <t>03/2017-06/2017</t>
  </si>
  <si>
    <t>stavba ukončena, kolaudace 12/2017</t>
  </si>
  <si>
    <t>4300</t>
  </si>
  <si>
    <t xml:space="preserve">Rekonstrukce VO Srbská, Jičínská                   </t>
  </si>
  <si>
    <t>stavba jen na ÚR</t>
  </si>
  <si>
    <t>09/2015-11/2017</t>
  </si>
  <si>
    <t>4303</t>
  </si>
  <si>
    <t xml:space="preserve">Rekonstrukce VO oblast Plk. R. Prchaly             </t>
  </si>
  <si>
    <r>
      <t>09/2015-10</t>
    </r>
    <r>
      <rPr>
        <sz val="11"/>
        <rFont val="Calibri"/>
        <family val="2"/>
        <scheme val="minor"/>
      </rPr>
      <t>/2017</t>
    </r>
  </si>
  <si>
    <t>4305</t>
  </si>
  <si>
    <t>Prodloužení VO na ul. F.a A. Ryšových</t>
  </si>
  <si>
    <t>03/2017-09/2017</t>
  </si>
  <si>
    <t>4306</t>
  </si>
  <si>
    <t>Dolplnění VO Janova</t>
  </si>
  <si>
    <t>06/2016-04/2018</t>
  </si>
  <si>
    <t>zahájena realizace, práce přerušeny z důvodu klimatických podmínek a nutnosti koordinace stavby VO s budoucí výstavbou inž. sítí v r. 2017, stav práce pokračují, koordinace s chodníky v místě stavby VO. 05/2017 práce zahájeny, probíhá realizace</t>
  </si>
  <si>
    <t>4308</t>
  </si>
  <si>
    <t>VO oblast K Lipě</t>
  </si>
  <si>
    <t>4311</t>
  </si>
  <si>
    <t>Doplnění VO Sokolská - dvorní část</t>
  </si>
  <si>
    <t>4313</t>
  </si>
  <si>
    <t>Architekturní osvětlení pylonu a táhel hradní lávky  Architekturní nasvětlení Sýkorova mostu</t>
  </si>
  <si>
    <t>ohlášení st. prací</t>
  </si>
  <si>
    <t>06/2016-07/2016</t>
  </si>
  <si>
    <t>4314</t>
  </si>
  <si>
    <t>SLE</t>
  </si>
  <si>
    <t>Rekonstrukce VO Kramolišova</t>
  </si>
  <si>
    <t>03/2017-05/2017</t>
  </si>
  <si>
    <t>4315</t>
  </si>
  <si>
    <t>Doplnění VO Sabinova,Tichá</t>
  </si>
  <si>
    <t>jen UR</t>
  </si>
  <si>
    <t>11/2016-04/2017</t>
  </si>
  <si>
    <t>4316</t>
  </si>
  <si>
    <t>Nasvětlení přechodů Hornopolní, Mitrovická</t>
  </si>
  <si>
    <t>10/2016-12/2016</t>
  </si>
  <si>
    <t>4317</t>
  </si>
  <si>
    <t xml:space="preserve">Osvětlení přechodů pro chodce na ul. 28. října a        1. máje </t>
  </si>
  <si>
    <t>05/2015</t>
  </si>
  <si>
    <t>04/2017-09/2017</t>
  </si>
  <si>
    <t>4318</t>
  </si>
  <si>
    <t>Rekonstrukce VO oblast Antonína Brože</t>
  </si>
  <si>
    <t>05/2017-11/2017</t>
  </si>
  <si>
    <t>4319</t>
  </si>
  <si>
    <t>Rozšíření VO Sládkova</t>
  </si>
  <si>
    <t>4320</t>
  </si>
  <si>
    <t>Rekonstrukce VO oblast B. Nikodéma</t>
  </si>
  <si>
    <t xml:space="preserve"> 9/2017 příprava realizace (aktualizace soupisu prací, VZMR), 12/2017 uzavřena SOD se zhotovitelem, a sml., příkazní s TDS</t>
  </si>
  <si>
    <t>4321</t>
  </si>
  <si>
    <t>Rekonstrukce VO oblast Prokopská</t>
  </si>
  <si>
    <t>05/2017-10/2017</t>
  </si>
  <si>
    <t>02/2017 předán požadavek VZMR na realizaci, 05/2017 předáno staveniště, 12/2017 kolaudace</t>
  </si>
  <si>
    <t>4322</t>
  </si>
  <si>
    <t>Rozšíření VO Hřivnáčova</t>
  </si>
  <si>
    <t>06/2017-07/2017</t>
  </si>
  <si>
    <t>4324</t>
  </si>
  <si>
    <t>Nasvětlení přechodů pro chodce ul. Koblovská, Petřkovice</t>
  </si>
  <si>
    <t>4326</t>
  </si>
  <si>
    <t>VO Čapkova přechod</t>
  </si>
  <si>
    <t>10/2017-11/2017</t>
  </si>
  <si>
    <t>10/2017-03/2018</t>
  </si>
  <si>
    <t>4328</t>
  </si>
  <si>
    <t>Doplnění VO Podsedliště</t>
  </si>
  <si>
    <t>0000</t>
  </si>
  <si>
    <t>Kopitzová</t>
  </si>
  <si>
    <t>Věcná břemena ukončených staveb</t>
  </si>
  <si>
    <t>Energeticky úsporné akce na objektech města</t>
  </si>
  <si>
    <t>Gravitační odvodnění Hrušova</t>
  </si>
  <si>
    <t>2017-2022</t>
  </si>
  <si>
    <t>Rozšíření areálu VTP</t>
  </si>
  <si>
    <t>ukončení smluvního vztahu s ČEZ Distribuce</t>
  </si>
  <si>
    <t>Technická a dopravní infrastruktura oblast Lužná - Zavadova, Hrabová</t>
  </si>
  <si>
    <t>08/2017</t>
  </si>
  <si>
    <t>zpracována kompletní PD, vydané územní rozhodnutí, platné stavební povolení na komunikace, doposud nezajištěné financování akce</t>
  </si>
  <si>
    <t>Černá Louka - rekonstrukce komunikací</t>
  </si>
  <si>
    <t>1.etapa 06/2016, 2.etapa 09/2017</t>
  </si>
  <si>
    <t>1.etapa 05/2017-10/2017</t>
  </si>
  <si>
    <t>rekonstrukce ploch areálu Černé louky - 1.etapa je dokončena, pro 2.etapu je vydáno územní rozhodnutí a pokračuje projekční příprava</t>
  </si>
  <si>
    <t>MOŠ</t>
  </si>
  <si>
    <t>SPZ Mošnov - TI - II. etapa, retenční nádrž</t>
  </si>
  <si>
    <t>04/2014</t>
  </si>
  <si>
    <t>08/2016 -05/2018</t>
  </si>
  <si>
    <t>Multifunkční parkovací dům u Městské nemocnice Ostrava</t>
  </si>
  <si>
    <t xml:space="preserve">zpracovává se PD pro územní řízení </t>
  </si>
  <si>
    <t>SPZ Mošnov - TI - II. etapa, autobusové zastávky MOBIS, BEHR</t>
  </si>
  <si>
    <t>SPZ Ostrava Mošnov - TI - II. etapa, plynárenské zařízení</t>
  </si>
  <si>
    <t>rekonstrukce regulační stanice plynu VTL/STL č. 1</t>
  </si>
  <si>
    <t>SPZ Ostrava Mošnov - TI - II. etapa, vodovody</t>
  </si>
  <si>
    <t>03/2018-06/2018</t>
  </si>
  <si>
    <t>Nové lauby</t>
  </si>
  <si>
    <t>probíhá archeologický výzkum na části plochy a byl vybrán zpracovatel PD pro územní řízení</t>
  </si>
  <si>
    <t>ZOO - energetické hospodářství</t>
  </si>
  <si>
    <t>vydáno ÚR, zahájena realizace</t>
  </si>
  <si>
    <t>OdPa - 3744 - Protierozní, protilavinová a protipožární ochrana</t>
  </si>
  <si>
    <t>Zvýšení protipovodňové ochrany ul. U Hrůbků</t>
  </si>
  <si>
    <t>11/2015-12/2016</t>
  </si>
  <si>
    <t>OdPa - 4357 - Domovy pro osoby se zdravotním postižením a domovy</t>
  </si>
  <si>
    <t xml:space="preserve">                        se zvláštním režimem</t>
  </si>
  <si>
    <t>Domovy pro seniory-rek. 3 ks trafostanic</t>
  </si>
  <si>
    <t>09/2015-09/2018</t>
  </si>
  <si>
    <t>Domov Sluníčko - ukončena I. etapa, dokončena realizace Domov Korýtko 2016, Čujkovova - aktualizace PD - realizace 06/2018-09/2018</t>
  </si>
  <si>
    <t>Domov pro seniory Sirotčí - vzduchotechniky - rekonstrukce</t>
  </si>
  <si>
    <t>05/2018-05/2019</t>
  </si>
  <si>
    <t>výběr zhotovitele PD</t>
  </si>
  <si>
    <t>Areál Zábřeh - energie</t>
  </si>
  <si>
    <t>09/2018-11/2018</t>
  </si>
  <si>
    <t>příprava a realizace rekonstrukce venkovního osvětlení II.etapa</t>
  </si>
  <si>
    <t>6032</t>
  </si>
  <si>
    <t>Domov Korýtko, ul. Petruškova</t>
  </si>
  <si>
    <t>v 04/2017 požádala Beskydská stavební o ukončení smluvního vztahu dohodou, nyní se zpracovává PD kuchyně a prádelny, následně bude přepracována, resp.doplněna PD rekonstrukce objektů a bude se znovu zadávat VZ na zhotovitele stavby.</t>
  </si>
  <si>
    <t>6035</t>
  </si>
  <si>
    <t>Domov Sluníčko - rekonstrukce zdroje energie</t>
  </si>
  <si>
    <t>6036</t>
  </si>
  <si>
    <t>Domovy pro seniory - LEGIONELLA</t>
  </si>
  <si>
    <t>06/2017-09/2018</t>
  </si>
  <si>
    <t>realizováno na Domově Čujkovova, příprava realizace na objektech Čtyřlístku</t>
  </si>
  <si>
    <t>Domov pro seniory Čujkovova - vzduchotechnika - rekonstrukce</t>
  </si>
  <si>
    <t>aktualizace PD, vydáno stavební povolení, zahájen výběr zhotovitele</t>
  </si>
  <si>
    <t>Domov pro seniory Hulváky - PD</t>
  </si>
  <si>
    <t>2019-2021</t>
  </si>
  <si>
    <t>2021</t>
  </si>
  <si>
    <t xml:space="preserve">04/2017 bylo vydáno územní rozhodnutí a pokračuje další projekční příprava </t>
  </si>
  <si>
    <t>Solární systém pro přípravu teplé vody pro Domov pro seniory Kamenec</t>
  </si>
  <si>
    <t>10/2018-04/2019</t>
  </si>
  <si>
    <t>výběr zpracovatele PD</t>
  </si>
  <si>
    <t>Transformace Domova Barevný svět II</t>
  </si>
  <si>
    <t>výstavba 2 RD v lokalitě Svinov a 1 RD ve Vítkovicích pro klienty Čtyřlístku, akce je dotovaná z IROP</t>
  </si>
  <si>
    <t>výstavba  RD ve Lhotce a ve Slezské Ostravě pro klienty Čtyřlístku, akce je dotovaná z IROP</t>
  </si>
  <si>
    <t>Domovy pro seniory ochrana proti přepětí</t>
  </si>
  <si>
    <t>04/2017-05/2017</t>
  </si>
  <si>
    <t>realizace rekonstrukce Domova Sluníčko ukončena, uzavřena SOD na realizaci na Domovech IRIS a MAGNOLIE</t>
  </si>
  <si>
    <t>Dům pro rodinu a sociální péči v areálu bývalé nemocnice Zábřeh</t>
  </si>
  <si>
    <t>2020-2021</t>
  </si>
  <si>
    <t>vypracován IZ na jehož podkladě je zpracována DUR a probíhá územní řízení</t>
  </si>
  <si>
    <t>Revitalizace zahrady areálu Armády spásy Ostrava</t>
  </si>
  <si>
    <t>je podepsaná smlouva na PD a zajištění povolení</t>
  </si>
  <si>
    <t>MěP - rekonstrukce zdrojů energie</t>
  </si>
  <si>
    <t>11/2015-06/2016</t>
  </si>
  <si>
    <t>rekonstrukce zdroje elektrické energie - trafostanice dokončena</t>
  </si>
  <si>
    <t xml:space="preserve">Výstavba vrtulníkového hangáru v areálu HZS MSK, rozšíření zpevněných ploch </t>
  </si>
  <si>
    <t>05/2013, 02/2017</t>
  </si>
  <si>
    <t>03/2017, 10/2017</t>
  </si>
  <si>
    <t xml:space="preserve">OdPa - 5522 - Ostatní činnosti v integrovaném </t>
  </si>
  <si>
    <t xml:space="preserve">                        záchranném systému</t>
  </si>
  <si>
    <t>Revitalizace areálu kasáren Hranečník - technická a dopravní infrastruktura (III.etapa)</t>
  </si>
  <si>
    <t>vydána veškerá stavební povolení, zpracována kompletní PD, doposud nezajištěné financování realizace stavby</t>
  </si>
  <si>
    <t>Hasičská zbrojnice Michálkovice</t>
  </si>
  <si>
    <t>06/2017-05/2018</t>
  </si>
  <si>
    <t>Revitalizace areálu kasáren Hranečník - garáže HZS(V.etapa)</t>
  </si>
  <si>
    <t>vydáno pravomocné stavební povolení, zpracována PD pro provedení stavby, realizace možná po dokončení výstavby technické infrastruktury</t>
  </si>
  <si>
    <t>IVC Slezská Ostrava - přístavba</t>
  </si>
  <si>
    <t>04/2012</t>
  </si>
  <si>
    <t>08/2015-12/2016</t>
  </si>
  <si>
    <t>Rekonstrukce budovy MěP - stavební objekt SO 05</t>
  </si>
  <si>
    <t>10/2016-02/2018</t>
  </si>
  <si>
    <t>probíhá realizace stavby, uzavřen dodatek č.1 na změny při realizaci. Příprava veřejné zakázky na dodání a montáž volného interiéru, který bude realizován samostatně po ukončení rekonstrukce objektu SO 05.</t>
  </si>
  <si>
    <t>Revitalizace areálu kasáren Hranečník - garáže MPO (IV.etapa)</t>
  </si>
  <si>
    <t>Revitalizace areálu bývalých kasáren Hranečník - SO 02 Budova PČR, SO 03 garáže PČR</t>
  </si>
  <si>
    <t>vydáno ÚR, zpracovává se projektová dokumentace pro stavební povolení, návrh na demolici objektu SO 02, plnění smlouvy ukončeno dohodou. Uzavřena smlouva na PD odstranění objektu.</t>
  </si>
  <si>
    <t>Rekonstrukce budovy Nové radnice vč. přístavby</t>
  </si>
  <si>
    <t>06/2009</t>
  </si>
  <si>
    <t>06/2009-12/2018</t>
  </si>
  <si>
    <t>připravuje se rekonstrukce vrátnic</t>
  </si>
  <si>
    <t>Nová radnice - rekonstrukce fasády a oken</t>
  </si>
  <si>
    <t>2016 - 2020</t>
  </si>
  <si>
    <t xml:space="preserve">probíhá výměna oken dle harmonogramu </t>
  </si>
  <si>
    <t>Budova Nová radnice - trafostanice</t>
  </si>
  <si>
    <t xml:space="preserve">Nová radnice - klimatizace </t>
  </si>
  <si>
    <t>zpracována dokumentace pro realizaci stavby, vydáno stavební povolení</t>
  </si>
  <si>
    <t xml:space="preserve">Nová radnice – náhradní zdroj elektrické energie   </t>
  </si>
  <si>
    <t xml:space="preserve">Nová radnice - ochrana proti přepětí </t>
  </si>
  <si>
    <t>PD a příprava staveb</t>
  </si>
  <si>
    <t>Rezerva pro strategické investice</t>
  </si>
  <si>
    <t>Kapitálová rezerva odb. investičního</t>
  </si>
  <si>
    <r>
      <t xml:space="preserve">finanční údaje uvedeny v </t>
    </r>
    <r>
      <rPr>
        <b/>
        <sz val="11"/>
        <rFont val="Arial"/>
        <family val="2"/>
      </rPr>
      <t>tis. Kč</t>
    </r>
  </si>
  <si>
    <r>
      <t>zpracován IZ, V&amp;V stavební a statická kancelář, spol. s r.o., 12/2016 koncept DÚR, 1/2017 podána žádost o ÚR (zamítnuta), dle úz. plánu je předepsána územní studie - 06/2017 úz, studie zpracována, 8/2017 podána žádost o územní souhlas, 9/2017 vydán územní souhlas, zpracovává se koncept dokumentace pro stavební povolení dle SOD</t>
    </r>
    <r>
      <rPr>
        <sz val="11"/>
        <rFont val="Arial"/>
        <family val="2"/>
        <charset val="238"/>
      </rPr>
      <t>, 11/2017 předložen koncept dokumentace pro stavební povolení, vzneseny připomínky a požadavky provozovatele-zapracovávání do PD</t>
    </r>
  </si>
  <si>
    <r>
      <t xml:space="preserve">zpracována prováděcí dokumentace, vydáno SP, nebyly schváleny rozpočtem finance na realizaci stavby, </t>
    </r>
    <r>
      <rPr>
        <sz val="11"/>
        <rFont val="Arial"/>
        <family val="2"/>
        <charset val="238"/>
      </rPr>
      <t>nevypořádané pozemky</t>
    </r>
  </si>
  <si>
    <r>
      <t xml:space="preserve">zhotovitel JANKOSTAV, </t>
    </r>
    <r>
      <rPr>
        <sz val="11"/>
        <rFont val="Arial"/>
        <family val="2"/>
        <charset val="238"/>
      </rPr>
      <t>stavba dokončena 10/2017</t>
    </r>
  </si>
  <si>
    <r>
      <t xml:space="preserve">průzkumy provedeny, zpracován koncept DÚR, </t>
    </r>
    <r>
      <rPr>
        <sz val="11"/>
        <rFont val="Arial"/>
        <family val="2"/>
        <charset val="238"/>
      </rPr>
      <t>příprava majetkového vypořádání</t>
    </r>
  </si>
  <si>
    <r>
      <t>zpracovaná DPS, DHV CR na AD,</t>
    </r>
    <r>
      <rPr>
        <sz val="11"/>
        <rFont val="Arial"/>
        <family val="2"/>
        <charset val="238"/>
      </rPr>
      <t xml:space="preserve"> projekt bude rozdělen</t>
    </r>
  </si>
  <si>
    <r>
      <t xml:space="preserve">zpracována </t>
    </r>
    <r>
      <rPr>
        <sz val="11"/>
        <rFont val="Arial"/>
        <family val="2"/>
        <charset val="238"/>
      </rPr>
      <t>PD-</t>
    </r>
    <r>
      <rPr>
        <sz val="11"/>
        <rFont val="Arial"/>
        <family val="2"/>
      </rPr>
      <t>DÚR, probíhají majetkoprávní projednání</t>
    </r>
  </si>
  <si>
    <r>
      <t xml:space="preserve">dokončena </t>
    </r>
    <r>
      <rPr>
        <sz val="11"/>
        <rFont val="Arial"/>
        <family val="2"/>
        <charset val="238"/>
      </rPr>
      <t>realizace</t>
    </r>
    <r>
      <rPr>
        <sz val="11"/>
        <rFont val="Arial"/>
        <family val="2"/>
      </rPr>
      <t xml:space="preserve"> a přejímka stavby, vydán kolaudační souhlas, podklady k navedení do majetku </t>
    </r>
    <r>
      <rPr>
        <sz val="11"/>
        <rFont val="Arial"/>
        <family val="2"/>
        <charset val="238"/>
      </rPr>
      <t>předány na majetkový odbor, stavba navedena na majetek SMO</t>
    </r>
  </si>
  <si>
    <r>
      <t>07/2015-</t>
    </r>
    <r>
      <rPr>
        <sz val="11"/>
        <rFont val="Arial"/>
        <family val="2"/>
        <charset val="238"/>
      </rPr>
      <t>04</t>
    </r>
    <r>
      <rPr>
        <sz val="11"/>
        <rFont val="Arial"/>
        <family val="2"/>
      </rPr>
      <t>/2017</t>
    </r>
  </si>
  <si>
    <r>
      <t xml:space="preserve">zpracována PD-DSP, vydáno SP, </t>
    </r>
    <r>
      <rPr>
        <sz val="11"/>
        <rFont val="Arial"/>
        <family val="2"/>
        <charset val="238"/>
      </rPr>
      <t>dokončeno zadávací řízení na dodavatele stavby, podepsána SoD, zahájena realizace sravby</t>
    </r>
  </si>
  <si>
    <r>
      <t xml:space="preserve">2009-2011      </t>
    </r>
    <r>
      <rPr>
        <sz val="11"/>
        <rFont val="Arial"/>
        <family val="2"/>
        <charset val="238"/>
      </rPr>
      <t>2014-2016</t>
    </r>
  </si>
  <si>
    <r>
      <t xml:space="preserve">dokončena realizace a přejímka stavby, vydáno kolaudační rozhodnutí;  podklady pro navedení do majetku předány na odbor majetkový, stavba navedena na majetek </t>
    </r>
    <r>
      <rPr>
        <i/>
        <sz val="11"/>
        <rFont val="Arial"/>
        <family val="2"/>
        <charset val="238"/>
      </rPr>
      <t>(stavba z projektu DPK)</t>
    </r>
  </si>
  <si>
    <r>
      <t>07/2015</t>
    </r>
    <r>
      <rPr>
        <sz val="11"/>
        <rFont val="Arial"/>
        <family val="2"/>
        <charset val="238"/>
      </rPr>
      <t>-04</t>
    </r>
    <r>
      <rPr>
        <sz val="11"/>
        <rFont val="Arial"/>
        <family val="2"/>
      </rPr>
      <t>/2017</t>
    </r>
  </si>
  <si>
    <r>
      <t xml:space="preserve">realizace stavby ukončena, </t>
    </r>
    <r>
      <rPr>
        <sz val="11"/>
        <rFont val="Arial"/>
        <family val="2"/>
        <charset val="238"/>
      </rPr>
      <t>zkolaudována, předána na majetkový odbor</t>
    </r>
  </si>
  <si>
    <r>
      <t>10/2016-</t>
    </r>
    <r>
      <rPr>
        <sz val="11"/>
        <rFont val="Arial"/>
        <family val="2"/>
        <charset val="238"/>
      </rPr>
      <t>05/2017</t>
    </r>
  </si>
  <si>
    <r>
      <t>06</t>
    </r>
    <r>
      <rPr>
        <sz val="11"/>
        <rFont val="Arial"/>
        <family val="2"/>
      </rPr>
      <t>/2017</t>
    </r>
  </si>
  <si>
    <r>
      <t xml:space="preserve">4.  </t>
    </r>
    <r>
      <rPr>
        <b/>
        <u/>
        <sz val="11"/>
        <rFont val="Arial"/>
        <family val="2"/>
      </rPr>
      <t>SOCIÁLNÍ  VĚCI  A  POLITIKA  ZAMĚSTNANOSTI</t>
    </r>
  </si>
  <si>
    <r>
      <t xml:space="preserve">5.  </t>
    </r>
    <r>
      <rPr>
        <b/>
        <u/>
        <sz val="11"/>
        <rFont val="Arial"/>
        <family val="2"/>
      </rPr>
      <t>BEZPEČNOST  STÁTU  A  PRÁVNÍ  OCHRANA</t>
    </r>
  </si>
  <si>
    <r>
      <t xml:space="preserve">6.  </t>
    </r>
    <r>
      <rPr>
        <b/>
        <u/>
        <sz val="11"/>
        <rFont val="Arial"/>
        <family val="2"/>
      </rPr>
      <t>VŠEOBECNÁ  VEŘEJNÁ  SPRÁVA  A  SLUŽBY</t>
    </r>
  </si>
  <si>
    <t>05/2017-01/2018</t>
  </si>
  <si>
    <t>vydáno SP, probíhá soutěž na výběr zhotovitele stavby</t>
  </si>
  <si>
    <t>04/2019-06/2021 06/2018-12/2019 08/2018-12/2019</t>
  </si>
  <si>
    <t>stavba ukončena a předána, kolaudační souhlas vydán,  předána na majetkový odbor</t>
  </si>
  <si>
    <t>stavba ukončena, předána, vyvedena do majetku</t>
  </si>
  <si>
    <t xml:space="preserve">10/2015-01/2017 07/2017-10/2017 </t>
  </si>
  <si>
    <t>uzavřena sml. se zhotovitelem</t>
  </si>
  <si>
    <t>vybrán zhotovitel stavby, uzavřena SoD na realizaci stavby</t>
  </si>
  <si>
    <r>
      <t xml:space="preserve">zpracována PD-DSP, vydána SP;  části 1.1, 1.2 rušení výustí-stoky KP, KPG - dokončeny a navedeny do majetku; část 1.2-stoky KPH a části 6, 7 a 8 - příprava podkladů pro aktualizaci PD a zadávací řízení na dodavatele stavby </t>
    </r>
    <r>
      <rPr>
        <i/>
        <sz val="11"/>
        <rFont val="Arial"/>
        <family val="2"/>
        <charset val="238"/>
      </rPr>
      <t>(stavba z projektu DPK)</t>
    </r>
  </si>
  <si>
    <t xml:space="preserve">Zpracován investiční záměr, vybrán zhotovitel PD (DÚR,DSP,DPS) vč. IČ, vyhotovena PD DÚR, vydáno ÚR. PD pro SP připraveno, kromě zapracování dle architektonické studie řešící vizuální vzhled a napojení na inž. sítě. Studie předána Projektu 2010. V návaznosti na ni pokračuje zpracování dokumentace, která v důsledku návrhu tramvajového přístřešku vyžaduje mimosmluvní vícepráce. Projekt 2010 oslovil odborné firmy, které vyčíslily náklady na realizaci typizovaných přístřešků a ty činí 2 909 633 Kč vč. DPH. Dále byly vyčísleny náklady na realizaci přístřešků dle studie ÚHA a ty činí 8 804 838 Kč vč. DPH. Bude svolána schůzka na vyhodnocení situace a zvolení typu přístřešků.   </t>
  </si>
  <si>
    <t>Zpracován IZ, vybrán zhotovitel dokumentace pro DÚR, DPS a DSP, zpracovává se dokumentace DÚR. Nový návrh, upravený dle požadavků MO Poruba nebyl schválen PČR-DI. Opětovně rozeslám původní zpracováný návrh k vyjádření. SMO, MOb Poruba, která přehodnotila a opravila svoje původní  stanovisko.  Byl odevzdán koncept PD, který se upravuje dle připomínek z jednotlivých vyjáření dotčených účastníků.</t>
  </si>
  <si>
    <r>
      <t xml:space="preserve">koordinace se stavbou Oprava vodovodu ul. Chocholouškova - Foerstrova - realizuje Raška </t>
    </r>
    <r>
      <rPr>
        <sz val="11"/>
        <rFont val="Calibri"/>
        <family val="2"/>
        <charset val="238"/>
        <scheme val="minor"/>
      </rPr>
      <t>- tato stavba dokončena v 9/2017</t>
    </r>
    <r>
      <rPr>
        <sz val="11"/>
        <rFont val="Arial"/>
        <family val="2"/>
        <charset val="238"/>
      </rPr>
      <t/>
    </r>
  </si>
  <si>
    <t>stavba dokončena 10/2017, řeší se věcná břemena, převod pozemků pod ostrůvky ze SSMSK na SMO</t>
  </si>
  <si>
    <t xml:space="preserve">DPS zpracována, koordinuje se stavbou vodovodu a kanalizací </t>
  </si>
  <si>
    <t>HaskoningDHV CR na AD, dotace odsouhlasena , projekt IROP, zahájení stavby 06/2017</t>
  </si>
  <si>
    <t>Stavba dokončena a předána na majetkový odbor.</t>
  </si>
  <si>
    <t>HaskoningDHV CR na DSP, IČ, DPS a AD, v roce 2018 VZ na zhotovitele stavby, bylo požádáno o dotaci z IROP</t>
  </si>
  <si>
    <t xml:space="preserve">Investiční záměr byl rozšířen o dokumentaci poskytnutou DPO, proběhla VZ na výběr zhotovitele PD pro DÚR, Smlouva uzavřena, zhotovitel pracuje na PD - DÚR. Uzavřen dodatek na prodloužení termínu odevzdání PD a navýšení ceny za vyhotovení optimalizace dopravního modelu, změny tras tramvajové trati. Do PD se zapracovávají jednotlivé dílčí odbornosti a lokalita DUHA ve spolupráci s MOb Poruba. </t>
  </si>
  <si>
    <t>stavba ukončena, kolaudace 06/2017</t>
  </si>
  <si>
    <r>
      <t xml:space="preserve">4.+5. stavba - zpracována PD-DSP, vydáno SP, příprava podkladů pro zadávací řízení na dodavatele PD pro provedení stavby a dodavatele stavby - část dostavba </t>
    </r>
    <r>
      <rPr>
        <i/>
        <sz val="11"/>
        <rFont val="Arial"/>
        <family val="2"/>
        <charset val="238"/>
      </rPr>
      <t>(stavba z projektu DPK)</t>
    </r>
    <r>
      <rPr>
        <sz val="11"/>
        <rFont val="Arial"/>
        <family val="2"/>
        <charset val="238"/>
      </rPr>
      <t>;  6. stavba - zpracována PD-DSP, příprava podkladů pro zadávací řízení na dodavatele aktualizace DSP, PD pro provádění stavby a podkladů pro zadávací řízení na dodavatele stavby</t>
    </r>
  </si>
  <si>
    <t>je zpracována dokumentace pro územní rozhodnutí, řeší se majetkoprávní vztahy</t>
  </si>
  <si>
    <t>zpracována DSP, vydáno SP, zpracována DPS, zpracována aktualizace podkladů pro zadání VZ na realizaci stavby dle požadavků a doporučení OVaK a.s. a předána OSR MMO</t>
  </si>
  <si>
    <t>vybrán zhotovitel PD - HUTNÍ PROJEKT OSTRAVA a.s., 7.2.2011 - převzata DÚR, požádáno o územní rozhodnutí, přerušeno územní říz.- nutnost uzavření smluv s novými vlastníky plynovovdu. V rámci aktualizace vyj. - RWE z důvodu změny energet. zákona (zamítá původní vyjádření po době platnosti) vzneslo nové požadavky, které vyžadují změny v projektové dokumentaci. UHA zamítl žádost o prodloužení lhůty pro doplnění podkladů. Stavba zahrnuta do "Sanace a rek. kanaliz." TDS - OVAK a.s. řeší uzavírání chybějících smluvních vztahů mezi RWE a vlastníky dotčených pozemků. Uzavřeny smlouvy z důvodu přeložek plynárenských zařízení, v 06/2017 RMO schválila dodatek k SOD na aktualizaci DÚR; zpracovává se aktualizace DÚR</t>
  </si>
  <si>
    <t xml:space="preserve">odevzdána přepracována DÚR - Ing. Rechtík, vydáno územní rozhodnutí, zpracována DSP, vydáno stavební povolení; řešení majetkoprávních vztahů s novými vlastníky, nový vlastník dosud zamítavé stanovisko. Předběžné projednání změny trasy s majiteli sousedících pozemků, což znamená přepracování PD z důvodu nutnosti změny územního rozhodnutí a stavebního povolení. Proběhlo jednání s novými vlastníky pozemků za účasti zástupce ved. OI. Nový vlastník ještě celou situaci zváží, v 06/2017 proběhlo další jednání za účasti vedoucích, kde byl vlastníkům stanoven termín konečného vyjádření do 30.6.2017.  Nový vlastník posílá nové podmínky (nadstandartní požadavky) pro souhlas  s realizací stavby - jak technické, tak finanční za zřízení služebnosti inž. sítě - tyto požadavky předány na LPO MMO k posouzení. Projektant ve spolupráci s TDS připraví podklady pro změnu trasy v úseku Š14 –Š15 v souladu s právním posouzením. </t>
  </si>
  <si>
    <t>vydáno SP; vydáno povolení odstranění stavby; provedena aktualizace vlastnických vztahů, nový vlastník pozemků odmítl udělit souhlas se stavbou - požadoval výkup některých pozemků. Majetkový odbor MMO provedl výkup pozemků od nového vlastníka. Uzavřena bud. smlouva o zřízení služebnosti inž. sítě s novým vlastníkem. Projektant zpracoval aktualizaci rozpočtu a soupisu stav. prací pro VZ dle Vyhl. 169/2016 Sb. a Zák. 134/2016 Sb., předán požadavek na VZ</t>
  </si>
  <si>
    <t>zpracovává se dokumentace pro DÚR+DSP, část díla - Úprava chráničky pod ul. Koblovská byla zrealizována</t>
  </si>
  <si>
    <t>finanční prostředky převedeny na § 3421</t>
  </si>
  <si>
    <t>je zpracována projektová dokumentace (DSP+DPS), vyřízeno stav. povolení, probíhá výběr zhotovitele stavby</t>
  </si>
  <si>
    <t>04/2017 VZMR na SOD zhotovitel nedokončené stavby, 06/2017 podepsána smlouva o dílo na dokončení stavby, 07/2017 předáno staveniště, stavba se realizuje, kolaudace 12/2017, finální terénní úpravy budou provedeny v 03-04/2018</t>
  </si>
  <si>
    <t>stavba ukončena, předána na majetkový odbor</t>
  </si>
  <si>
    <t>staveniště předáno a realizace zahájena v 08/2016, z důvodu klimatických podmínek práce přerušeny v 11/2016, předání dokončené stavby 05/2017, 06/2017 stavba zkolaudována. Stavba ukončena, ředána na odbor majetkový.</t>
  </si>
  <si>
    <t>05/2017 VZMR na SOD zhotovitel nedokončené stavby, 06/2017 podepsána smlouva o dílo na dokončení stavby, 07/2017 předáno staveniště. Stavba ukončena, předána na majetkový odbor.</t>
  </si>
  <si>
    <t>Stavba byla realizována v koordinaci s akcí sanace břehů a protipov. valu řeky Odry v dané oblasti (O.-Svinov) st. podnikem Povodí Odry, a.s. Stavba dokončena, předání na majetkový odbor.</t>
  </si>
  <si>
    <t>07/2016-05/2017</t>
  </si>
  <si>
    <t>stavba realizována v období 10 až 12/2016, 7/2017 vydán kolaudační souhlas. Stavba ukončena, předána na odbor majetkový.</t>
  </si>
  <si>
    <t>od 03/2017 realizace stavby, 06/2017 stavba zkolaudována, stavba ukončena, předána na odbor majetkový</t>
  </si>
  <si>
    <t>Předáno staveniště, zahájeny práce, následně přerušeny z důvodu klimatických podmínek,03/2017 pokračování ve stavbě, 06/2017 stavba zkolaudována. Stavba ukončena, předána na odbor majetkový.</t>
  </si>
  <si>
    <t>04/2017 předáno staveniště, dokončení stavby 9/2017, kolaudace 10/2017. Stavba ukončena, předána na odbor majetkový.</t>
  </si>
  <si>
    <t>zahájení prací 05/2017, koordinace s kamerovým systémem OVANETu v lokalitě Bělský les, 12/2017 kolaudace stavby. Stavba ukončena, předána na odbor majetkový.</t>
  </si>
  <si>
    <t>02/2017 předán požadavek VZMR na realizaci, předání staveniště v 9/2017, od 8/2017 se vyřizuje rozhodnutí o kácení dřevin, z tohoto důvodu jsou práce přerušeny</t>
  </si>
  <si>
    <t>04/2017 zadán požadavek na VZMR zhotovitele, 06/2016 podepsána smlouva o dílo, kolaudace 9/2017. Stavba ukončena, předána na odbor majetkový.</t>
  </si>
  <si>
    <t>04/2017 bezúplatně přijat nedokončený hmotný majetek (dokumentace) z ÚMOb Petřkovice, dokončení stavby v 10/2017, kolaudace 11/2017. Stavba ukončena, předána na odbor majetkový.</t>
  </si>
  <si>
    <t>8/2017 VZMR na zhotovitele, začátek realizace 10/2017, 12/2017 kolaudace. Stavba ukončena, předána na odbor majetkový.</t>
  </si>
  <si>
    <t>10/2017-05/2018</t>
  </si>
  <si>
    <t>07/2017-10/2017</t>
  </si>
  <si>
    <t>8/2017 VZMR na zhotovitele,  9/2017 uzavřena SOD na zhotovení, stavba v koordinaci s přeložkou CETIN, předáno staveniště</t>
  </si>
  <si>
    <t>z důvodu nevhodných klimatických podmínek realizace stavby přerušena do 18.6.2017, nutnost dodatečného kotvení pažení stavební jámy, stavební práce na stavbě retenční nádrže obnoveny v 06/2017, provedeno kotvení pažení, provedena kompletní betonáž retenční nádrže, osazeny ŽB panely, vyplachovací vany, realizace vystrojení nádrže, zásypy. Uzavřen Dodatek č.2. Z klimatických důvodů realizace stavby převážně přerušována.</t>
  </si>
  <si>
    <t>realizace stavby dokončena, předána na majetkový odbor</t>
  </si>
  <si>
    <t>05/2018-08/2018</t>
  </si>
  <si>
    <t>zpracován IZ, vydáno UR, zpracována DSP, bude vydáno SP</t>
  </si>
  <si>
    <t>03/2017-12/2018</t>
  </si>
  <si>
    <t>Projekt je spolufinancován ze státního rozpočtu v rámci programu Ministerstva vnitra č. 014240 „Dotace pro jednotky SDH obcí“, výše dotace činí maximálně 4,5 mil Kč. Dále je projektu poskytnuta dotace z rozpočtu Moravskoslezského kraje ve výši 2,2 mil. Kč. Staveniště předáno 15.6.2017 probíhá realizace stavby. Uzavřen Dodatek č. 1 ke smlouvě o dílo.</t>
  </si>
  <si>
    <t>12/2016 kolaudace, UKONČENO, předáno na majetkový odbor</t>
  </si>
  <si>
    <t>Rekonstrukce kotelny v podkroví radnice  MOb Plesná. Rekonstrukci zdroje tepla pro úřad MOb Puskovec.</t>
  </si>
  <si>
    <t>uzavřebna smlouva na realizaci stavby, zahájená realizace</t>
  </si>
  <si>
    <t>06/2018-05/2019</t>
  </si>
  <si>
    <t>stavba dokončena a předána na majetkoový odbor</t>
  </si>
  <si>
    <t>zpracována PD, převedeno na MOb Vítkovice</t>
  </si>
  <si>
    <t xml:space="preserve">zpracována studie (MMO ÚHA), projekt řeší stavby č.1,2 a 4 zejména na slezském břehu řeky, je zpracována projektová dokumentace pro územní řízení. U staveb, které nevyžadují vydání ÚR, se zpracovává projektová dokumentace pro stavební povolení. Byly vyřešeny majetkové vztahy k pozemkům s OKK a.s., Povodí Odry s.p. </t>
  </si>
  <si>
    <t>10/2017-04/2018</t>
  </si>
  <si>
    <t>05/2016-09/2018</t>
  </si>
  <si>
    <t>stavba ukončena a zkolaudována, technicko - ekonomické podklady k navedení do majetku města předány na OM</t>
  </si>
  <si>
    <t>Vydáno ÚR, SP, před podáním žádosti o dotaci, současně se stavbou "Přednádraží Ostrava-Přívoz, Prodloužená ul. Skladištní",  bude zadána VZ na realizaci dokumentace pro provádění stavby + AD.</t>
  </si>
  <si>
    <t>Část stavby byla provedena v rámci rekonstrukce ul. Českobratrské. Zbývající, podstatná část stavby bude realizována jako změna stavby před dokončením po rekonstrukci  ul. Českobratrská a mostu Pionýrů k Bazalům, tzn. v roce 2018. Požádáno o prodloužení platnosti SP . Uzavřena smlouva na aktualizaci projektové dokumentace pro realizaci. Práce na PD zahájeny.</t>
  </si>
  <si>
    <t xml:space="preserve">SSZ  Studentská x Opavská PD </t>
  </si>
  <si>
    <t>Zpracován IZ, vybrán zhotovitel dokumentace pro DÚR, DPS a DSP, zpracovává se dokumentace DÚR. Vyřešen propustek. PD rozeslána k vyjádření jednotlivým dotčeným subjektům. OM řeší výkup pozemku. Chybí stanovisko MOb Poruba.</t>
  </si>
  <si>
    <t>MORAVIA CONSULT Olomouc a.s. na DSP, IČ, DPS a AD, dodatek k SOD na dokumentaci pro změnu ÚR. Byla podána žádost na změnu DÚR.</t>
  </si>
  <si>
    <t>Dopravoprojekt na DSP, IČ a AD, realizace souvisí se stavbou opravy Výškovických mostů</t>
  </si>
  <si>
    <t>HaskoningDHV CR na DSP, DPS, IČ a AD, z důvodu nevykoupeného pozemku od fy TESCO byla o. strategického rozvoje další příprava pozastavena</t>
  </si>
  <si>
    <t>SHB, a.s. na DÚR, IČ  - v projektu se nebude pokračovat, příprava  zastavena</t>
  </si>
  <si>
    <t>jedná se o další rozšíření parkovacích míst u ZOO Ostrava, odbor dopravy předal IZ parkovacího domu,  pokračuje další projekční příprava</t>
  </si>
  <si>
    <t>Zpracován investiční záměr, VZ vysoutěžena, Smlouva na realiazaci DÚR, DSP, DPS podepsána, připravuje se PD pro ÚR, koncept PD odevzdán, řeší se majetková problematika - směna a výkup pozemku od soukr.vlastníka</t>
  </si>
  <si>
    <t>Uzavřena smlouva na realizaci PD - DÚR, DSP, DPS stavba je sloučena se stavbou "Rekonstrukce křižovatky ul. 28. října, sil. II/479 S MK ul. Železáresnká a  a Sokola Tůmy v Ostravě". Odevzdán koncept PD - DÚR. Řeší se majetkové vztahy s fa PROFITHERM ve věci výkupu pozemků pod stavbou.</t>
  </si>
  <si>
    <t>zahájena příprava II. etapy, uzavřené smlouvy o připojení na distribuční soustavu elektrické energie, zpracován podklad pro výběr zhotovitele PD</t>
  </si>
  <si>
    <t>dořešen výkup pozemku 263/3 ČR ÚZSVM, zpracována aktualizace DÚR v 08/2010, nutno dořešit majetkově s Lesy ČR</t>
  </si>
  <si>
    <r>
      <t>dokončena</t>
    </r>
    <r>
      <rPr>
        <sz val="11"/>
        <rFont val="Arial"/>
        <family val="2"/>
      </rPr>
      <t xml:space="preserve"> realizace stavby (na základě rozhodnutí odboru OŽP MMO byl rozsah stavebních prací posouzen jako udržovací práce - stavba byla přeřazena </t>
    </r>
    <r>
      <rPr>
        <sz val="11"/>
        <rFont val="Arial"/>
        <family val="2"/>
        <charset val="238"/>
      </rPr>
      <t xml:space="preserve">a financována v rámci </t>
    </r>
    <r>
      <rPr>
        <sz val="11"/>
        <rFont val="Arial"/>
        <family val="2"/>
      </rPr>
      <t>oprav)</t>
    </r>
  </si>
  <si>
    <t xml:space="preserve">zajištění náhradního a záložního připojení při výpadcích el.energie </t>
  </si>
  <si>
    <t xml:space="preserve">Zpracována PD-DSP, vydáno stavební povolení; SO 06, kan. stoka ul. Kollárova (havarijní stav kanalizace) - uzavřena SoD na realizaci stavby, probíhá realizace stavby </t>
  </si>
  <si>
    <t xml:space="preserve">Zpracována PD-DSP, vydáno SP (stavba vyjmuta z projektu „Sanace a rekonstrukce kanalizace na území negativně ovlivněném hornickou činností“). Zpracována aktualizace dokumentace pro provádění stavby. Probíhá zadávací řízení na dodavatele stavby. </t>
  </si>
  <si>
    <t>realizace ukončena, příprava kolaudace  a vyvedení do majetku</t>
  </si>
  <si>
    <t>dořešena majetkoprávní projednání, podána žádost o územní rozhodnutí</t>
  </si>
  <si>
    <t>03-04/2017 podány žádosti o vydání SP, 04-05/2017 schválení podání žádosti radou města, žádost o dotaci podána, čeká se na rozhodnutí o přidělení dotace</t>
  </si>
  <si>
    <t>jedná se o rekonstrukci objektu bývalé MŠ U Dvoru pro potřeby Múzické školy,bylo vydáno ÚR, pokračuje další projekční příprava</t>
  </si>
  <si>
    <t>Zpracován IZ, zpracovává se PD - DÚR</t>
  </si>
  <si>
    <t>Je zpracována DUR a probíhá územní řízení. Po vydání rozhodnutí bude následovat další proječní příprava</t>
  </si>
  <si>
    <t>akce bude realizována MO Mar. Hory a Hulváky</t>
  </si>
  <si>
    <t>Rekonstrukce Mariánského náměstí</t>
  </si>
  <si>
    <t>stavby dokončeny, fakturace a kolaudace v 02/2017, koulaudační souhlasy vydány, stavba předána na majetkový odbor</t>
  </si>
  <si>
    <t>vyhlášena veřejná výzva pro potenciální zájemce o koupi lokality rozvojové zóny Hrušov, dosud není dořešen vyvlastňovací proces, zpracována pouze DÚR na změnu využití území</t>
  </si>
  <si>
    <t>příprava realizace Systému měření a regulace</t>
  </si>
  <si>
    <t>Transformace Domova Na Liščině II</t>
  </si>
  <si>
    <t>1. etapa stavby - HANGÁR - dokončena a navedena do majetku, 2. etapa stavby - Rozšíření zpevněných ploch - dokončena a navedena do majetku</t>
  </si>
  <si>
    <t>stavba ukončena, převzata, vydán kolaudační souhlas, předáno na majetkový odbor</t>
  </si>
  <si>
    <t>rekonstrukce komunikace řídících systémů vytápění - Domov Slunečnice, rekonstrukce ležatých rozvodů TUV - Domov Korýtko</t>
  </si>
  <si>
    <r>
      <t xml:space="preserve">                                                    k 31. 12.  2017                                    </t>
    </r>
    <r>
      <rPr>
        <sz val="10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</si>
</sst>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7" x14ac:knownFonts="1">
    <font>
      <sz val="10"/>
      <name val="Arial"/>
      <family val="2"/>
      <charset val="238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</font>
    <font>
      <sz val="10"/>
      <name val="Arial CE"/>
      <charset val="238"/>
    </font>
    <font>
      <b/>
      <sz val="10"/>
      <color indexed="8"/>
      <name val="Arial CE"/>
      <family val="2"/>
      <charset val="238"/>
    </font>
    <font>
      <b/>
      <sz val="16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Arial"/>
      <family val="2"/>
    </font>
    <font>
      <b/>
      <sz val="20"/>
      <name val="Arial"/>
      <family val="2"/>
    </font>
    <font>
      <b/>
      <u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b/>
      <u/>
      <sz val="11"/>
      <name val="Arial"/>
      <family val="2"/>
    </font>
    <font>
      <b/>
      <sz val="11"/>
      <name val="Arial"/>
      <family val="2"/>
      <charset val="238"/>
    </font>
    <font>
      <sz val="11"/>
      <name val="Arial CE"/>
      <family val="2"/>
    </font>
    <font>
      <i/>
      <sz val="11"/>
      <name val="Arial"/>
      <family val="2"/>
      <charset val="238"/>
    </font>
    <font>
      <b/>
      <sz val="11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189">
    <xf numFmtId="0" fontId="0" fillId="0" borderId="0" xfId="0"/>
    <xf numFmtId="0" fontId="2" fillId="0" borderId="0" xfId="1" applyFont="1" applyAlignment="1"/>
    <xf numFmtId="4" fontId="1" fillId="2" borderId="0" xfId="1" applyNumberFormat="1" applyFont="1" applyFill="1"/>
    <xf numFmtId="0" fontId="1" fillId="2" borderId="0" xfId="1" applyFont="1" applyFill="1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3" fillId="0" borderId="1" xfId="2" applyFont="1" applyBorder="1" applyAlignment="1">
      <alignment horizontal="center"/>
    </xf>
    <xf numFmtId="0" fontId="3" fillId="0" borderId="1" xfId="1" quotePrefix="1" applyFont="1" applyBorder="1" applyAlignment="1">
      <alignment horizontal="left"/>
    </xf>
    <xf numFmtId="0" fontId="3" fillId="0" borderId="2" xfId="1" applyFont="1" applyBorder="1" applyAlignment="1"/>
    <xf numFmtId="0" fontId="3" fillId="0" borderId="4" xfId="1" applyFont="1" applyBorder="1" applyAlignment="1">
      <alignment horizontal="centerContinuous"/>
    </xf>
    <xf numFmtId="0" fontId="3" fillId="0" borderId="5" xfId="1" applyFont="1" applyBorder="1" applyAlignment="1">
      <alignment horizontal="centerContinuous"/>
    </xf>
    <xf numFmtId="0" fontId="1" fillId="2" borderId="0" xfId="2" applyFont="1" applyFill="1" applyBorder="1"/>
    <xf numFmtId="0" fontId="3" fillId="0" borderId="6" xfId="2" applyFont="1" applyBorder="1" applyAlignment="1">
      <alignment horizontal="center"/>
    </xf>
    <xf numFmtId="0" fontId="3" fillId="0" borderId="7" xfId="1" applyFont="1" applyBorder="1" applyAlignment="1">
      <alignment horizontal="centerContinuous"/>
    </xf>
    <xf numFmtId="0" fontId="3" fillId="0" borderId="8" xfId="1" applyFont="1" applyBorder="1" applyAlignment="1">
      <alignment horizontal="centerContinuous"/>
    </xf>
    <xf numFmtId="0" fontId="3" fillId="0" borderId="10" xfId="1" applyFont="1" applyBorder="1" applyAlignment="1">
      <alignment horizontal="centerContinuous"/>
    </xf>
    <xf numFmtId="0" fontId="3" fillId="0" borderId="11" xfId="1" applyFont="1" applyBorder="1" applyAlignment="1">
      <alignment horizontal="centerContinuous"/>
    </xf>
    <xf numFmtId="0" fontId="5" fillId="3" borderId="12" xfId="0" applyFont="1" applyFill="1" applyBorder="1" applyAlignment="1"/>
    <xf numFmtId="3" fontId="3" fillId="4" borderId="13" xfId="2" applyNumberFormat="1" applyFont="1" applyFill="1" applyBorder="1" applyAlignment="1">
      <alignment horizontal="right"/>
    </xf>
    <xf numFmtId="164" fontId="3" fillId="4" borderId="12" xfId="1" applyNumberFormat="1" applyFont="1" applyFill="1" applyBorder="1"/>
    <xf numFmtId="164" fontId="3" fillId="4" borderId="14" xfId="1" applyNumberFormat="1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6" fillId="2" borderId="15" xfId="0" applyFont="1" applyFill="1" applyBorder="1" applyAlignment="1">
      <alignment wrapText="1"/>
    </xf>
    <xf numFmtId="3" fontId="4" fillId="0" borderId="16" xfId="2" applyNumberFormat="1" applyFont="1" applyFill="1" applyBorder="1" applyAlignment="1">
      <alignment horizontal="right"/>
    </xf>
    <xf numFmtId="164" fontId="1" fillId="0" borderId="17" xfId="1" applyNumberFormat="1" applyFont="1" applyBorder="1"/>
    <xf numFmtId="164" fontId="1" fillId="0" borderId="18" xfId="1" applyNumberFormat="1" applyFont="1" applyBorder="1"/>
    <xf numFmtId="0" fontId="1" fillId="2" borderId="19" xfId="2" applyFont="1" applyFill="1" applyBorder="1"/>
    <xf numFmtId="0" fontId="1" fillId="2" borderId="20" xfId="2" applyFont="1" applyFill="1" applyBorder="1"/>
    <xf numFmtId="0" fontId="3" fillId="4" borderId="12" xfId="0" applyFont="1" applyFill="1" applyBorder="1"/>
    <xf numFmtId="3" fontId="3" fillId="3" borderId="13" xfId="2" applyNumberFormat="1" applyFont="1" applyFill="1" applyBorder="1" applyAlignment="1">
      <alignment horizontal="right"/>
    </xf>
    <xf numFmtId="0" fontId="6" fillId="2" borderId="15" xfId="0" applyFont="1" applyFill="1" applyBorder="1"/>
    <xf numFmtId="3" fontId="1" fillId="2" borderId="15" xfId="3" applyNumberFormat="1" applyFont="1" applyFill="1" applyBorder="1" applyAlignment="1"/>
    <xf numFmtId="164" fontId="1" fillId="0" borderId="21" xfId="1" applyNumberFormat="1" applyFont="1" applyBorder="1"/>
    <xf numFmtId="0" fontId="6" fillId="2" borderId="22" xfId="0" applyFont="1" applyFill="1" applyBorder="1"/>
    <xf numFmtId="3" fontId="1" fillId="2" borderId="22" xfId="3" applyNumberFormat="1" applyFont="1" applyFill="1" applyBorder="1" applyAlignment="1"/>
    <xf numFmtId="0" fontId="6" fillId="0" borderId="22" xfId="0" applyFont="1" applyFill="1" applyBorder="1"/>
    <xf numFmtId="3" fontId="1" fillId="0" borderId="23" xfId="3" applyNumberFormat="1" applyFont="1" applyFill="1" applyBorder="1" applyAlignment="1"/>
    <xf numFmtId="164" fontId="1" fillId="0" borderId="15" xfId="1" applyNumberFormat="1" applyFont="1" applyBorder="1" applyAlignment="1">
      <alignment horizontal="center"/>
    </xf>
    <xf numFmtId="3" fontId="1" fillId="2" borderId="23" xfId="3" applyNumberFormat="1" applyFont="1" applyFill="1" applyBorder="1" applyAlignment="1"/>
    <xf numFmtId="164" fontId="1" fillId="0" borderId="24" xfId="1" applyNumberFormat="1" applyFont="1" applyBorder="1"/>
    <xf numFmtId="0" fontId="6" fillId="2" borderId="22" xfId="0" applyFont="1" applyFill="1" applyBorder="1" applyAlignment="1">
      <alignment wrapText="1"/>
    </xf>
    <xf numFmtId="3" fontId="1" fillId="2" borderId="25" xfId="1" applyNumberFormat="1" applyFont="1" applyFill="1" applyBorder="1" applyAlignment="1">
      <alignment horizontal="right" wrapText="1"/>
    </xf>
    <xf numFmtId="164" fontId="1" fillId="0" borderId="17" xfId="1" applyNumberFormat="1" applyFont="1" applyBorder="1" applyAlignment="1">
      <alignment horizontal="right" wrapText="1"/>
    </xf>
    <xf numFmtId="164" fontId="1" fillId="0" borderId="26" xfId="1" applyNumberFormat="1" applyFont="1" applyBorder="1" applyAlignment="1">
      <alignment horizontal="right" wrapText="1"/>
    </xf>
    <xf numFmtId="0" fontId="1" fillId="2" borderId="0" xfId="2" applyFont="1" applyFill="1" applyBorder="1" applyAlignment="1">
      <alignment wrapText="1"/>
    </xf>
    <xf numFmtId="0" fontId="1" fillId="2" borderId="19" xfId="2" applyFont="1" applyFill="1" applyBorder="1" applyAlignment="1">
      <alignment wrapText="1"/>
    </xf>
    <xf numFmtId="0" fontId="1" fillId="2" borderId="20" xfId="2" applyFont="1" applyFill="1" applyBorder="1" applyAlignment="1">
      <alignment wrapText="1"/>
    </xf>
    <xf numFmtId="0" fontId="6" fillId="0" borderId="27" xfId="0" applyFont="1" applyFill="1" applyBorder="1"/>
    <xf numFmtId="3" fontId="1" fillId="2" borderId="23" xfId="2" applyNumberFormat="1" applyFont="1" applyFill="1" applyBorder="1" applyAlignment="1">
      <alignment horizontal="right"/>
    </xf>
    <xf numFmtId="164" fontId="1" fillId="0" borderId="23" xfId="1" applyNumberFormat="1" applyFont="1" applyFill="1" applyBorder="1"/>
    <xf numFmtId="0" fontId="1" fillId="0" borderId="0" xfId="2" applyFont="1" applyFill="1" applyBorder="1"/>
    <xf numFmtId="0" fontId="1" fillId="0" borderId="19" xfId="2" applyFont="1" applyFill="1" applyBorder="1"/>
    <xf numFmtId="0" fontId="1" fillId="0" borderId="20" xfId="2" applyFont="1" applyFill="1" applyBorder="1"/>
    <xf numFmtId="0" fontId="3" fillId="4" borderId="13" xfId="0" applyFont="1" applyFill="1" applyBorder="1"/>
    <xf numFmtId="0" fontId="3" fillId="2" borderId="0" xfId="2" applyFont="1" applyFill="1" applyBorder="1"/>
    <xf numFmtId="0" fontId="3" fillId="2" borderId="19" xfId="2" applyFont="1" applyFill="1" applyBorder="1"/>
    <xf numFmtId="0" fontId="3" fillId="2" borderId="20" xfId="2" applyFont="1" applyFill="1" applyBorder="1"/>
    <xf numFmtId="3" fontId="1" fillId="2" borderId="16" xfId="3" applyNumberFormat="1" applyFont="1" applyFill="1" applyBorder="1" applyAlignment="1"/>
    <xf numFmtId="164" fontId="1" fillId="0" borderId="15" xfId="1" applyNumberFormat="1" applyFont="1" applyBorder="1"/>
    <xf numFmtId="164" fontId="1" fillId="0" borderId="21" xfId="1" applyNumberFormat="1" applyFont="1" applyFill="1" applyBorder="1" applyAlignment="1">
      <alignment horizontal="center"/>
    </xf>
    <xf numFmtId="0" fontId="6" fillId="2" borderId="23" xfId="0" applyFont="1" applyFill="1" applyBorder="1"/>
    <xf numFmtId="164" fontId="1" fillId="0" borderId="23" xfId="1" applyNumberFormat="1" applyFont="1" applyBorder="1"/>
    <xf numFmtId="164" fontId="1" fillId="0" borderId="21" xfId="1" applyNumberFormat="1" applyFont="1" applyFill="1" applyBorder="1"/>
    <xf numFmtId="0" fontId="3" fillId="0" borderId="23" xfId="0" applyFont="1" applyFill="1" applyBorder="1" applyAlignment="1"/>
    <xf numFmtId="3" fontId="0" fillId="0" borderId="22" xfId="0" applyNumberFormat="1" applyFont="1" applyFill="1" applyBorder="1" applyAlignment="1"/>
    <xf numFmtId="164" fontId="4" fillId="0" borderId="15" xfId="1" applyNumberFormat="1" applyFont="1" applyFill="1" applyBorder="1"/>
    <xf numFmtId="164" fontId="1" fillId="0" borderId="26" xfId="1" applyNumberFormat="1" applyFont="1" applyFill="1" applyBorder="1"/>
    <xf numFmtId="3" fontId="0" fillId="0" borderId="25" xfId="0" applyNumberFormat="1" applyFont="1" applyFill="1" applyBorder="1" applyAlignment="1"/>
    <xf numFmtId="3" fontId="1" fillId="0" borderId="25" xfId="3" applyNumberFormat="1" applyFont="1" applyFill="1" applyBorder="1" applyAlignment="1"/>
    <xf numFmtId="0" fontId="6" fillId="0" borderId="23" xfId="0" applyFont="1" applyFill="1" applyBorder="1"/>
    <xf numFmtId="3" fontId="1" fillId="0" borderId="28" xfId="3" applyNumberFormat="1" applyFont="1" applyFill="1" applyBorder="1" applyAlignment="1"/>
    <xf numFmtId="164" fontId="1" fillId="0" borderId="26" xfId="1" applyNumberFormat="1" applyFont="1" applyFill="1" applyBorder="1" applyAlignment="1">
      <alignment horizontal="center"/>
    </xf>
    <xf numFmtId="0" fontId="6" fillId="0" borderId="15" xfId="0" applyFont="1" applyFill="1" applyBorder="1"/>
    <xf numFmtId="165" fontId="1" fillId="0" borderId="15" xfId="1" applyNumberFormat="1" applyFont="1" applyBorder="1"/>
    <xf numFmtId="3" fontId="1" fillId="2" borderId="28" xfId="1" applyNumberFormat="1" applyFont="1" applyFill="1" applyBorder="1"/>
    <xf numFmtId="0" fontId="1" fillId="2" borderId="29" xfId="2" applyFont="1" applyFill="1" applyBorder="1"/>
    <xf numFmtId="0" fontId="1" fillId="2" borderId="30" xfId="2" applyFont="1" applyFill="1" applyBorder="1"/>
    <xf numFmtId="3" fontId="1" fillId="2" borderId="22" xfId="1" applyNumberFormat="1" applyFont="1" applyFill="1" applyBorder="1" applyAlignment="1">
      <alignment horizontal="right"/>
    </xf>
    <xf numFmtId="0" fontId="6" fillId="2" borderId="31" xfId="0" applyFont="1" applyFill="1" applyBorder="1"/>
    <xf numFmtId="3" fontId="1" fillId="2" borderId="28" xfId="1" applyNumberFormat="1" applyFont="1" applyFill="1" applyBorder="1" applyAlignment="1"/>
    <xf numFmtId="164" fontId="1" fillId="0" borderId="26" xfId="1" applyNumberFormat="1" applyFont="1" applyBorder="1"/>
    <xf numFmtId="0" fontId="8" fillId="0" borderId="23" xfId="4" applyFont="1" applyFill="1" applyBorder="1" applyAlignment="1"/>
    <xf numFmtId="164" fontId="1" fillId="0" borderId="24" xfId="1" applyNumberFormat="1" applyFont="1" applyBorder="1" applyAlignment="1">
      <alignment horizontal="right"/>
    </xf>
    <xf numFmtId="164" fontId="1" fillId="0" borderId="26" xfId="1" applyNumberFormat="1" applyFont="1" applyBorder="1" applyAlignment="1">
      <alignment horizontal="right"/>
    </xf>
    <xf numFmtId="0" fontId="3" fillId="4" borderId="1" xfId="0" applyFont="1" applyFill="1" applyBorder="1"/>
    <xf numFmtId="3" fontId="3" fillId="4" borderId="3" xfId="2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wrapText="1"/>
    </xf>
    <xf numFmtId="3" fontId="1" fillId="2" borderId="3" xfId="1" applyNumberFormat="1" applyFont="1" applyFill="1" applyBorder="1" applyAlignment="1">
      <alignment horizontal="right"/>
    </xf>
    <xf numFmtId="0" fontId="3" fillId="0" borderId="22" xfId="0" applyFont="1" applyFill="1" applyBorder="1" applyAlignment="1">
      <alignment wrapText="1"/>
    </xf>
    <xf numFmtId="164" fontId="1" fillId="0" borderId="21" xfId="1" applyNumberFormat="1" applyFont="1" applyBorder="1" applyAlignment="1">
      <alignment horizontal="center"/>
    </xf>
    <xf numFmtId="0" fontId="3" fillId="0" borderId="32" xfId="0" applyFont="1" applyFill="1" applyBorder="1" applyAlignment="1">
      <alignment vertical="center" wrapText="1"/>
    </xf>
    <xf numFmtId="0" fontId="6" fillId="2" borderId="33" xfId="0" applyFont="1" applyFill="1" applyBorder="1"/>
    <xf numFmtId="3" fontId="1" fillId="2" borderId="16" xfId="1" applyNumberFormat="1" applyFont="1" applyFill="1" applyBorder="1" applyAlignment="1"/>
    <xf numFmtId="164" fontId="1" fillId="0" borderId="33" xfId="1" applyNumberFormat="1" applyFont="1" applyBorder="1"/>
    <xf numFmtId="164" fontId="1" fillId="0" borderId="34" xfId="1" applyNumberFormat="1" applyFont="1" applyBorder="1"/>
    <xf numFmtId="0" fontId="6" fillId="2" borderId="7" xfId="0" applyFont="1" applyFill="1" applyBorder="1" applyAlignment="1">
      <alignment wrapText="1"/>
    </xf>
    <xf numFmtId="3" fontId="1" fillId="2" borderId="8" xfId="1" applyNumberFormat="1" applyFont="1" applyFill="1" applyBorder="1" applyAlignment="1">
      <alignment horizontal="right"/>
    </xf>
    <xf numFmtId="164" fontId="1" fillId="0" borderId="35" xfId="1" applyNumberFormat="1" applyFont="1" applyBorder="1" applyAlignment="1">
      <alignment horizontal="right"/>
    </xf>
    <xf numFmtId="164" fontId="1" fillId="0" borderId="36" xfId="1" applyNumberFormat="1" applyFont="1" applyBorder="1" applyAlignment="1">
      <alignment horizontal="right"/>
    </xf>
    <xf numFmtId="0" fontId="3" fillId="4" borderId="32" xfId="0" applyFont="1" applyFill="1" applyBorder="1"/>
    <xf numFmtId="3" fontId="3" fillId="4" borderId="9" xfId="2" applyNumberFormat="1" applyFont="1" applyFill="1" applyBorder="1" applyAlignment="1">
      <alignment horizontal="right"/>
    </xf>
    <xf numFmtId="164" fontId="3" fillId="4" borderId="32" xfId="1" applyNumberFormat="1" applyFont="1" applyFill="1" applyBorder="1"/>
    <xf numFmtId="164" fontId="3" fillId="4" borderId="37" xfId="1" applyNumberFormat="1" applyFont="1" applyFill="1" applyBorder="1"/>
    <xf numFmtId="0" fontId="6" fillId="2" borderId="7" xfId="0" applyFont="1" applyFill="1" applyBorder="1"/>
    <xf numFmtId="3" fontId="1" fillId="2" borderId="8" xfId="1" applyNumberFormat="1" applyFont="1" applyFill="1" applyBorder="1" applyAlignment="1"/>
    <xf numFmtId="164" fontId="1" fillId="0" borderId="7" xfId="1" applyNumberFormat="1" applyFont="1" applyBorder="1"/>
    <xf numFmtId="0" fontId="9" fillId="4" borderId="38" xfId="1" quotePrefix="1" applyFont="1" applyFill="1" applyBorder="1" applyAlignment="1">
      <alignment horizontal="left"/>
    </xf>
    <xf numFmtId="3" fontId="10" fillId="4" borderId="39" xfId="1" applyNumberFormat="1" applyFont="1" applyFill="1" applyBorder="1"/>
    <xf numFmtId="3" fontId="10" fillId="4" borderId="38" xfId="1" applyNumberFormat="1" applyFont="1" applyFill="1" applyBorder="1"/>
    <xf numFmtId="164" fontId="10" fillId="4" borderId="40" xfId="1" applyNumberFormat="1" applyFont="1" applyFill="1" applyBorder="1"/>
    <xf numFmtId="164" fontId="10" fillId="4" borderId="41" xfId="1" applyNumberFormat="1" applyFont="1" applyFill="1" applyBorder="1"/>
    <xf numFmtId="0" fontId="11" fillId="2" borderId="0" xfId="1" applyFont="1" applyFill="1"/>
    <xf numFmtId="4" fontId="11" fillId="2" borderId="0" xfId="1" applyNumberFormat="1" applyFont="1" applyFill="1"/>
    <xf numFmtId="3" fontId="3" fillId="0" borderId="0" xfId="1" applyNumberFormat="1" applyFont="1" applyBorder="1"/>
    <xf numFmtId="164" fontId="1" fillId="0" borderId="0" xfId="1" applyNumberFormat="1" applyFont="1" applyBorder="1"/>
    <xf numFmtId="0" fontId="1" fillId="0" borderId="0" xfId="1" applyFont="1" applyBorder="1" applyAlignment="1">
      <alignment horizontal="left"/>
    </xf>
    <xf numFmtId="3" fontId="3" fillId="2" borderId="0" xfId="2" applyNumberFormat="1" applyFont="1" applyFill="1" applyAlignment="1">
      <alignment horizontal="center"/>
    </xf>
    <xf numFmtId="3" fontId="1" fillId="2" borderId="0" xfId="2" applyNumberFormat="1" applyFont="1" applyFill="1" applyAlignment="1">
      <alignment horizontal="center"/>
    </xf>
    <xf numFmtId="0" fontId="1" fillId="2" borderId="0" xfId="2" applyFont="1" applyFill="1"/>
    <xf numFmtId="0" fontId="1" fillId="0" borderId="0" xfId="2" applyFont="1" applyAlignment="1">
      <alignment horizontal="center"/>
    </xf>
    <xf numFmtId="0" fontId="1" fillId="0" borderId="6" xfId="2" applyFont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0" fontId="1" fillId="2" borderId="42" xfId="2" applyFont="1" applyFill="1" applyBorder="1"/>
    <xf numFmtId="0" fontId="1" fillId="0" borderId="15" xfId="2" applyFont="1" applyBorder="1" applyAlignment="1">
      <alignment horizontal="center"/>
    </xf>
    <xf numFmtId="3" fontId="1" fillId="2" borderId="43" xfId="2" applyNumberFormat="1" applyFont="1" applyFill="1" applyBorder="1" applyAlignment="1">
      <alignment horizontal="center"/>
    </xf>
    <xf numFmtId="0" fontId="1" fillId="2" borderId="43" xfId="2" applyFont="1" applyFill="1" applyBorder="1"/>
    <xf numFmtId="0" fontId="1" fillId="2" borderId="18" xfId="2" applyFont="1" applyFill="1" applyBorder="1"/>
    <xf numFmtId="0" fontId="0" fillId="0" borderId="0" xfId="0" applyFill="1" applyBorder="1"/>
    <xf numFmtId="0" fontId="1" fillId="2" borderId="0" xfId="0" applyFont="1" applyFill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3" fontId="1" fillId="0" borderId="0" xfId="2" applyNumberFormat="1" applyFont="1" applyAlignment="1">
      <alignment vertical="center"/>
    </xf>
    <xf numFmtId="3" fontId="1" fillId="0" borderId="0" xfId="2" applyNumberFormat="1" applyFont="1" applyAlignment="1">
      <alignment horizontal="center" vertical="center"/>
    </xf>
    <xf numFmtId="0" fontId="1" fillId="2" borderId="0" xfId="2" applyFont="1" applyFill="1" applyBorder="1" applyAlignment="1">
      <alignment vertical="center"/>
    </xf>
    <xf numFmtId="0" fontId="1" fillId="2" borderId="0" xfId="2" applyFont="1" applyFill="1" applyBorder="1" applyAlignment="1">
      <alignment horizontal="center" vertical="center"/>
    </xf>
    <xf numFmtId="0" fontId="1" fillId="2" borderId="83" xfId="0" applyFont="1" applyFill="1" applyBorder="1" applyAlignment="1">
      <alignment horizontal="right"/>
    </xf>
    <xf numFmtId="0" fontId="1" fillId="2" borderId="83" xfId="0" applyFont="1" applyFill="1" applyBorder="1" applyAlignment="1"/>
    <xf numFmtId="3" fontId="1" fillId="2" borderId="83" xfId="0" applyNumberFormat="1" applyFont="1" applyFill="1" applyBorder="1" applyAlignment="1"/>
    <xf numFmtId="0" fontId="1" fillId="2" borderId="83" xfId="0" applyFont="1" applyFill="1" applyBorder="1" applyAlignment="1">
      <alignment horizontal="center" vertical="center"/>
    </xf>
    <xf numFmtId="0" fontId="1" fillId="2" borderId="83" xfId="0" applyFont="1" applyFill="1" applyBorder="1" applyAlignment="1">
      <alignment wrapText="1"/>
    </xf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/>
    <xf numFmtId="3" fontId="1" fillId="2" borderId="0" xfId="0" applyNumberFormat="1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3" fontId="5" fillId="2" borderId="12" xfId="0" applyNumberFormat="1" applyFont="1" applyFill="1" applyBorder="1" applyAlignment="1"/>
    <xf numFmtId="3" fontId="5" fillId="2" borderId="13" xfId="0" applyNumberFormat="1" applyFont="1" applyFill="1" applyBorder="1" applyAlignment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0" fontId="16" fillId="0" borderId="0" xfId="2" applyFont="1" applyAlignment="1">
      <alignment horizontal="center" vertical="center" wrapText="1"/>
    </xf>
    <xf numFmtId="0" fontId="10" fillId="0" borderId="1" xfId="2" applyFont="1" applyBorder="1" applyAlignment="1">
      <alignment horizontal="right" vertical="center"/>
    </xf>
    <xf numFmtId="0" fontId="10" fillId="0" borderId="44" xfId="2" applyFont="1" applyBorder="1" applyAlignment="1">
      <alignment horizontal="center" vertical="center"/>
    </xf>
    <xf numFmtId="3" fontId="10" fillId="0" borderId="1" xfId="2" applyNumberFormat="1" applyFont="1" applyBorder="1" applyAlignment="1">
      <alignment horizontal="center" vertical="center"/>
    </xf>
    <xf numFmtId="0" fontId="10" fillId="0" borderId="3" xfId="2" applyFont="1" applyBorder="1" applyAlignment="1">
      <alignment horizontal="left" vertical="center" wrapText="1"/>
    </xf>
    <xf numFmtId="0" fontId="10" fillId="0" borderId="6" xfId="2" applyFont="1" applyBorder="1" applyAlignment="1">
      <alignment horizontal="right" vertical="center"/>
    </xf>
    <xf numFmtId="0" fontId="10" fillId="0" borderId="49" xfId="2" applyFont="1" applyBorder="1" applyAlignment="1">
      <alignment horizontal="center" vertical="center"/>
    </xf>
    <xf numFmtId="3" fontId="10" fillId="0" borderId="6" xfId="2" applyNumberFormat="1" applyFont="1" applyBorder="1" applyAlignment="1">
      <alignment horizontal="center" vertical="center"/>
    </xf>
    <xf numFmtId="3" fontId="10" fillId="0" borderId="55" xfId="2" applyNumberFormat="1" applyFont="1" applyBorder="1" applyAlignment="1">
      <alignment horizontal="center" vertical="center"/>
    </xf>
    <xf numFmtId="49" fontId="10" fillId="2" borderId="55" xfId="2" applyNumberFormat="1" applyFont="1" applyFill="1" applyBorder="1" applyAlignment="1">
      <alignment horizontal="center" vertical="center"/>
    </xf>
    <xf numFmtId="3" fontId="10" fillId="0" borderId="56" xfId="2" applyNumberFormat="1" applyFont="1" applyBorder="1" applyAlignment="1">
      <alignment horizontal="center" vertical="center"/>
    </xf>
    <xf numFmtId="0" fontId="10" fillId="0" borderId="57" xfId="2" applyFont="1" applyBorder="1" applyAlignment="1">
      <alignment horizontal="center" vertical="center"/>
    </xf>
    <xf numFmtId="0" fontId="10" fillId="0" borderId="54" xfId="2" applyFont="1" applyBorder="1" applyAlignment="1">
      <alignment horizontal="center" vertical="center" wrapText="1"/>
    </xf>
    <xf numFmtId="3" fontId="10" fillId="0" borderId="60" xfId="2" applyNumberFormat="1" applyFont="1" applyBorder="1" applyAlignment="1">
      <alignment horizontal="center" vertical="center"/>
    </xf>
    <xf numFmtId="3" fontId="10" fillId="0" borderId="0" xfId="2" applyNumberFormat="1" applyFont="1" applyBorder="1" applyAlignment="1">
      <alignment horizontal="center" vertical="center"/>
    </xf>
    <xf numFmtId="3" fontId="10" fillId="0" borderId="37" xfId="2" applyNumberFormat="1" applyFont="1" applyBorder="1" applyAlignment="1">
      <alignment horizontal="center" vertical="center"/>
    </xf>
    <xf numFmtId="49" fontId="10" fillId="0" borderId="32" xfId="2" applyNumberFormat="1" applyFont="1" applyBorder="1" applyAlignment="1">
      <alignment horizontal="center" vertical="center"/>
    </xf>
    <xf numFmtId="49" fontId="10" fillId="0" borderId="60" xfId="2" applyNumberFormat="1" applyFont="1" applyBorder="1" applyAlignment="1">
      <alignment horizontal="center" vertical="center"/>
    </xf>
    <xf numFmtId="3" fontId="10" fillId="2" borderId="60" xfId="3" applyNumberFormat="1" applyFont="1" applyFill="1" applyBorder="1" applyAlignment="1">
      <alignment horizontal="centerContinuous" vertical="center"/>
    </xf>
    <xf numFmtId="0" fontId="10" fillId="0" borderId="10" xfId="2" applyFont="1" applyBorder="1" applyAlignment="1">
      <alignment horizontal="center" vertical="center"/>
    </xf>
    <xf numFmtId="0" fontId="10" fillId="0" borderId="54" xfId="2" applyFont="1" applyBorder="1" applyAlignment="1">
      <alignment horizontal="left" vertical="center" wrapText="1"/>
    </xf>
    <xf numFmtId="0" fontId="18" fillId="5" borderId="12" xfId="0" applyFont="1" applyFill="1" applyBorder="1" applyAlignment="1">
      <alignment vertical="center"/>
    </xf>
    <xf numFmtId="0" fontId="18" fillId="5" borderId="62" xfId="0" applyFont="1" applyFill="1" applyBorder="1" applyAlignment="1">
      <alignment vertical="center"/>
    </xf>
    <xf numFmtId="0" fontId="18" fillId="6" borderId="62" xfId="0" applyFont="1" applyFill="1" applyBorder="1" applyAlignment="1">
      <alignment vertical="center"/>
    </xf>
    <xf numFmtId="3" fontId="10" fillId="5" borderId="12" xfId="0" applyNumberFormat="1" applyFont="1" applyFill="1" applyBorder="1" applyAlignment="1">
      <alignment vertical="center"/>
    </xf>
    <xf numFmtId="3" fontId="10" fillId="5" borderId="63" xfId="0" applyNumberFormat="1" applyFont="1" applyFill="1" applyBorder="1" applyAlignment="1">
      <alignment vertical="center"/>
    </xf>
    <xf numFmtId="3" fontId="10" fillId="5" borderId="64" xfId="0" applyNumberFormat="1" applyFont="1" applyFill="1" applyBorder="1" applyAlignment="1">
      <alignment vertical="center"/>
    </xf>
    <xf numFmtId="165" fontId="10" fillId="5" borderId="14" xfId="3" applyNumberFormat="1" applyFont="1" applyFill="1" applyBorder="1" applyAlignment="1">
      <alignment vertical="center"/>
    </xf>
    <xf numFmtId="3" fontId="10" fillId="5" borderId="66" xfId="0" applyNumberFormat="1" applyFont="1" applyFill="1" applyBorder="1" applyAlignment="1">
      <alignment horizontal="center" vertical="center"/>
    </xf>
    <xf numFmtId="3" fontId="10" fillId="5" borderId="64" xfId="0" applyNumberFormat="1" applyFont="1" applyFill="1" applyBorder="1" applyAlignment="1">
      <alignment horizontal="center" vertical="center"/>
    </xf>
    <xf numFmtId="3" fontId="16" fillId="6" borderId="14" xfId="0" applyNumberFormat="1" applyFont="1" applyFill="1" applyBorder="1" applyAlignment="1">
      <alignment horizontal="center" vertical="center"/>
    </xf>
    <xf numFmtId="3" fontId="16" fillId="6" borderId="3" xfId="0" applyNumberFormat="1" applyFont="1" applyFill="1" applyBorder="1" applyAlignment="1">
      <alignment vertical="center" wrapText="1"/>
    </xf>
    <xf numFmtId="0" fontId="19" fillId="0" borderId="0" xfId="0" applyFont="1" applyFill="1" applyBorder="1"/>
    <xf numFmtId="0" fontId="19" fillId="0" borderId="0" xfId="0" applyFont="1"/>
    <xf numFmtId="3" fontId="10" fillId="4" borderId="12" xfId="3" applyNumberFormat="1" applyFont="1" applyFill="1" applyBorder="1" applyAlignment="1">
      <alignment vertical="center"/>
    </xf>
    <xf numFmtId="3" fontId="10" fillId="4" borderId="63" xfId="3" applyNumberFormat="1" applyFont="1" applyFill="1" applyBorder="1" applyAlignment="1">
      <alignment vertical="center"/>
    </xf>
    <xf numFmtId="165" fontId="10" fillId="4" borderId="14" xfId="3" applyNumberFormat="1" applyFont="1" applyFill="1" applyBorder="1" applyAlignment="1">
      <alignment vertical="center"/>
    </xf>
    <xf numFmtId="49" fontId="16" fillId="4" borderId="66" xfId="2" applyNumberFormat="1" applyFont="1" applyFill="1" applyBorder="1" applyAlignment="1">
      <alignment horizontal="center" vertical="center"/>
    </xf>
    <xf numFmtId="49" fontId="16" fillId="4" borderId="64" xfId="2" applyNumberFormat="1" applyFont="1" applyFill="1" applyBorder="1" applyAlignment="1">
      <alignment horizontal="center" vertical="center"/>
    </xf>
    <xf numFmtId="49" fontId="16" fillId="4" borderId="14" xfId="2" applyNumberFormat="1" applyFont="1" applyFill="1" applyBorder="1" applyAlignment="1">
      <alignment horizontal="center" vertical="center"/>
    </xf>
    <xf numFmtId="49" fontId="16" fillId="4" borderId="13" xfId="2" applyNumberFormat="1" applyFont="1" applyFill="1" applyBorder="1" applyAlignment="1">
      <alignment horizontal="left" vertical="center" wrapText="1"/>
    </xf>
    <xf numFmtId="0" fontId="16" fillId="0" borderId="17" xfId="1" applyFont="1" applyFill="1" applyBorder="1" applyAlignment="1">
      <alignment horizontal="right" vertical="center"/>
    </xf>
    <xf numFmtId="0" fontId="16" fillId="0" borderId="30" xfId="2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3" fontId="16" fillId="0" borderId="15" xfId="2" applyNumberFormat="1" applyFont="1" applyFill="1" applyBorder="1" applyAlignment="1">
      <alignment vertical="center"/>
    </xf>
    <xf numFmtId="3" fontId="16" fillId="0" borderId="30" xfId="2" applyNumberFormat="1" applyFont="1" applyFill="1" applyBorder="1" applyAlignment="1">
      <alignment vertical="center"/>
    </xf>
    <xf numFmtId="3" fontId="16" fillId="0" borderId="68" xfId="2" applyNumberFormat="1" applyFont="1" applyFill="1" applyBorder="1" applyAlignment="1">
      <alignment vertical="center"/>
    </xf>
    <xf numFmtId="3" fontId="20" fillId="0" borderId="33" xfId="6" applyNumberFormat="1" applyFont="1" applyFill="1" applyBorder="1" applyAlignment="1">
      <alignment horizontal="right" vertical="center"/>
    </xf>
    <xf numFmtId="3" fontId="20" fillId="0" borderId="46" xfId="6" applyNumberFormat="1" applyFont="1" applyFill="1" applyBorder="1" applyAlignment="1">
      <alignment horizontal="right" vertical="center"/>
    </xf>
    <xf numFmtId="3" fontId="21" fillId="0" borderId="30" xfId="0" applyNumberFormat="1" applyFont="1" applyFill="1" applyBorder="1" applyAlignment="1">
      <alignment horizontal="right" vertical="center"/>
    </xf>
    <xf numFmtId="165" fontId="16" fillId="0" borderId="26" xfId="3" applyNumberFormat="1" applyFont="1" applyFill="1" applyBorder="1" applyAlignment="1">
      <alignment vertical="center"/>
    </xf>
    <xf numFmtId="49" fontId="16" fillId="0" borderId="29" xfId="2" applyNumberFormat="1" applyFont="1" applyFill="1" applyBorder="1" applyAlignment="1">
      <alignment horizontal="center" vertical="center"/>
    </xf>
    <xf numFmtId="49" fontId="16" fillId="0" borderId="30" xfId="2" applyNumberFormat="1" applyFont="1" applyFill="1" applyBorder="1" applyAlignment="1">
      <alignment horizontal="center" vertical="center"/>
    </xf>
    <xf numFmtId="49" fontId="16" fillId="0" borderId="26" xfId="2" applyNumberFormat="1" applyFont="1" applyFill="1" applyBorder="1" applyAlignment="1">
      <alignment horizontal="center" vertical="center"/>
    </xf>
    <xf numFmtId="49" fontId="16" fillId="0" borderId="25" xfId="2" applyNumberFormat="1" applyFont="1" applyFill="1" applyBorder="1" applyAlignment="1">
      <alignment horizontal="left" vertical="center" wrapText="1"/>
    </xf>
    <xf numFmtId="0" fontId="22" fillId="5" borderId="65" xfId="0" applyFont="1" applyFill="1" applyBorder="1" applyAlignment="1">
      <alignment horizontal="left" vertical="center"/>
    </xf>
    <xf numFmtId="0" fontId="16" fillId="5" borderId="64" xfId="0" applyFont="1" applyFill="1" applyBorder="1" applyAlignment="1">
      <alignment vertical="center"/>
    </xf>
    <xf numFmtId="0" fontId="16" fillId="5" borderId="64" xfId="0" applyFont="1" applyFill="1" applyBorder="1" applyAlignment="1">
      <alignment horizontal="center" vertical="center"/>
    </xf>
    <xf numFmtId="0" fontId="16" fillId="5" borderId="63" xfId="0" applyFont="1" applyFill="1" applyBorder="1" applyAlignment="1">
      <alignment horizontal="center" vertical="center"/>
    </xf>
    <xf numFmtId="3" fontId="10" fillId="5" borderId="14" xfId="0" applyNumberFormat="1" applyFont="1" applyFill="1" applyBorder="1" applyAlignment="1">
      <alignment vertical="center"/>
    </xf>
    <xf numFmtId="3" fontId="16" fillId="5" borderId="14" xfId="0" applyNumberFormat="1" applyFont="1" applyFill="1" applyBorder="1" applyAlignment="1">
      <alignment horizontal="center" vertical="center"/>
    </xf>
    <xf numFmtId="3" fontId="16" fillId="5" borderId="3" xfId="0" applyNumberFormat="1" applyFont="1" applyFill="1" applyBorder="1" applyAlignment="1">
      <alignment vertical="center" wrapText="1"/>
    </xf>
    <xf numFmtId="3" fontId="10" fillId="4" borderId="14" xfId="3" applyNumberFormat="1" applyFont="1" applyFill="1" applyBorder="1" applyAlignment="1">
      <alignment vertical="center"/>
    </xf>
    <xf numFmtId="3" fontId="10" fillId="4" borderId="65" xfId="3" applyNumberFormat="1" applyFont="1" applyFill="1" applyBorder="1" applyAlignment="1">
      <alignment vertical="center"/>
    </xf>
    <xf numFmtId="3" fontId="10" fillId="4" borderId="64" xfId="3" applyNumberFormat="1" applyFont="1" applyFill="1" applyBorder="1" applyAlignment="1">
      <alignment vertical="center"/>
    </xf>
    <xf numFmtId="0" fontId="16" fillId="0" borderId="17" xfId="1" applyFont="1" applyFill="1" applyBorder="1" applyAlignment="1">
      <alignment vertical="center"/>
    </xf>
    <xf numFmtId="0" fontId="20" fillId="0" borderId="20" xfId="0" applyFont="1" applyFill="1" applyBorder="1" applyAlignment="1">
      <alignment vertical="center" wrapText="1"/>
    </xf>
    <xf numFmtId="3" fontId="16" fillId="0" borderId="23" xfId="2" applyNumberFormat="1" applyFont="1" applyFill="1" applyBorder="1" applyAlignment="1">
      <alignment vertical="center"/>
    </xf>
    <xf numFmtId="3" fontId="16" fillId="0" borderId="26" xfId="2" applyNumberFormat="1" applyFont="1" applyFill="1" applyBorder="1" applyAlignment="1">
      <alignment vertical="center"/>
    </xf>
    <xf numFmtId="3" fontId="19" fillId="0" borderId="24" xfId="0" applyNumberFormat="1" applyFont="1" applyBorder="1" applyAlignment="1">
      <alignment horizontal="right" vertical="center"/>
    </xf>
    <xf numFmtId="3" fontId="19" fillId="0" borderId="20" xfId="0" applyNumberFormat="1" applyFont="1" applyBorder="1" applyAlignment="1">
      <alignment horizontal="right" vertical="center"/>
    </xf>
    <xf numFmtId="3" fontId="21" fillId="0" borderId="20" xfId="0" applyNumberFormat="1" applyFont="1" applyFill="1" applyBorder="1" applyAlignment="1">
      <alignment horizontal="right" vertical="center"/>
    </xf>
    <xf numFmtId="165" fontId="16" fillId="0" borderId="21" xfId="3" applyNumberFormat="1" applyFont="1" applyFill="1" applyBorder="1" applyAlignment="1">
      <alignment horizontal="center" vertical="center"/>
    </xf>
    <xf numFmtId="0" fontId="20" fillId="0" borderId="17" xfId="5" applyNumberFormat="1" applyFont="1" applyFill="1" applyBorder="1" applyAlignment="1">
      <alignment horizontal="right" vertical="center"/>
    </xf>
    <xf numFmtId="0" fontId="16" fillId="0" borderId="30" xfId="5" applyFont="1" applyFill="1" applyBorder="1" applyAlignment="1">
      <alignment horizontal="center" vertical="center"/>
    </xf>
    <xf numFmtId="0" fontId="21" fillId="0" borderId="26" xfId="5" applyFont="1" applyFill="1" applyBorder="1" applyAlignment="1">
      <alignment horizontal="left" vertical="center" wrapText="1"/>
    </xf>
    <xf numFmtId="3" fontId="16" fillId="0" borderId="24" xfId="2" applyNumberFormat="1" applyFont="1" applyFill="1" applyBorder="1" applyAlignment="1">
      <alignment vertical="center"/>
    </xf>
    <xf numFmtId="3" fontId="19" fillId="0" borderId="51" xfId="2" applyNumberFormat="1" applyFont="1" applyFill="1" applyBorder="1" applyAlignment="1">
      <alignment vertical="center"/>
    </xf>
    <xf numFmtId="3" fontId="19" fillId="0" borderId="21" xfId="2" applyNumberFormat="1" applyFont="1" applyFill="1" applyBorder="1" applyAlignment="1">
      <alignment vertical="center"/>
    </xf>
    <xf numFmtId="3" fontId="19" fillId="0" borderId="23" xfId="2" applyNumberFormat="1" applyFont="1" applyFill="1" applyBorder="1" applyAlignment="1">
      <alignment vertical="center"/>
    </xf>
    <xf numFmtId="3" fontId="16" fillId="0" borderId="30" xfId="1" applyNumberFormat="1" applyFont="1" applyFill="1" applyBorder="1" applyAlignment="1">
      <alignment vertical="center"/>
    </xf>
    <xf numFmtId="165" fontId="16" fillId="0" borderId="26" xfId="3" applyNumberFormat="1" applyFont="1" applyFill="1" applyBorder="1" applyAlignment="1">
      <alignment horizontal="center" vertical="center"/>
    </xf>
    <xf numFmtId="49" fontId="19" fillId="0" borderId="25" xfId="2" applyNumberFormat="1" applyFont="1" applyFill="1" applyBorder="1" applyAlignment="1">
      <alignment horizontal="left" vertical="center" wrapText="1"/>
    </xf>
    <xf numFmtId="0" fontId="19" fillId="0" borderId="0" xfId="5" applyFont="1" applyFill="1" applyBorder="1"/>
    <xf numFmtId="0" fontId="19" fillId="0" borderId="0" xfId="5" applyFont="1"/>
    <xf numFmtId="0" fontId="20" fillId="0" borderId="24" xfId="5" applyNumberFormat="1" applyFont="1" applyFill="1" applyBorder="1" applyAlignment="1">
      <alignment horizontal="right" vertical="center"/>
    </xf>
    <xf numFmtId="0" fontId="20" fillId="0" borderId="20" xfId="5" applyNumberFormat="1" applyFont="1" applyFill="1" applyBorder="1" applyAlignment="1">
      <alignment horizontal="right" vertical="center"/>
    </xf>
    <xf numFmtId="0" fontId="20" fillId="0" borderId="20" xfId="5" applyNumberFormat="1" applyFont="1" applyFill="1" applyBorder="1" applyAlignment="1">
      <alignment horizontal="center" vertical="center"/>
    </xf>
    <xf numFmtId="0" fontId="19" fillId="0" borderId="53" xfId="5" applyFont="1" applyFill="1" applyBorder="1" applyAlignment="1">
      <alignment horizontal="left" vertical="center" wrapText="1"/>
    </xf>
    <xf numFmtId="3" fontId="20" fillId="0" borderId="20" xfId="5" applyNumberFormat="1" applyFont="1" applyFill="1" applyBorder="1" applyAlignment="1">
      <alignment horizontal="right" vertical="center"/>
    </xf>
    <xf numFmtId="3" fontId="20" fillId="0" borderId="21" xfId="5" applyNumberFormat="1" applyFont="1" applyFill="1" applyBorder="1" applyAlignment="1">
      <alignment horizontal="right" vertical="center"/>
    </xf>
    <xf numFmtId="3" fontId="20" fillId="0" borderId="23" xfId="5" applyNumberFormat="1" applyFont="1" applyFill="1" applyBorder="1" applyAlignment="1">
      <alignment horizontal="right" vertical="center"/>
    </xf>
    <xf numFmtId="3" fontId="20" fillId="0" borderId="24" xfId="5" applyNumberFormat="1" applyFont="1" applyFill="1" applyBorder="1" applyAlignment="1">
      <alignment horizontal="right" vertical="center"/>
    </xf>
    <xf numFmtId="49" fontId="20" fillId="0" borderId="20" xfId="5" applyNumberFormat="1" applyFont="1" applyFill="1" applyBorder="1" applyAlignment="1">
      <alignment horizontal="center" vertical="center"/>
    </xf>
    <xf numFmtId="49" fontId="16" fillId="0" borderId="21" xfId="2" applyNumberFormat="1" applyFont="1" applyFill="1" applyBorder="1" applyAlignment="1">
      <alignment horizontal="center" vertical="center"/>
    </xf>
    <xf numFmtId="0" fontId="20" fillId="0" borderId="22" xfId="5" applyNumberFormat="1" applyFont="1" applyFill="1" applyBorder="1" applyAlignment="1">
      <alignment horizontal="left" vertical="center" wrapText="1"/>
    </xf>
    <xf numFmtId="0" fontId="19" fillId="0" borderId="0" xfId="5" applyFont="1" applyFill="1"/>
    <xf numFmtId="0" fontId="20" fillId="0" borderId="17" xfId="0" applyNumberFormat="1" applyFont="1" applyFill="1" applyBorder="1" applyAlignment="1">
      <alignment horizontal="right" vertical="center"/>
    </xf>
    <xf numFmtId="0" fontId="16" fillId="0" borderId="30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left" vertical="center" wrapText="1"/>
    </xf>
    <xf numFmtId="3" fontId="16" fillId="0" borderId="68" xfId="2" applyNumberFormat="1" applyFont="1" applyFill="1" applyBorder="1" applyAlignment="1">
      <alignment horizontal="right" vertical="center"/>
    </xf>
    <xf numFmtId="3" fontId="19" fillId="0" borderId="24" xfId="0" applyNumberFormat="1" applyFont="1" applyFill="1" applyBorder="1" applyAlignment="1">
      <alignment horizontal="right" vertical="center"/>
    </xf>
    <xf numFmtId="3" fontId="19" fillId="0" borderId="20" xfId="0" applyNumberFormat="1" applyFont="1" applyFill="1" applyBorder="1" applyAlignment="1">
      <alignment horizontal="right" vertical="center"/>
    </xf>
    <xf numFmtId="3" fontId="16" fillId="0" borderId="20" xfId="1" applyNumberFormat="1" applyFont="1" applyFill="1" applyBorder="1" applyAlignment="1">
      <alignment vertical="center"/>
    </xf>
    <xf numFmtId="0" fontId="19" fillId="0" borderId="0" xfId="0" applyFont="1" applyFill="1"/>
    <xf numFmtId="0" fontId="20" fillId="0" borderId="24" xfId="0" applyNumberFormat="1" applyFont="1" applyFill="1" applyBorder="1" applyAlignment="1">
      <alignment horizontal="right" vertical="center"/>
    </xf>
    <xf numFmtId="0" fontId="16" fillId="0" borderId="68" xfId="2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left" vertical="center" wrapText="1"/>
    </xf>
    <xf numFmtId="3" fontId="16" fillId="0" borderId="51" xfId="2" applyNumberFormat="1" applyFont="1" applyFill="1" applyBorder="1" applyAlignment="1">
      <alignment vertical="center"/>
    </xf>
    <xf numFmtId="3" fontId="16" fillId="0" borderId="51" xfId="2" applyNumberFormat="1" applyFont="1" applyFill="1" applyBorder="1" applyAlignment="1">
      <alignment horizontal="right" vertical="center"/>
    </xf>
    <xf numFmtId="3" fontId="16" fillId="0" borderId="21" xfId="2" applyNumberFormat="1" applyFont="1" applyFill="1" applyBorder="1" applyAlignment="1">
      <alignment vertical="center"/>
    </xf>
    <xf numFmtId="49" fontId="16" fillId="0" borderId="19" xfId="2" applyNumberFormat="1" applyFont="1" applyFill="1" applyBorder="1" applyAlignment="1">
      <alignment horizontal="center" vertical="center"/>
    </xf>
    <xf numFmtId="49" fontId="16" fillId="0" borderId="20" xfId="2" applyNumberFormat="1" applyFont="1" applyFill="1" applyBorder="1" applyAlignment="1">
      <alignment horizontal="center" vertical="center"/>
    </xf>
    <xf numFmtId="49" fontId="16" fillId="0" borderId="22" xfId="2" applyNumberFormat="1" applyFont="1" applyFill="1" applyBorder="1" applyAlignment="1">
      <alignment horizontal="left" vertical="top" wrapText="1"/>
    </xf>
    <xf numFmtId="0" fontId="20" fillId="0" borderId="15" xfId="5" applyNumberFormat="1" applyFont="1" applyFill="1" applyBorder="1" applyAlignment="1">
      <alignment horizontal="right" vertical="center"/>
    </xf>
    <xf numFmtId="0" fontId="20" fillId="0" borderId="68" xfId="5" applyFont="1" applyFill="1" applyBorder="1" applyAlignment="1">
      <alignment horizontal="left" vertical="center" wrapText="1"/>
    </xf>
    <xf numFmtId="49" fontId="16" fillId="0" borderId="22" xfId="2" applyNumberFormat="1" applyFont="1" applyFill="1" applyBorder="1" applyAlignment="1">
      <alignment horizontal="left" vertical="center" wrapText="1"/>
    </xf>
    <xf numFmtId="0" fontId="20" fillId="0" borderId="15" xfId="0" applyNumberFormat="1" applyFont="1" applyFill="1" applyBorder="1" applyAlignment="1">
      <alignment horizontal="right" vertical="center"/>
    </xf>
    <xf numFmtId="0" fontId="20" fillId="0" borderId="68" xfId="0" applyFont="1" applyFill="1" applyBorder="1" applyAlignment="1">
      <alignment horizontal="left" vertical="center" wrapText="1"/>
    </xf>
    <xf numFmtId="165" fontId="16" fillId="0" borderId="21" xfId="3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23" xfId="5" applyNumberFormat="1" applyFont="1" applyFill="1" applyBorder="1" applyAlignment="1">
      <alignment horizontal="right" vertical="center"/>
    </xf>
    <xf numFmtId="0" fontId="16" fillId="0" borderId="20" xfId="5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20" fillId="0" borderId="51" xfId="5" applyFont="1" applyFill="1" applyBorder="1" applyAlignment="1">
      <alignment horizontal="left" vertical="center" wrapText="1"/>
    </xf>
    <xf numFmtId="3" fontId="16" fillId="0" borderId="20" xfId="2" applyNumberFormat="1" applyFont="1" applyFill="1" applyBorder="1" applyAlignment="1">
      <alignment vertical="center"/>
    </xf>
    <xf numFmtId="3" fontId="19" fillId="0" borderId="24" xfId="5" applyNumberFormat="1" applyFont="1" applyFill="1" applyBorder="1" applyAlignment="1">
      <alignment horizontal="right" vertical="center"/>
    </xf>
    <xf numFmtId="3" fontId="19" fillId="0" borderId="20" xfId="5" applyNumberFormat="1" applyFont="1" applyFill="1" applyBorder="1" applyAlignment="1">
      <alignment horizontal="right" vertical="center"/>
    </xf>
    <xf numFmtId="0" fontId="20" fillId="0" borderId="22" xfId="5" applyNumberFormat="1" applyFont="1" applyFill="1" applyBorder="1" applyAlignment="1">
      <alignment horizontal="left" vertical="center" wrapText="1" shrinkToFit="1"/>
    </xf>
    <xf numFmtId="0" fontId="20" fillId="0" borderId="51" xfId="5" applyNumberFormat="1" applyFont="1" applyFill="1" applyBorder="1" applyAlignment="1">
      <alignment horizontal="left" vertical="center" wrapText="1"/>
    </xf>
    <xf numFmtId="49" fontId="19" fillId="0" borderId="22" xfId="2" applyNumberFormat="1" applyFont="1" applyFill="1" applyBorder="1" applyAlignment="1">
      <alignment horizontal="left" vertical="center" wrapText="1"/>
    </xf>
    <xf numFmtId="0" fontId="19" fillId="0" borderId="0" xfId="5" applyFont="1" applyBorder="1"/>
    <xf numFmtId="0" fontId="16" fillId="0" borderId="53" xfId="5" applyFont="1" applyFill="1" applyBorder="1" applyAlignment="1">
      <alignment horizontal="left" vertical="center" wrapText="1"/>
    </xf>
    <xf numFmtId="164" fontId="20" fillId="0" borderId="21" xfId="5" applyNumberFormat="1" applyFont="1" applyFill="1" applyBorder="1" applyAlignment="1">
      <alignment horizontal="center" vertical="center"/>
    </xf>
    <xf numFmtId="0" fontId="19" fillId="0" borderId="51" xfId="5" applyNumberFormat="1" applyFont="1" applyFill="1" applyBorder="1" applyAlignment="1">
      <alignment horizontal="left" vertical="center" wrapText="1"/>
    </xf>
    <xf numFmtId="0" fontId="23" fillId="0" borderId="0" xfId="5" applyFont="1" applyFill="1" applyBorder="1" applyAlignment="1">
      <alignment vertical="center"/>
    </xf>
    <xf numFmtId="0" fontId="20" fillId="0" borderId="20" xfId="0" applyNumberFormat="1" applyFont="1" applyFill="1" applyBorder="1" applyAlignment="1">
      <alignment horizontal="center" vertical="center"/>
    </xf>
    <xf numFmtId="0" fontId="19" fillId="0" borderId="51" xfId="0" applyNumberFormat="1" applyFont="1" applyFill="1" applyBorder="1" applyAlignment="1">
      <alignment horizontal="left" vertical="center" wrapText="1"/>
    </xf>
    <xf numFmtId="0" fontId="16" fillId="0" borderId="21" xfId="2" applyNumberFormat="1" applyFont="1" applyFill="1" applyBorder="1" applyAlignment="1">
      <alignment horizontal="center" vertical="center"/>
    </xf>
    <xf numFmtId="0" fontId="23" fillId="0" borderId="43" xfId="5" applyFont="1" applyFill="1" applyBorder="1" applyAlignment="1">
      <alignment vertical="center"/>
    </xf>
    <xf numFmtId="0" fontId="16" fillId="0" borderId="20" xfId="0" applyFont="1" applyFill="1" applyBorder="1" applyAlignment="1">
      <alignment horizontal="center" vertical="center"/>
    </xf>
    <xf numFmtId="0" fontId="19" fillId="0" borderId="51" xfId="0" applyFont="1" applyFill="1" applyBorder="1" applyAlignment="1">
      <alignment vertical="center"/>
    </xf>
    <xf numFmtId="3" fontId="19" fillId="0" borderId="24" xfId="2" applyNumberFormat="1" applyFont="1" applyFill="1" applyBorder="1" applyAlignment="1">
      <alignment vertical="center"/>
    </xf>
    <xf numFmtId="3" fontId="20" fillId="0" borderId="51" xfId="8" applyNumberFormat="1" applyFont="1" applyFill="1" applyBorder="1" applyAlignment="1">
      <alignment horizontal="right" vertical="center"/>
    </xf>
    <xf numFmtId="49" fontId="19" fillId="0" borderId="52" xfId="2" applyNumberFormat="1" applyFont="1" applyFill="1" applyBorder="1" applyAlignment="1">
      <alignment horizontal="center" vertical="center"/>
    </xf>
    <xf numFmtId="49" fontId="19" fillId="0" borderId="51" xfId="2" applyNumberFormat="1" applyFont="1" applyFill="1" applyBorder="1" applyAlignment="1">
      <alignment horizontal="center" vertical="center"/>
    </xf>
    <xf numFmtId="49" fontId="19" fillId="0" borderId="21" xfId="2" applyNumberFormat="1" applyFont="1" applyFill="1" applyBorder="1" applyAlignment="1">
      <alignment horizontal="center" vertical="center"/>
    </xf>
    <xf numFmtId="3" fontId="19" fillId="0" borderId="22" xfId="10" applyNumberFormat="1" applyFont="1" applyFill="1" applyBorder="1" applyAlignment="1">
      <alignment horizontal="left" vertical="center" wrapText="1"/>
    </xf>
    <xf numFmtId="3" fontId="20" fillId="0" borderId="24" xfId="6" applyNumberFormat="1" applyFont="1" applyFill="1" applyBorder="1" applyAlignment="1">
      <alignment horizontal="right" vertical="center"/>
    </xf>
    <xf numFmtId="3" fontId="20" fillId="0" borderId="20" xfId="6" applyNumberFormat="1" applyFont="1" applyFill="1" applyBorder="1" applyAlignment="1">
      <alignment horizontal="right" vertical="center"/>
    </xf>
    <xf numFmtId="49" fontId="19" fillId="0" borderId="19" xfId="2" applyNumberFormat="1" applyFont="1" applyFill="1" applyBorder="1" applyAlignment="1">
      <alignment horizontal="center" vertical="center" wrapText="1"/>
    </xf>
    <xf numFmtId="49" fontId="19" fillId="0" borderId="20" xfId="2" applyNumberFormat="1" applyFont="1" applyFill="1" applyBorder="1" applyAlignment="1">
      <alignment horizontal="center" vertical="center" wrapText="1"/>
    </xf>
    <xf numFmtId="49" fontId="19" fillId="0" borderId="20" xfId="2" applyNumberFormat="1" applyFont="1" applyFill="1" applyBorder="1" applyAlignment="1">
      <alignment horizontal="center" vertical="center"/>
    </xf>
    <xf numFmtId="3" fontId="10" fillId="4" borderId="32" xfId="3" applyNumberFormat="1" applyFont="1" applyFill="1" applyBorder="1" applyAlignment="1">
      <alignment vertical="center"/>
    </xf>
    <xf numFmtId="3" fontId="10" fillId="4" borderId="61" xfId="3" applyNumberFormat="1" applyFont="1" applyFill="1" applyBorder="1" applyAlignment="1">
      <alignment vertical="center"/>
    </xf>
    <xf numFmtId="3" fontId="10" fillId="4" borderId="37" xfId="3" applyNumberFormat="1" applyFont="1" applyFill="1" applyBorder="1" applyAlignment="1">
      <alignment vertical="center"/>
    </xf>
    <xf numFmtId="3" fontId="10" fillId="4" borderId="27" xfId="3" applyNumberFormat="1" applyFont="1" applyFill="1" applyBorder="1" applyAlignment="1">
      <alignment vertical="center"/>
    </xf>
    <xf numFmtId="3" fontId="10" fillId="4" borderId="60" xfId="3" applyNumberFormat="1" applyFont="1" applyFill="1" applyBorder="1" applyAlignment="1">
      <alignment vertical="center"/>
    </xf>
    <xf numFmtId="165" fontId="10" fillId="4" borderId="37" xfId="3" applyNumberFormat="1" applyFont="1" applyFill="1" applyBorder="1" applyAlignment="1">
      <alignment vertical="center"/>
    </xf>
    <xf numFmtId="49" fontId="16" fillId="4" borderId="10" xfId="2" applyNumberFormat="1" applyFont="1" applyFill="1" applyBorder="1" applyAlignment="1">
      <alignment horizontal="center" vertical="center"/>
    </xf>
    <xf numFmtId="49" fontId="16" fillId="4" borderId="60" xfId="2" applyNumberFormat="1" applyFont="1" applyFill="1" applyBorder="1" applyAlignment="1">
      <alignment horizontal="center" vertical="center"/>
    </xf>
    <xf numFmtId="49" fontId="16" fillId="4" borderId="37" xfId="2" applyNumberFormat="1" applyFont="1" applyFill="1" applyBorder="1" applyAlignment="1">
      <alignment horizontal="center" vertical="center"/>
    </xf>
    <xf numFmtId="49" fontId="16" fillId="4" borderId="9" xfId="2" applyNumberFormat="1" applyFont="1" applyFill="1" applyBorder="1" applyAlignment="1">
      <alignment horizontal="left" vertical="center" wrapText="1"/>
    </xf>
    <xf numFmtId="0" fontId="16" fillId="0" borderId="47" xfId="1" applyFont="1" applyFill="1" applyBorder="1" applyAlignment="1">
      <alignment horizontal="right" vertical="center"/>
    </xf>
    <xf numFmtId="0" fontId="16" fillId="0" borderId="48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4" fontId="20" fillId="0" borderId="46" xfId="0" applyNumberFormat="1" applyFont="1" applyFill="1" applyBorder="1" applyAlignment="1">
      <alignment horizontal="left" vertical="center"/>
    </xf>
    <xf numFmtId="3" fontId="16" fillId="0" borderId="33" xfId="2" applyNumberFormat="1" applyFont="1" applyFill="1" applyBorder="1" applyAlignment="1">
      <alignment vertical="center"/>
    </xf>
    <xf numFmtId="3" fontId="16" fillId="0" borderId="46" xfId="2" applyNumberFormat="1" applyFont="1" applyFill="1" applyBorder="1" applyAlignment="1">
      <alignment vertical="center"/>
    </xf>
    <xf numFmtId="3" fontId="16" fillId="0" borderId="34" xfId="2" applyNumberFormat="1" applyFont="1" applyFill="1" applyBorder="1" applyAlignment="1">
      <alignment vertical="center"/>
    </xf>
    <xf numFmtId="3" fontId="19" fillId="0" borderId="47" xfId="0" applyNumberFormat="1" applyFont="1" applyBorder="1" applyAlignment="1">
      <alignment horizontal="right" vertical="center"/>
    </xf>
    <xf numFmtId="3" fontId="19" fillId="0" borderId="48" xfId="0" applyNumberFormat="1" applyFont="1" applyBorder="1" applyAlignment="1">
      <alignment horizontal="right" vertical="center"/>
    </xf>
    <xf numFmtId="3" fontId="21" fillId="0" borderId="48" xfId="0" applyNumberFormat="1" applyFont="1" applyFill="1" applyBorder="1" applyAlignment="1">
      <alignment horizontal="right" vertical="center"/>
    </xf>
    <xf numFmtId="165" fontId="16" fillId="0" borderId="34" xfId="3" applyNumberFormat="1" applyFont="1" applyFill="1" applyBorder="1" applyAlignment="1">
      <alignment vertical="center"/>
    </xf>
    <xf numFmtId="49" fontId="16" fillId="0" borderId="4" xfId="2" applyNumberFormat="1" applyFont="1" applyFill="1" applyBorder="1" applyAlignment="1">
      <alignment horizontal="center" vertical="center"/>
    </xf>
    <xf numFmtId="49" fontId="16" fillId="0" borderId="48" xfId="2" applyNumberFormat="1" applyFont="1" applyFill="1" applyBorder="1" applyAlignment="1">
      <alignment horizontal="center" vertical="center"/>
    </xf>
    <xf numFmtId="49" fontId="16" fillId="0" borderId="34" xfId="2" applyNumberFormat="1" applyFont="1" applyFill="1" applyBorder="1" applyAlignment="1">
      <alignment horizontal="center" vertical="center"/>
    </xf>
    <xf numFmtId="49" fontId="16" fillId="0" borderId="16" xfId="2" applyNumberFormat="1" applyFont="1" applyFill="1" applyBorder="1" applyAlignment="1">
      <alignment horizontal="left" vertical="center" wrapText="1"/>
    </xf>
    <xf numFmtId="0" fontId="16" fillId="0" borderId="24" xfId="1" applyFont="1" applyFill="1" applyBorder="1" applyAlignment="1">
      <alignment horizontal="right" vertical="center"/>
    </xf>
    <xf numFmtId="0" fontId="16" fillId="0" borderId="51" xfId="2" applyFont="1" applyFill="1" applyBorder="1" applyAlignment="1">
      <alignment horizontal="center" vertical="center"/>
    </xf>
    <xf numFmtId="4" fontId="20" fillId="0" borderId="21" xfId="0" applyNumberFormat="1" applyFont="1" applyFill="1" applyBorder="1" applyAlignment="1">
      <alignment vertical="center"/>
    </xf>
    <xf numFmtId="4" fontId="20" fillId="0" borderId="21" xfId="0" applyNumberFormat="1" applyFont="1" applyFill="1" applyBorder="1" applyAlignment="1">
      <alignment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9" fillId="0" borderId="0" xfId="0" applyFont="1" applyBorder="1"/>
    <xf numFmtId="0" fontId="16" fillId="0" borderId="24" xfId="0" applyFont="1" applyFill="1" applyBorder="1" applyAlignment="1">
      <alignment horizontal="right" vertical="center"/>
    </xf>
    <xf numFmtId="49" fontId="16" fillId="0" borderId="51" xfId="2" applyNumberFormat="1" applyFont="1" applyFill="1" applyBorder="1" applyAlignment="1">
      <alignment horizontal="center" vertical="center"/>
    </xf>
    <xf numFmtId="0" fontId="19" fillId="0" borderId="43" xfId="0" applyFont="1" applyBorder="1"/>
    <xf numFmtId="49" fontId="16" fillId="2" borderId="20" xfId="2" applyNumberFormat="1" applyFont="1" applyFill="1" applyBorder="1" applyAlignment="1">
      <alignment horizontal="center" vertical="center"/>
    </xf>
    <xf numFmtId="49" fontId="19" fillId="0" borderId="28" xfId="2" applyNumberFormat="1" applyFont="1" applyFill="1" applyBorder="1" applyAlignment="1">
      <alignment horizontal="left" vertical="center" wrapText="1"/>
    </xf>
    <xf numFmtId="49" fontId="16" fillId="0" borderId="43" xfId="2" applyNumberFormat="1" applyFont="1" applyFill="1" applyBorder="1" applyAlignment="1">
      <alignment horizontal="center" vertical="center"/>
    </xf>
    <xf numFmtId="49" fontId="16" fillId="0" borderId="68" xfId="2" applyNumberFormat="1" applyFont="1" applyFill="1" applyBorder="1" applyAlignment="1">
      <alignment horizontal="center" vertical="center"/>
    </xf>
    <xf numFmtId="49" fontId="16" fillId="0" borderId="52" xfId="2" applyNumberFormat="1" applyFont="1" applyFill="1" applyBorder="1" applyAlignment="1">
      <alignment horizontal="center" vertical="center"/>
    </xf>
    <xf numFmtId="0" fontId="20" fillId="0" borderId="20" xfId="0" applyNumberFormat="1" applyFont="1" applyFill="1" applyBorder="1" applyAlignment="1">
      <alignment horizontal="right" vertical="center"/>
    </xf>
    <xf numFmtId="0" fontId="16" fillId="0" borderId="53" xfId="0" applyFont="1" applyFill="1" applyBorder="1" applyAlignment="1">
      <alignment horizontal="left" vertical="center" wrapText="1"/>
    </xf>
    <xf numFmtId="3" fontId="20" fillId="0" borderId="20" xfId="0" applyNumberFormat="1" applyFont="1" applyFill="1" applyBorder="1" applyAlignment="1">
      <alignment horizontal="right" vertical="center"/>
    </xf>
    <xf numFmtId="3" fontId="20" fillId="0" borderId="21" xfId="0" applyNumberFormat="1" applyFont="1" applyFill="1" applyBorder="1" applyAlignment="1">
      <alignment horizontal="right" vertical="center"/>
    </xf>
    <xf numFmtId="3" fontId="20" fillId="0" borderId="23" xfId="0" applyNumberFormat="1" applyFont="1" applyFill="1" applyBorder="1" applyAlignment="1">
      <alignment horizontal="right" vertical="center"/>
    </xf>
    <xf numFmtId="3" fontId="20" fillId="0" borderId="24" xfId="0" applyNumberFormat="1" applyFont="1" applyFill="1" applyBorder="1" applyAlignment="1">
      <alignment horizontal="right" vertical="center"/>
    </xf>
    <xf numFmtId="164" fontId="20" fillId="0" borderId="21" xfId="0" applyNumberFormat="1" applyFont="1" applyFill="1" applyBorder="1" applyAlignment="1">
      <alignment horizontal="center" vertical="center"/>
    </xf>
    <xf numFmtId="0" fontId="20" fillId="0" borderId="25" xfId="5" applyNumberFormat="1" applyFont="1" applyFill="1" applyBorder="1" applyAlignment="1">
      <alignment horizontal="left" vertical="center" wrapText="1"/>
    </xf>
    <xf numFmtId="0" fontId="16" fillId="0" borderId="23" xfId="0" applyFont="1" applyFill="1" applyBorder="1" applyAlignment="1">
      <alignment horizontal="right" vertical="center"/>
    </xf>
    <xf numFmtId="0" fontId="19" fillId="0" borderId="51" xfId="0" applyNumberFormat="1" applyFont="1" applyFill="1" applyBorder="1" applyAlignment="1">
      <alignment horizontal="left" vertical="center"/>
    </xf>
    <xf numFmtId="3" fontId="19" fillId="0" borderId="23" xfId="0" applyNumberFormat="1" applyFont="1" applyFill="1" applyBorder="1" applyAlignment="1">
      <alignment horizontal="right" vertical="center"/>
    </xf>
    <xf numFmtId="3" fontId="19" fillId="0" borderId="51" xfId="0" applyNumberFormat="1" applyFont="1" applyFill="1" applyBorder="1" applyAlignment="1">
      <alignment horizontal="right" vertical="center"/>
    </xf>
    <xf numFmtId="0" fontId="19" fillId="0" borderId="0" xfId="5" applyFont="1" applyFill="1" applyBorder="1" applyAlignment="1">
      <alignment vertical="center"/>
    </xf>
    <xf numFmtId="0" fontId="19" fillId="0" borderId="43" xfId="5" applyFont="1" applyFill="1" applyBorder="1" applyAlignment="1">
      <alignment vertical="center"/>
    </xf>
    <xf numFmtId="0" fontId="20" fillId="0" borderId="51" xfId="0" applyNumberFormat="1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left" vertical="center" wrapText="1"/>
    </xf>
    <xf numFmtId="165" fontId="20" fillId="0" borderId="21" xfId="0" applyNumberFormat="1" applyFont="1" applyFill="1" applyBorder="1" applyAlignment="1">
      <alignment horizontal="right" vertical="center"/>
    </xf>
    <xf numFmtId="0" fontId="20" fillId="0" borderId="22" xfId="5" applyNumberFormat="1" applyFont="1" applyFill="1" applyBorder="1" applyAlignment="1">
      <alignment horizontal="left" vertical="center"/>
    </xf>
    <xf numFmtId="0" fontId="16" fillId="0" borderId="23" xfId="5" applyFont="1" applyFill="1" applyBorder="1" applyAlignment="1">
      <alignment horizontal="right" vertical="center"/>
    </xf>
    <xf numFmtId="0" fontId="19" fillId="0" borderId="51" xfId="5" applyNumberFormat="1" applyFont="1" applyFill="1" applyBorder="1" applyAlignment="1">
      <alignment horizontal="left" vertical="center"/>
    </xf>
    <xf numFmtId="3" fontId="19" fillId="0" borderId="23" xfId="5" applyNumberFormat="1" applyFont="1" applyFill="1" applyBorder="1" applyAlignment="1">
      <alignment horizontal="right" vertical="center"/>
    </xf>
    <xf numFmtId="3" fontId="19" fillId="0" borderId="51" xfId="5" applyNumberFormat="1" applyFont="1" applyFill="1" applyBorder="1" applyAlignment="1">
      <alignment horizontal="right" vertical="center"/>
    </xf>
    <xf numFmtId="3" fontId="21" fillId="0" borderId="20" xfId="5" applyNumberFormat="1" applyFont="1" applyFill="1" applyBorder="1" applyAlignment="1">
      <alignment horizontal="right" vertical="center"/>
    </xf>
    <xf numFmtId="165" fontId="20" fillId="0" borderId="21" xfId="0" applyNumberFormat="1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left" vertical="center" wrapText="1"/>
    </xf>
    <xf numFmtId="0" fontId="20" fillId="0" borderId="51" xfId="5" applyNumberFormat="1" applyFont="1" applyFill="1" applyBorder="1" applyAlignment="1">
      <alignment horizontal="center" vertical="center"/>
    </xf>
    <xf numFmtId="0" fontId="20" fillId="0" borderId="20" xfId="5" applyFont="1" applyFill="1" applyBorder="1" applyAlignment="1">
      <alignment horizontal="left" vertical="center" wrapText="1"/>
    </xf>
    <xf numFmtId="3" fontId="20" fillId="0" borderId="51" xfId="5" applyNumberFormat="1" applyFont="1" applyFill="1" applyBorder="1" applyAlignment="1">
      <alignment horizontal="right" vertical="center"/>
    </xf>
    <xf numFmtId="165" fontId="20" fillId="0" borderId="21" xfId="5" applyNumberFormat="1" applyFont="1" applyFill="1" applyBorder="1" applyAlignment="1">
      <alignment horizontal="right" vertical="center"/>
    </xf>
    <xf numFmtId="0" fontId="20" fillId="0" borderId="19" xfId="5" applyNumberFormat="1" applyFont="1" applyFill="1" applyBorder="1" applyAlignment="1">
      <alignment horizontal="center" vertical="center"/>
    </xf>
    <xf numFmtId="0" fontId="20" fillId="0" borderId="20" xfId="5" applyNumberFormat="1" applyFont="1" applyFill="1" applyBorder="1" applyAlignment="1">
      <alignment horizontal="center" vertical="center" wrapText="1"/>
    </xf>
    <xf numFmtId="0" fontId="20" fillId="0" borderId="23" xfId="0" applyNumberFormat="1" applyFont="1" applyFill="1" applyBorder="1" applyAlignment="1">
      <alignment horizontal="right" vertical="center"/>
    </xf>
    <xf numFmtId="0" fontId="19" fillId="0" borderId="21" xfId="0" applyFont="1" applyFill="1" applyBorder="1" applyAlignment="1">
      <alignment vertical="center"/>
    </xf>
    <xf numFmtId="3" fontId="20" fillId="0" borderId="51" xfId="0" applyNumberFormat="1" applyFont="1" applyFill="1" applyBorder="1" applyAlignment="1">
      <alignment horizontal="right" vertical="center"/>
    </xf>
    <xf numFmtId="49" fontId="19" fillId="0" borderId="29" xfId="2" applyNumberFormat="1" applyFont="1" applyFill="1" applyBorder="1" applyAlignment="1">
      <alignment horizontal="center" vertical="center"/>
    </xf>
    <xf numFmtId="0" fontId="20" fillId="0" borderId="30" xfId="0" applyNumberFormat="1" applyFont="1" applyFill="1" applyBorder="1" applyAlignment="1">
      <alignment horizontal="center" vertical="center"/>
    </xf>
    <xf numFmtId="0" fontId="19" fillId="0" borderId="43" xfId="0" applyFont="1" applyFill="1" applyBorder="1"/>
    <xf numFmtId="0" fontId="19" fillId="0" borderId="21" xfId="0" applyFont="1" applyFill="1" applyBorder="1" applyAlignment="1">
      <alignment vertical="center" wrapText="1"/>
    </xf>
    <xf numFmtId="49" fontId="19" fillId="0" borderId="19" xfId="2" applyNumberFormat="1" applyFont="1" applyFill="1" applyBorder="1" applyAlignment="1">
      <alignment horizontal="center" vertical="center"/>
    </xf>
    <xf numFmtId="0" fontId="19" fillId="0" borderId="47" xfId="5" applyFont="1" applyFill="1" applyBorder="1" applyAlignment="1">
      <alignment horizontal="right" vertical="center"/>
    </xf>
    <xf numFmtId="0" fontId="19" fillId="0" borderId="48" xfId="2" applyFont="1" applyFill="1" applyBorder="1" applyAlignment="1">
      <alignment horizontal="center" vertical="center"/>
    </xf>
    <xf numFmtId="0" fontId="19" fillId="0" borderId="34" xfId="5" applyFont="1" applyFill="1" applyBorder="1" applyAlignment="1">
      <alignment vertical="center"/>
    </xf>
    <xf numFmtId="3" fontId="19" fillId="0" borderId="33" xfId="2" applyNumberFormat="1" applyFont="1" applyFill="1" applyBorder="1" applyAlignment="1">
      <alignment vertical="center"/>
    </xf>
    <xf numFmtId="3" fontId="19" fillId="0" borderId="46" xfId="2" applyNumberFormat="1" applyFont="1" applyFill="1" applyBorder="1" applyAlignment="1">
      <alignment vertical="center"/>
    </xf>
    <xf numFmtId="3" fontId="19" fillId="0" borderId="34" xfId="2" applyNumberFormat="1" applyFont="1" applyFill="1" applyBorder="1" applyAlignment="1">
      <alignment vertical="center"/>
    </xf>
    <xf numFmtId="3" fontId="19" fillId="0" borderId="33" xfId="1" applyNumberFormat="1" applyFont="1" applyFill="1" applyBorder="1" applyAlignment="1">
      <alignment vertical="center"/>
    </xf>
    <xf numFmtId="3" fontId="19" fillId="0" borderId="46" xfId="1" applyNumberFormat="1" applyFont="1" applyFill="1" applyBorder="1" applyAlignment="1">
      <alignment vertical="center"/>
    </xf>
    <xf numFmtId="3" fontId="19" fillId="0" borderId="48" xfId="1" applyNumberFormat="1" applyFont="1" applyFill="1" applyBorder="1" applyAlignment="1">
      <alignment vertical="center"/>
    </xf>
    <xf numFmtId="165" fontId="19" fillId="0" borderId="34" xfId="3" applyNumberFormat="1" applyFont="1" applyFill="1" applyBorder="1" applyAlignment="1">
      <alignment vertical="center"/>
    </xf>
    <xf numFmtId="49" fontId="19" fillId="0" borderId="4" xfId="2" applyNumberFormat="1" applyFont="1" applyFill="1" applyBorder="1" applyAlignment="1">
      <alignment horizontal="center" vertical="center"/>
    </xf>
    <xf numFmtId="49" fontId="19" fillId="0" borderId="48" xfId="2" applyNumberFormat="1" applyFont="1" applyFill="1" applyBorder="1" applyAlignment="1">
      <alignment horizontal="center" vertical="center"/>
    </xf>
    <xf numFmtId="49" fontId="19" fillId="0" borderId="34" xfId="2" applyNumberFormat="1" applyFont="1" applyFill="1" applyBorder="1" applyAlignment="1">
      <alignment horizontal="center" vertical="center"/>
    </xf>
    <xf numFmtId="49" fontId="19" fillId="0" borderId="16" xfId="2" applyNumberFormat="1" applyFont="1" applyFill="1" applyBorder="1" applyAlignment="1">
      <alignment horizontal="left" vertical="center" wrapText="1"/>
    </xf>
    <xf numFmtId="0" fontId="19" fillId="0" borderId="24" xfId="5" applyFont="1" applyFill="1" applyBorder="1" applyAlignment="1">
      <alignment horizontal="right" vertical="center"/>
    </xf>
    <xf numFmtId="0" fontId="19" fillId="0" borderId="20" xfId="2" applyFont="1" applyFill="1" applyBorder="1" applyAlignment="1">
      <alignment horizontal="center" vertical="center"/>
    </xf>
    <xf numFmtId="0" fontId="19" fillId="0" borderId="21" xfId="5" applyFont="1" applyFill="1" applyBorder="1" applyAlignment="1">
      <alignment vertical="center" wrapText="1"/>
    </xf>
    <xf numFmtId="3" fontId="19" fillId="0" borderId="23" xfId="1" applyNumberFormat="1" applyFont="1" applyFill="1" applyBorder="1" applyAlignment="1">
      <alignment vertical="center"/>
    </xf>
    <xf numFmtId="3" fontId="19" fillId="0" borderId="51" xfId="1" applyNumberFormat="1" applyFont="1" applyFill="1" applyBorder="1" applyAlignment="1">
      <alignment vertical="center"/>
    </xf>
    <xf numFmtId="3" fontId="19" fillId="0" borderId="20" xfId="1" applyNumberFormat="1" applyFont="1" applyFill="1" applyBorder="1" applyAlignment="1">
      <alignment vertical="center"/>
    </xf>
    <xf numFmtId="165" fontId="19" fillId="0" borderId="21" xfId="3" applyNumberFormat="1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right" vertical="center"/>
    </xf>
    <xf numFmtId="0" fontId="19" fillId="0" borderId="71" xfId="2" applyFont="1" applyFill="1" applyBorder="1" applyAlignment="1">
      <alignment horizontal="center" vertical="center"/>
    </xf>
    <xf numFmtId="3" fontId="19" fillId="0" borderId="7" xfId="2" applyNumberFormat="1" applyFont="1" applyFill="1" applyBorder="1" applyAlignment="1">
      <alignment vertical="center"/>
    </xf>
    <xf numFmtId="3" fontId="19" fillId="0" borderId="75" xfId="2" applyNumberFormat="1" applyFont="1" applyFill="1" applyBorder="1" applyAlignment="1">
      <alignment vertical="center"/>
    </xf>
    <xf numFmtId="3" fontId="19" fillId="0" borderId="36" xfId="2" applyNumberFormat="1" applyFont="1" applyFill="1" applyBorder="1" applyAlignment="1">
      <alignment vertical="center"/>
    </xf>
    <xf numFmtId="3" fontId="19" fillId="0" borderId="7" xfId="1" applyNumberFormat="1" applyFont="1" applyFill="1" applyBorder="1" applyAlignment="1">
      <alignment vertical="center"/>
    </xf>
    <xf numFmtId="3" fontId="19" fillId="0" borderId="75" xfId="1" applyNumberFormat="1" applyFont="1" applyFill="1" applyBorder="1" applyAlignment="1">
      <alignment vertical="center"/>
    </xf>
    <xf numFmtId="3" fontId="19" fillId="0" borderId="71" xfId="1" applyNumberFormat="1" applyFont="1" applyFill="1" applyBorder="1" applyAlignment="1">
      <alignment vertical="center"/>
    </xf>
    <xf numFmtId="165" fontId="19" fillId="0" borderId="36" xfId="3" applyNumberFormat="1" applyFont="1" applyFill="1" applyBorder="1" applyAlignment="1">
      <alignment horizontal="center" vertical="center"/>
    </xf>
    <xf numFmtId="49" fontId="19" fillId="0" borderId="73" xfId="2" applyNumberFormat="1" applyFont="1" applyFill="1" applyBorder="1" applyAlignment="1">
      <alignment horizontal="center" vertical="center"/>
    </xf>
    <xf numFmtId="49" fontId="19" fillId="0" borderId="71" xfId="2" applyNumberFormat="1" applyFont="1" applyFill="1" applyBorder="1" applyAlignment="1">
      <alignment horizontal="center" vertical="center"/>
    </xf>
    <xf numFmtId="49" fontId="19" fillId="0" borderId="36" xfId="2" applyNumberFormat="1" applyFont="1" applyFill="1" applyBorder="1" applyAlignment="1">
      <alignment horizontal="center" vertical="center"/>
    </xf>
    <xf numFmtId="49" fontId="19" fillId="0" borderId="8" xfId="2" applyNumberFormat="1" applyFont="1" applyFill="1" applyBorder="1" applyAlignment="1">
      <alignment horizontal="left" vertical="center" wrapText="1"/>
    </xf>
    <xf numFmtId="0" fontId="19" fillId="0" borderId="75" xfId="0" applyFont="1" applyFill="1" applyBorder="1" applyAlignment="1">
      <alignment vertical="center" wrapText="1"/>
    </xf>
    <xf numFmtId="3" fontId="19" fillId="0" borderId="50" xfId="1" applyNumberFormat="1" applyFont="1" applyFill="1" applyBorder="1" applyAlignment="1">
      <alignment vertical="center"/>
    </xf>
    <xf numFmtId="3" fontId="19" fillId="0" borderId="58" xfId="1" applyNumberFormat="1" applyFont="1" applyFill="1" applyBorder="1" applyAlignment="1">
      <alignment vertical="center"/>
    </xf>
    <xf numFmtId="165" fontId="19" fillId="0" borderId="59" xfId="3" applyNumberFormat="1" applyFont="1" applyFill="1" applyBorder="1" applyAlignment="1">
      <alignment vertical="center"/>
    </xf>
    <xf numFmtId="0" fontId="19" fillId="0" borderId="8" xfId="0" applyFont="1" applyFill="1" applyBorder="1" applyAlignment="1">
      <alignment vertical="center" wrapText="1"/>
    </xf>
    <xf numFmtId="0" fontId="16" fillId="0" borderId="47" xfId="0" applyFont="1" applyFill="1" applyBorder="1" applyAlignment="1">
      <alignment horizontal="right" vertical="center"/>
    </xf>
    <xf numFmtId="0" fontId="16" fillId="0" borderId="48" xfId="0" applyFont="1" applyFill="1" applyBorder="1" applyAlignment="1">
      <alignment horizontal="center" vertical="center"/>
    </xf>
    <xf numFmtId="0" fontId="16" fillId="0" borderId="46" xfId="0" applyFont="1" applyFill="1" applyBorder="1" applyAlignment="1">
      <alignment vertical="center"/>
    </xf>
    <xf numFmtId="165" fontId="16" fillId="0" borderId="34" xfId="3" applyNumberFormat="1" applyFont="1" applyFill="1" applyBorder="1" applyAlignment="1">
      <alignment horizontal="center" vertical="center"/>
    </xf>
    <xf numFmtId="3" fontId="16" fillId="0" borderId="16" xfId="10" applyNumberFormat="1" applyFont="1" applyFill="1" applyBorder="1" applyAlignment="1">
      <alignment horizontal="left" vertical="center" wrapText="1"/>
    </xf>
    <xf numFmtId="49" fontId="16" fillId="2" borderId="19" xfId="2" applyNumberFormat="1" applyFont="1" applyFill="1" applyBorder="1" applyAlignment="1">
      <alignment horizontal="center" vertical="center"/>
    </xf>
    <xf numFmtId="49" fontId="16" fillId="2" borderId="21" xfId="2" applyNumberFormat="1" applyFont="1" applyFill="1" applyBorder="1" applyAlignment="1">
      <alignment horizontal="center" vertical="center"/>
    </xf>
    <xf numFmtId="0" fontId="16" fillId="0" borderId="51" xfId="0" applyFont="1" applyFill="1" applyBorder="1" applyAlignment="1">
      <alignment horizontal="center" vertical="center"/>
    </xf>
    <xf numFmtId="0" fontId="20" fillId="0" borderId="21" xfId="8" applyNumberFormat="1" applyFont="1" applyFill="1" applyBorder="1" applyAlignment="1">
      <alignment horizontal="left" vertical="center"/>
    </xf>
    <xf numFmtId="3" fontId="19" fillId="0" borderId="20" xfId="2" applyNumberFormat="1" applyFont="1" applyFill="1" applyBorder="1" applyAlignment="1">
      <alignment vertical="center"/>
    </xf>
    <xf numFmtId="0" fontId="19" fillId="0" borderId="20" xfId="0" applyFont="1" applyFill="1" applyBorder="1" applyAlignment="1">
      <alignment horizontal="center" vertical="center"/>
    </xf>
    <xf numFmtId="4" fontId="20" fillId="0" borderId="21" xfId="0" applyNumberFormat="1" applyFont="1" applyFill="1" applyBorder="1" applyAlignment="1">
      <alignment horizontal="left" vertical="center"/>
    </xf>
    <xf numFmtId="49" fontId="16" fillId="2" borderId="22" xfId="2" applyNumberFormat="1" applyFont="1" applyFill="1" applyBorder="1" applyAlignment="1">
      <alignment horizontal="left" vertical="center" wrapText="1"/>
    </xf>
    <xf numFmtId="0" fontId="19" fillId="0" borderId="51" xfId="0" applyFont="1" applyFill="1" applyBorder="1" applyAlignment="1">
      <alignment horizontal="left" vertical="center"/>
    </xf>
    <xf numFmtId="0" fontId="19" fillId="0" borderId="21" xfId="0" applyFont="1" applyFill="1" applyBorder="1" applyAlignment="1">
      <alignment horizontal="left" vertical="center"/>
    </xf>
    <xf numFmtId="0" fontId="16" fillId="0" borderId="20" xfId="0" applyFont="1" applyFill="1" applyBorder="1" applyAlignment="1">
      <alignment horizontal="center"/>
    </xf>
    <xf numFmtId="0" fontId="19" fillId="0" borderId="20" xfId="0" applyFont="1" applyFill="1" applyBorder="1" applyAlignment="1">
      <alignment horizontal="left" vertical="center"/>
    </xf>
    <xf numFmtId="0" fontId="19" fillId="0" borderId="5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vertical="center" wrapText="1"/>
    </xf>
    <xf numFmtId="3" fontId="20" fillId="0" borderId="20" xfId="0" applyNumberFormat="1" applyFont="1" applyFill="1" applyBorder="1" applyAlignment="1">
      <alignment horizontal="right" vertical="center" wrapText="1"/>
    </xf>
    <xf numFmtId="164" fontId="20" fillId="0" borderId="21" xfId="0" applyNumberFormat="1" applyFont="1" applyFill="1" applyBorder="1" applyAlignment="1">
      <alignment horizontal="right" vertical="center"/>
    </xf>
    <xf numFmtId="49" fontId="16" fillId="0" borderId="19" xfId="2" applyNumberFormat="1" applyFont="1" applyFill="1" applyBorder="1" applyAlignment="1">
      <alignment horizontal="center" vertical="center" wrapText="1"/>
    </xf>
    <xf numFmtId="49" fontId="16" fillId="0" borderId="76" xfId="2" applyNumberFormat="1" applyFont="1" applyFill="1" applyBorder="1" applyAlignment="1">
      <alignment horizontal="center" vertical="center" wrapText="1"/>
    </xf>
    <xf numFmtId="0" fontId="19" fillId="0" borderId="21" xfId="0" applyNumberFormat="1" applyFont="1" applyFill="1" applyBorder="1" applyAlignment="1">
      <alignment horizontal="left" vertical="center"/>
    </xf>
    <xf numFmtId="49" fontId="16" fillId="0" borderId="21" xfId="0" applyNumberFormat="1" applyFont="1" applyFill="1" applyBorder="1" applyAlignment="1">
      <alignment horizontal="left" vertical="center" wrapText="1"/>
    </xf>
    <xf numFmtId="49" fontId="20" fillId="0" borderId="20" xfId="0" applyNumberFormat="1" applyFont="1" applyFill="1" applyBorder="1" applyAlignment="1">
      <alignment horizontal="center" vertical="center"/>
    </xf>
    <xf numFmtId="0" fontId="19" fillId="0" borderId="24" xfId="5" applyNumberFormat="1" applyFont="1" applyFill="1" applyBorder="1" applyAlignment="1">
      <alignment horizontal="right" vertical="center"/>
    </xf>
    <xf numFmtId="0" fontId="19" fillId="0" borderId="20" xfId="5" applyNumberFormat="1" applyFont="1" applyFill="1" applyBorder="1" applyAlignment="1">
      <alignment horizontal="right" vertical="center"/>
    </xf>
    <xf numFmtId="0" fontId="19" fillId="0" borderId="51" xfId="5" applyNumberFormat="1" applyFont="1" applyFill="1" applyBorder="1" applyAlignment="1">
      <alignment horizontal="center" vertical="center"/>
    </xf>
    <xf numFmtId="49" fontId="19" fillId="0" borderId="51" xfId="5" applyNumberFormat="1" applyFont="1" applyFill="1" applyBorder="1" applyAlignment="1">
      <alignment horizontal="left" vertical="center" wrapText="1"/>
    </xf>
    <xf numFmtId="3" fontId="19" fillId="0" borderId="21" xfId="5" applyNumberFormat="1" applyFont="1" applyFill="1" applyBorder="1" applyAlignment="1">
      <alignment horizontal="right" vertical="center"/>
    </xf>
    <xf numFmtId="164" fontId="19" fillId="0" borderId="21" xfId="5" applyNumberFormat="1" applyFont="1" applyFill="1" applyBorder="1" applyAlignment="1">
      <alignment horizontal="right" vertical="center"/>
    </xf>
    <xf numFmtId="49" fontId="19" fillId="0" borderId="19" xfId="5" applyNumberFormat="1" applyFont="1" applyFill="1" applyBorder="1" applyAlignment="1">
      <alignment horizontal="center" vertical="center"/>
    </xf>
    <xf numFmtId="0" fontId="19" fillId="0" borderId="20" xfId="5" applyNumberFormat="1" applyFont="1" applyFill="1" applyBorder="1" applyAlignment="1">
      <alignment horizontal="center" vertical="center"/>
    </xf>
    <xf numFmtId="0" fontId="19" fillId="0" borderId="22" xfId="5" applyNumberFormat="1" applyFont="1" applyFill="1" applyBorder="1" applyAlignment="1">
      <alignment horizontal="left" vertical="center" wrapText="1"/>
    </xf>
    <xf numFmtId="49" fontId="19" fillId="0" borderId="21" xfId="5" applyNumberFormat="1" applyFont="1" applyFill="1" applyBorder="1" applyAlignment="1">
      <alignment horizontal="left" vertical="center"/>
    </xf>
    <xf numFmtId="164" fontId="19" fillId="0" borderId="21" xfId="5" applyNumberFormat="1" applyFont="1" applyFill="1" applyBorder="1" applyAlignment="1">
      <alignment horizontal="center" vertical="center"/>
    </xf>
    <xf numFmtId="3" fontId="16" fillId="4" borderId="6" xfId="2" applyNumberFormat="1" applyFont="1" applyFill="1" applyBorder="1" applyAlignment="1">
      <alignment vertical="center"/>
    </xf>
    <xf numFmtId="3" fontId="16" fillId="4" borderId="49" xfId="2" applyNumberFormat="1" applyFont="1" applyFill="1" applyBorder="1" applyAlignment="1">
      <alignment vertical="center"/>
    </xf>
    <xf numFmtId="3" fontId="16" fillId="4" borderId="56" xfId="2" applyNumberFormat="1" applyFont="1" applyFill="1" applyBorder="1" applyAlignment="1">
      <alignment vertical="center"/>
    </xf>
    <xf numFmtId="3" fontId="16" fillId="4" borderId="6" xfId="1" applyNumberFormat="1" applyFont="1" applyFill="1" applyBorder="1" applyAlignment="1">
      <alignment vertical="center"/>
    </xf>
    <xf numFmtId="3" fontId="16" fillId="4" borderId="49" xfId="1" applyNumberFormat="1" applyFont="1" applyFill="1" applyBorder="1" applyAlignment="1">
      <alignment vertical="center"/>
    </xf>
    <xf numFmtId="3" fontId="16" fillId="4" borderId="55" xfId="1" applyNumberFormat="1" applyFont="1" applyFill="1" applyBorder="1" applyAlignment="1">
      <alignment vertical="center"/>
    </xf>
    <xf numFmtId="165" fontId="16" fillId="4" borderId="56" xfId="3" applyNumberFormat="1" applyFont="1" applyFill="1" applyBorder="1" applyAlignment="1">
      <alignment vertical="center"/>
    </xf>
    <xf numFmtId="49" fontId="16" fillId="4" borderId="0" xfId="2" applyNumberFormat="1" applyFont="1" applyFill="1" applyBorder="1" applyAlignment="1">
      <alignment horizontal="center" vertical="center"/>
    </xf>
    <xf numFmtId="49" fontId="16" fillId="4" borderId="49" xfId="2" applyNumberFormat="1" applyFont="1" applyFill="1" applyBorder="1" applyAlignment="1">
      <alignment horizontal="center" vertical="center"/>
    </xf>
    <xf numFmtId="49" fontId="16" fillId="4" borderId="56" xfId="2" applyNumberFormat="1" applyFont="1" applyFill="1" applyBorder="1" applyAlignment="1">
      <alignment horizontal="center" vertical="center"/>
    </xf>
    <xf numFmtId="49" fontId="16" fillId="4" borderId="54" xfId="2" applyNumberFormat="1" applyFont="1" applyFill="1" applyBorder="1" applyAlignment="1">
      <alignment horizontal="left" vertical="center" wrapText="1"/>
    </xf>
    <xf numFmtId="0" fontId="10" fillId="4" borderId="32" xfId="0" applyFont="1" applyFill="1" applyBorder="1" applyAlignment="1">
      <alignment horizontal="left" vertical="center"/>
    </xf>
    <xf numFmtId="0" fontId="16" fillId="4" borderId="74" xfId="2" applyFont="1" applyFill="1" applyBorder="1" applyAlignment="1">
      <alignment horizontal="center" vertical="center"/>
    </xf>
    <xf numFmtId="0" fontId="16" fillId="4" borderId="74" xfId="0" applyFont="1" applyFill="1" applyBorder="1" applyAlignment="1">
      <alignment vertical="center"/>
    </xf>
    <xf numFmtId="49" fontId="16" fillId="4" borderId="61" xfId="2" applyNumberFormat="1" applyFont="1" applyFill="1" applyBorder="1" applyAlignment="1">
      <alignment horizontal="center" vertical="center"/>
    </xf>
    <xf numFmtId="3" fontId="16" fillId="0" borderId="22" xfId="10" applyNumberFormat="1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vertical="center"/>
    </xf>
    <xf numFmtId="49" fontId="16" fillId="0" borderId="20" xfId="2" applyNumberFormat="1" applyFont="1" applyFill="1" applyBorder="1" applyAlignment="1">
      <alignment horizontal="center" vertical="center" wrapText="1"/>
    </xf>
    <xf numFmtId="49" fontId="16" fillId="0" borderId="21" xfId="2" applyNumberFormat="1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vertical="center"/>
    </xf>
    <xf numFmtId="0" fontId="16" fillId="0" borderId="24" xfId="0" applyNumberFormat="1" applyFont="1" applyFill="1" applyBorder="1" applyAlignment="1">
      <alignment horizontal="right" vertical="center"/>
    </xf>
    <xf numFmtId="0" fontId="20" fillId="0" borderId="51" xfId="7" applyFont="1" applyFill="1" applyBorder="1" applyAlignment="1">
      <alignment horizontal="left" vertical="center"/>
    </xf>
    <xf numFmtId="0" fontId="19" fillId="0" borderId="51" xfId="2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right" vertical="center"/>
    </xf>
    <xf numFmtId="4" fontId="20" fillId="0" borderId="51" xfId="0" applyNumberFormat="1" applyFont="1" applyFill="1" applyBorder="1" applyAlignment="1">
      <alignment horizontal="left" vertical="center"/>
    </xf>
    <xf numFmtId="49" fontId="19" fillId="0" borderId="51" xfId="2" applyNumberFormat="1" applyFont="1" applyFill="1" applyBorder="1" applyAlignment="1">
      <alignment horizontal="center" vertical="center" wrapText="1"/>
    </xf>
    <xf numFmtId="49" fontId="19" fillId="0" borderId="21" xfId="2" applyNumberFormat="1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vertical="center"/>
    </xf>
    <xf numFmtId="0" fontId="19" fillId="0" borderId="51" xfId="9" applyFont="1" applyFill="1" applyBorder="1" applyAlignment="1">
      <alignment vertical="center" wrapText="1"/>
    </xf>
    <xf numFmtId="3" fontId="19" fillId="0" borderId="52" xfId="2" applyNumberFormat="1" applyFont="1" applyFill="1" applyBorder="1" applyAlignment="1">
      <alignment vertical="center"/>
    </xf>
    <xf numFmtId="165" fontId="19" fillId="0" borderId="21" xfId="3" applyNumberFormat="1" applyFont="1" applyFill="1" applyBorder="1" applyAlignment="1">
      <alignment horizontal="right" vertical="center"/>
    </xf>
    <xf numFmtId="49" fontId="19" fillId="0" borderId="19" xfId="2" applyNumberFormat="1" applyFont="1" applyFill="1" applyBorder="1" applyAlignment="1">
      <alignment horizontal="right" vertical="center"/>
    </xf>
    <xf numFmtId="0" fontId="23" fillId="0" borderId="0" xfId="5" applyFont="1" applyFill="1" applyBorder="1"/>
    <xf numFmtId="0" fontId="23" fillId="0" borderId="0" xfId="5" applyFont="1" applyFill="1"/>
    <xf numFmtId="4" fontId="19" fillId="0" borderId="51" xfId="0" applyNumberFormat="1" applyFont="1" applyFill="1" applyBorder="1" applyAlignment="1">
      <alignment horizontal="left" vertical="center"/>
    </xf>
    <xf numFmtId="4" fontId="20" fillId="0" borderId="51" xfId="6" applyNumberFormat="1" applyFont="1" applyFill="1" applyBorder="1" applyAlignment="1">
      <alignment horizontal="left" vertical="center"/>
    </xf>
    <xf numFmtId="3" fontId="20" fillId="0" borderId="23" xfId="8" applyNumberFormat="1" applyFont="1" applyFill="1" applyBorder="1" applyAlignment="1">
      <alignment horizontal="right" vertical="center"/>
    </xf>
    <xf numFmtId="0" fontId="21" fillId="0" borderId="20" xfId="0" applyFont="1" applyFill="1" applyBorder="1" applyAlignment="1">
      <alignment horizontal="center" vertical="center"/>
    </xf>
    <xf numFmtId="0" fontId="19" fillId="0" borderId="20" xfId="5" applyFont="1" applyFill="1" applyBorder="1" applyAlignment="1">
      <alignment horizontal="center" vertical="center"/>
    </xf>
    <xf numFmtId="0" fontId="19" fillId="0" borderId="51" xfId="5" applyFont="1" applyFill="1" applyBorder="1" applyAlignment="1">
      <alignment horizontal="center" vertical="center"/>
    </xf>
    <xf numFmtId="49" fontId="19" fillId="0" borderId="21" xfId="2" applyNumberFormat="1" applyFont="1" applyFill="1" applyBorder="1" applyAlignment="1">
      <alignment horizontal="left" wrapText="1"/>
    </xf>
    <xf numFmtId="0" fontId="16" fillId="0" borderId="20" xfId="0" applyFont="1" applyFill="1" applyBorder="1" applyAlignment="1">
      <alignment vertical="center"/>
    </xf>
    <xf numFmtId="0" fontId="19" fillId="0" borderId="20" xfId="0" applyNumberFormat="1" applyFont="1" applyFill="1" applyBorder="1" applyAlignment="1">
      <alignment horizontal="left" vertical="center"/>
    </xf>
    <xf numFmtId="0" fontId="16" fillId="0" borderId="78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 wrapText="1"/>
    </xf>
    <xf numFmtId="49" fontId="20" fillId="0" borderId="22" xfId="5" applyNumberFormat="1" applyFont="1" applyFill="1" applyBorder="1" applyAlignment="1">
      <alignment horizontal="left" vertical="center" wrapText="1"/>
    </xf>
    <xf numFmtId="0" fontId="19" fillId="0" borderId="79" xfId="5" applyFont="1" applyFill="1" applyBorder="1" applyAlignment="1">
      <alignment horizontal="center" vertical="center"/>
    </xf>
    <xf numFmtId="49" fontId="19" fillId="0" borderId="21" xfId="5" applyNumberFormat="1" applyFont="1" applyFill="1" applyBorder="1" applyAlignment="1">
      <alignment horizontal="left" vertical="center" wrapText="1"/>
    </xf>
    <xf numFmtId="0" fontId="16" fillId="0" borderId="24" xfId="5" applyFont="1" applyFill="1" applyBorder="1" applyAlignment="1">
      <alignment vertical="center"/>
    </xf>
    <xf numFmtId="4" fontId="20" fillId="0" borderId="21" xfId="5" applyNumberFormat="1" applyFont="1" applyFill="1" applyBorder="1" applyAlignment="1">
      <alignment horizontal="left" vertical="center" wrapText="1"/>
    </xf>
    <xf numFmtId="3" fontId="20" fillId="0" borderId="24" xfId="7" applyNumberFormat="1" applyFont="1" applyFill="1" applyBorder="1" applyAlignment="1">
      <alignment horizontal="right" vertical="center"/>
    </xf>
    <xf numFmtId="3" fontId="20" fillId="0" borderId="20" xfId="7" applyNumberFormat="1" applyFont="1" applyFill="1" applyBorder="1" applyAlignment="1">
      <alignment horizontal="right" vertical="center"/>
    </xf>
    <xf numFmtId="0" fontId="16" fillId="0" borderId="0" xfId="2" applyFont="1" applyFill="1" applyBorder="1"/>
    <xf numFmtId="49" fontId="10" fillId="4" borderId="10" xfId="2" applyNumberFormat="1" applyFont="1" applyFill="1" applyBorder="1" applyAlignment="1">
      <alignment horizontal="center" vertical="center"/>
    </xf>
    <xf numFmtId="49" fontId="10" fillId="4" borderId="11" xfId="2" applyNumberFormat="1" applyFont="1" applyFill="1" applyBorder="1" applyAlignment="1">
      <alignment horizontal="center" vertical="center"/>
    </xf>
    <xf numFmtId="3" fontId="10" fillId="4" borderId="9" xfId="2" applyNumberFormat="1" applyFont="1" applyFill="1" applyBorder="1" applyAlignment="1">
      <alignment vertical="center" wrapText="1"/>
    </xf>
    <xf numFmtId="0" fontId="19" fillId="0" borderId="47" xfId="0" applyFont="1" applyFill="1" applyBorder="1" applyAlignment="1">
      <alignment horizontal="right" vertical="center"/>
    </xf>
    <xf numFmtId="0" fontId="19" fillId="0" borderId="48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vertical="center"/>
    </xf>
    <xf numFmtId="3" fontId="19" fillId="0" borderId="16" xfId="2" applyNumberFormat="1" applyFont="1" applyFill="1" applyBorder="1" applyAlignment="1">
      <alignment vertical="center" wrapText="1"/>
    </xf>
    <xf numFmtId="0" fontId="20" fillId="0" borderId="35" xfId="5" applyNumberFormat="1" applyFont="1" applyFill="1" applyBorder="1" applyAlignment="1">
      <alignment horizontal="right" vertical="center"/>
    </xf>
    <xf numFmtId="0" fontId="20" fillId="0" borderId="71" xfId="5" applyNumberFormat="1" applyFont="1" applyFill="1" applyBorder="1" applyAlignment="1">
      <alignment horizontal="right" vertical="center"/>
    </xf>
    <xf numFmtId="0" fontId="20" fillId="0" borderId="75" xfId="5" applyNumberFormat="1" applyFont="1" applyFill="1" applyBorder="1" applyAlignment="1">
      <alignment horizontal="center" vertical="center"/>
    </xf>
    <xf numFmtId="0" fontId="16" fillId="0" borderId="36" xfId="5" applyFont="1" applyFill="1" applyBorder="1" applyAlignment="1">
      <alignment horizontal="left" vertical="center" wrapText="1"/>
    </xf>
    <xf numFmtId="3" fontId="16" fillId="0" borderId="7" xfId="2" applyNumberFormat="1" applyFont="1" applyFill="1" applyBorder="1" applyAlignment="1">
      <alignment vertical="center"/>
    </xf>
    <xf numFmtId="3" fontId="20" fillId="0" borderId="71" xfId="5" applyNumberFormat="1" applyFont="1" applyFill="1" applyBorder="1" applyAlignment="1">
      <alignment horizontal="right" vertical="center"/>
    </xf>
    <xf numFmtId="3" fontId="20" fillId="0" borderId="36" xfId="5" applyNumberFormat="1" applyFont="1" applyFill="1" applyBorder="1" applyAlignment="1">
      <alignment horizontal="right" vertical="center"/>
    </xf>
    <xf numFmtId="3" fontId="20" fillId="0" borderId="7" xfId="5" applyNumberFormat="1" applyFont="1" applyFill="1" applyBorder="1" applyAlignment="1">
      <alignment horizontal="right" vertical="center"/>
    </xf>
    <xf numFmtId="3" fontId="20" fillId="0" borderId="35" xfId="5" applyNumberFormat="1" applyFont="1" applyFill="1" applyBorder="1" applyAlignment="1">
      <alignment horizontal="right" vertical="center"/>
    </xf>
    <xf numFmtId="164" fontId="20" fillId="0" borderId="36" xfId="5" applyNumberFormat="1" applyFont="1" applyFill="1" applyBorder="1" applyAlignment="1">
      <alignment horizontal="right" vertical="center"/>
    </xf>
    <xf numFmtId="49" fontId="16" fillId="0" borderId="73" xfId="2" applyNumberFormat="1" applyFont="1" applyFill="1" applyBorder="1" applyAlignment="1">
      <alignment horizontal="center" vertical="center"/>
    </xf>
    <xf numFmtId="0" fontId="20" fillId="0" borderId="71" xfId="5" applyNumberFormat="1" applyFont="1" applyFill="1" applyBorder="1" applyAlignment="1">
      <alignment horizontal="center" vertical="center"/>
    </xf>
    <xf numFmtId="49" fontId="16" fillId="0" borderId="36" xfId="2" applyNumberFormat="1" applyFont="1" applyFill="1" applyBorder="1" applyAlignment="1">
      <alignment horizontal="center" vertical="center"/>
    </xf>
    <xf numFmtId="0" fontId="20" fillId="0" borderId="8" xfId="5" applyNumberFormat="1" applyFont="1" applyFill="1" applyBorder="1" applyAlignment="1">
      <alignment horizontal="left" vertical="center" wrapText="1"/>
    </xf>
    <xf numFmtId="3" fontId="10" fillId="5" borderId="60" xfId="2" applyNumberFormat="1" applyFont="1" applyFill="1" applyBorder="1" applyAlignment="1">
      <alignment vertical="center"/>
    </xf>
    <xf numFmtId="3" fontId="10" fillId="5" borderId="61" xfId="2" applyNumberFormat="1" applyFont="1" applyFill="1" applyBorder="1" applyAlignment="1">
      <alignment vertical="center"/>
    </xf>
    <xf numFmtId="3" fontId="10" fillId="5" borderId="32" xfId="2" applyNumberFormat="1" applyFont="1" applyFill="1" applyBorder="1" applyAlignment="1">
      <alignment vertical="center"/>
    </xf>
    <xf numFmtId="3" fontId="10" fillId="5" borderId="27" xfId="2" applyNumberFormat="1" applyFont="1" applyFill="1" applyBorder="1" applyAlignment="1">
      <alignment vertical="center"/>
    </xf>
    <xf numFmtId="165" fontId="10" fillId="5" borderId="37" xfId="3" applyNumberFormat="1" applyFont="1" applyFill="1" applyBorder="1" applyAlignment="1">
      <alignment vertical="center"/>
    </xf>
    <xf numFmtId="3" fontId="10" fillId="5" borderId="10" xfId="2" applyNumberFormat="1" applyFont="1" applyFill="1" applyBorder="1" applyAlignment="1">
      <alignment horizontal="center" vertical="center"/>
    </xf>
    <xf numFmtId="3" fontId="10" fillId="5" borderId="11" xfId="2" applyNumberFormat="1" applyFont="1" applyFill="1" applyBorder="1" applyAlignment="1">
      <alignment horizontal="center" vertical="center"/>
    </xf>
    <xf numFmtId="49" fontId="16" fillId="5" borderId="9" xfId="2" applyNumberFormat="1" applyFont="1" applyFill="1" applyBorder="1" applyAlignment="1">
      <alignment horizontal="left" vertical="center" wrapText="1"/>
    </xf>
    <xf numFmtId="165" fontId="10" fillId="4" borderId="14" xfId="3" applyNumberFormat="1" applyFont="1" applyFill="1" applyBorder="1" applyAlignment="1">
      <alignment horizontal="center" vertical="center"/>
    </xf>
    <xf numFmtId="0" fontId="19" fillId="0" borderId="65" xfId="0" applyFont="1" applyFill="1" applyBorder="1" applyAlignment="1">
      <alignment horizontal="right" vertical="center"/>
    </xf>
    <xf numFmtId="0" fontId="19" fillId="0" borderId="0" xfId="0" applyNumberFormat="1" applyFont="1" applyFill="1" applyAlignment="1">
      <alignment horizontal="left" vertical="center"/>
    </xf>
    <xf numFmtId="3" fontId="19" fillId="0" borderId="12" xfId="2" applyNumberFormat="1" applyFont="1" applyFill="1" applyBorder="1" applyAlignment="1">
      <alignment vertical="center"/>
    </xf>
    <xf numFmtId="3" fontId="19" fillId="0" borderId="63" xfId="2" applyNumberFormat="1" applyFont="1" applyFill="1" applyBorder="1" applyAlignment="1">
      <alignment vertical="center"/>
    </xf>
    <xf numFmtId="3" fontId="19" fillId="0" borderId="14" xfId="2" applyNumberFormat="1" applyFont="1" applyFill="1" applyBorder="1" applyAlignment="1">
      <alignment vertical="center"/>
    </xf>
    <xf numFmtId="3" fontId="19" fillId="0" borderId="12" xfId="1" applyNumberFormat="1" applyFont="1" applyFill="1" applyBorder="1" applyAlignment="1">
      <alignment vertical="center"/>
    </xf>
    <xf numFmtId="3" fontId="19" fillId="0" borderId="63" xfId="1" applyNumberFormat="1" applyFont="1" applyFill="1" applyBorder="1" applyAlignment="1">
      <alignment vertical="center"/>
    </xf>
    <xf numFmtId="3" fontId="19" fillId="0" borderId="64" xfId="1" applyNumberFormat="1" applyFont="1" applyFill="1" applyBorder="1" applyAlignment="1">
      <alignment vertical="center"/>
    </xf>
    <xf numFmtId="165" fontId="19" fillId="0" borderId="14" xfId="3" applyNumberFormat="1" applyFont="1" applyFill="1" applyBorder="1" applyAlignment="1">
      <alignment horizontal="center" vertical="center"/>
    </xf>
    <xf numFmtId="49" fontId="19" fillId="0" borderId="66" xfId="2" applyNumberFormat="1" applyFont="1" applyFill="1" applyBorder="1" applyAlignment="1">
      <alignment horizontal="center" vertical="center"/>
    </xf>
    <xf numFmtId="49" fontId="19" fillId="0" borderId="64" xfId="2" applyNumberFormat="1" applyFont="1" applyFill="1" applyBorder="1" applyAlignment="1">
      <alignment horizontal="center" vertical="center"/>
    </xf>
    <xf numFmtId="49" fontId="19" fillId="0" borderId="14" xfId="2" applyNumberFormat="1" applyFont="1" applyFill="1" applyBorder="1" applyAlignment="1">
      <alignment horizontal="center" vertical="center"/>
    </xf>
    <xf numFmtId="49" fontId="19" fillId="0" borderId="9" xfId="2" applyNumberFormat="1" applyFont="1" applyFill="1" applyBorder="1" applyAlignment="1">
      <alignment horizontal="left" vertical="center" wrapText="1"/>
    </xf>
    <xf numFmtId="3" fontId="16" fillId="4" borderId="13" xfId="2" applyNumberFormat="1" applyFont="1" applyFill="1" applyBorder="1" applyAlignment="1">
      <alignment vertical="center" wrapText="1"/>
    </xf>
    <xf numFmtId="49" fontId="16" fillId="0" borderId="47" xfId="0" applyNumberFormat="1" applyFont="1" applyFill="1" applyBorder="1" applyAlignment="1">
      <alignment horizontal="right" vertical="center"/>
    </xf>
    <xf numFmtId="0" fontId="16" fillId="0" borderId="48" xfId="2" applyFont="1" applyFill="1" applyBorder="1" applyAlignment="1">
      <alignment horizontal="right" vertical="center"/>
    </xf>
    <xf numFmtId="4" fontId="19" fillId="0" borderId="48" xfId="0" applyNumberFormat="1" applyFont="1" applyFill="1" applyBorder="1" applyAlignment="1">
      <alignment horizontal="left" vertical="center" wrapText="1"/>
    </xf>
    <xf numFmtId="3" fontId="16" fillId="0" borderId="33" xfId="2" applyNumberFormat="1" applyFont="1" applyFill="1" applyBorder="1" applyAlignment="1">
      <alignment horizontal="right" vertical="center"/>
    </xf>
    <xf numFmtId="3" fontId="20" fillId="0" borderId="46" xfId="0" applyNumberFormat="1" applyFont="1" applyFill="1" applyBorder="1" applyAlignment="1">
      <alignment horizontal="right" vertical="center"/>
    </xf>
    <xf numFmtId="3" fontId="19" fillId="0" borderId="46" xfId="3" applyNumberFormat="1" applyFont="1" applyFill="1" applyBorder="1" applyAlignment="1">
      <alignment horizontal="right" vertical="center"/>
    </xf>
    <xf numFmtId="3" fontId="19" fillId="0" borderId="34" xfId="3" applyNumberFormat="1" applyFont="1" applyFill="1" applyBorder="1" applyAlignment="1">
      <alignment horizontal="right" vertical="center"/>
    </xf>
    <xf numFmtId="3" fontId="19" fillId="0" borderId="33" xfId="3" applyNumberFormat="1" applyFont="1" applyFill="1" applyBorder="1" applyAlignment="1">
      <alignment horizontal="right" vertical="center"/>
    </xf>
    <xf numFmtId="3" fontId="20" fillId="0" borderId="33" xfId="0" applyNumberFormat="1" applyFont="1" applyFill="1" applyBorder="1" applyAlignment="1">
      <alignment horizontal="right" vertical="center"/>
    </xf>
    <xf numFmtId="3" fontId="19" fillId="0" borderId="48" xfId="3" applyNumberFormat="1" applyFont="1" applyFill="1" applyBorder="1" applyAlignment="1">
      <alignment horizontal="right" vertical="center"/>
    </xf>
    <xf numFmtId="165" fontId="16" fillId="0" borderId="34" xfId="3" applyNumberFormat="1" applyFont="1" applyFill="1" applyBorder="1" applyAlignment="1">
      <alignment horizontal="right" vertical="center"/>
    </xf>
    <xf numFmtId="49" fontId="19" fillId="7" borderId="4" xfId="2" applyNumberFormat="1" applyFont="1" applyFill="1" applyBorder="1" applyAlignment="1">
      <alignment horizontal="center" vertical="center"/>
    </xf>
    <xf numFmtId="49" fontId="19" fillId="7" borderId="48" xfId="2" applyNumberFormat="1" applyFont="1" applyFill="1" applyBorder="1" applyAlignment="1">
      <alignment horizontal="center" vertical="center"/>
    </xf>
    <xf numFmtId="49" fontId="19" fillId="7" borderId="34" xfId="2" applyNumberFormat="1" applyFont="1" applyFill="1" applyBorder="1" applyAlignment="1">
      <alignment horizontal="center" vertical="center"/>
    </xf>
    <xf numFmtId="3" fontId="19" fillId="7" borderId="16" xfId="1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/>
    </xf>
    <xf numFmtId="49" fontId="16" fillId="0" borderId="35" xfId="0" applyNumberFormat="1" applyFont="1" applyFill="1" applyBorder="1" applyAlignment="1">
      <alignment horizontal="right" vertical="center"/>
    </xf>
    <xf numFmtId="0" fontId="16" fillId="0" borderId="71" xfId="2" applyFont="1" applyFill="1" applyBorder="1" applyAlignment="1">
      <alignment horizontal="center" vertical="center"/>
    </xf>
    <xf numFmtId="0" fontId="19" fillId="0" borderId="36" xfId="0" applyNumberFormat="1" applyFont="1" applyFill="1" applyBorder="1" applyAlignment="1">
      <alignment horizontal="left" vertical="center"/>
    </xf>
    <xf numFmtId="3" fontId="20" fillId="0" borderId="75" xfId="0" applyNumberFormat="1" applyFont="1" applyFill="1" applyBorder="1" applyAlignment="1">
      <alignment horizontal="right" vertical="center"/>
    </xf>
    <xf numFmtId="3" fontId="19" fillId="0" borderId="75" xfId="3" applyNumberFormat="1" applyFont="1" applyFill="1" applyBorder="1" applyAlignment="1">
      <alignment vertical="center"/>
    </xf>
    <xf numFmtId="3" fontId="19" fillId="0" borderId="36" xfId="3" applyNumberFormat="1" applyFont="1" applyFill="1" applyBorder="1" applyAlignment="1">
      <alignment vertical="center"/>
    </xf>
    <xf numFmtId="3" fontId="19" fillId="0" borderId="7" xfId="3" applyNumberFormat="1" applyFont="1" applyFill="1" applyBorder="1" applyAlignment="1">
      <alignment vertical="center"/>
    </xf>
    <xf numFmtId="3" fontId="20" fillId="0" borderId="7" xfId="0" applyNumberFormat="1" applyFont="1" applyFill="1" applyBorder="1" applyAlignment="1">
      <alignment horizontal="right" vertical="center"/>
    </xf>
    <xf numFmtId="3" fontId="19" fillId="0" borderId="71" xfId="3" applyNumberFormat="1" applyFont="1" applyFill="1" applyBorder="1" applyAlignment="1">
      <alignment vertical="center"/>
    </xf>
    <xf numFmtId="165" fontId="16" fillId="0" borderId="36" xfId="3" applyNumberFormat="1" applyFont="1" applyFill="1" applyBorder="1" applyAlignment="1">
      <alignment horizontal="center" vertical="center"/>
    </xf>
    <xf numFmtId="49" fontId="16" fillId="0" borderId="71" xfId="2" applyNumberFormat="1" applyFont="1" applyFill="1" applyBorder="1" applyAlignment="1">
      <alignment horizontal="center" vertical="center"/>
    </xf>
    <xf numFmtId="3" fontId="16" fillId="4" borderId="9" xfId="2" applyNumberFormat="1" applyFont="1" applyFill="1" applyBorder="1" applyAlignment="1">
      <alignment vertical="center" wrapText="1"/>
    </xf>
    <xf numFmtId="49" fontId="16" fillId="0" borderId="27" xfId="5" applyNumberFormat="1" applyFont="1" applyFill="1" applyBorder="1" applyAlignment="1">
      <alignment horizontal="right" vertical="center"/>
    </xf>
    <xf numFmtId="0" fontId="16" fillId="0" borderId="60" xfId="2" applyFont="1" applyFill="1" applyBorder="1" applyAlignment="1">
      <alignment horizontal="center" vertical="center"/>
    </xf>
    <xf numFmtId="0" fontId="19" fillId="0" borderId="61" xfId="5" applyFont="1" applyFill="1" applyBorder="1" applyAlignment="1">
      <alignment horizontal="left" vertical="center" wrapText="1"/>
    </xf>
    <xf numFmtId="3" fontId="16" fillId="0" borderId="32" xfId="2" applyNumberFormat="1" applyFont="1" applyFill="1" applyBorder="1" applyAlignment="1">
      <alignment vertical="center"/>
    </xf>
    <xf numFmtId="3" fontId="20" fillId="0" borderId="61" xfId="5" applyNumberFormat="1" applyFont="1" applyFill="1" applyBorder="1" applyAlignment="1">
      <alignment horizontal="right" vertical="center"/>
    </xf>
    <xf numFmtId="3" fontId="19" fillId="0" borderId="61" xfId="3" applyNumberFormat="1" applyFont="1" applyFill="1" applyBorder="1" applyAlignment="1">
      <alignment vertical="center"/>
    </xf>
    <xf numFmtId="3" fontId="19" fillId="0" borderId="37" xfId="3" applyNumberFormat="1" applyFont="1" applyFill="1" applyBorder="1" applyAlignment="1">
      <alignment vertical="center"/>
    </xf>
    <xf numFmtId="3" fontId="19" fillId="0" borderId="32" xfId="3" applyNumberFormat="1" applyFont="1" applyFill="1" applyBorder="1" applyAlignment="1">
      <alignment vertical="center"/>
    </xf>
    <xf numFmtId="3" fontId="20" fillId="0" borderId="32" xfId="5" applyNumberFormat="1" applyFont="1" applyFill="1" applyBorder="1" applyAlignment="1">
      <alignment horizontal="right" vertical="center"/>
    </xf>
    <xf numFmtId="3" fontId="19" fillId="0" borderId="60" xfId="3" applyNumberFormat="1" applyFont="1" applyFill="1" applyBorder="1" applyAlignment="1">
      <alignment vertical="center"/>
    </xf>
    <xf numFmtId="49" fontId="19" fillId="0" borderId="10" xfId="2" applyNumberFormat="1" applyFont="1" applyFill="1" applyBorder="1" applyAlignment="1">
      <alignment horizontal="center" vertical="center"/>
    </xf>
    <xf numFmtId="49" fontId="16" fillId="0" borderId="60" xfId="2" applyNumberFormat="1" applyFont="1" applyFill="1" applyBorder="1" applyAlignment="1">
      <alignment horizontal="center" vertical="center"/>
    </xf>
    <xf numFmtId="49" fontId="16" fillId="0" borderId="37" xfId="2" applyNumberFormat="1" applyFont="1" applyFill="1" applyBorder="1" applyAlignment="1">
      <alignment horizontal="center" vertical="center"/>
    </xf>
    <xf numFmtId="49" fontId="16" fillId="0" borderId="69" xfId="0" applyNumberFormat="1" applyFont="1" applyFill="1" applyBorder="1" applyAlignment="1">
      <alignment horizontal="right" vertical="center"/>
    </xf>
    <xf numFmtId="0" fontId="16" fillId="0" borderId="55" xfId="2" applyFont="1" applyFill="1" applyBorder="1" applyAlignment="1">
      <alignment horizontal="center" vertical="center"/>
    </xf>
    <xf numFmtId="0" fontId="16" fillId="0" borderId="49" xfId="2" applyFont="1" applyFill="1" applyBorder="1" applyAlignment="1">
      <alignment horizontal="center" vertical="center"/>
    </xf>
    <xf numFmtId="0" fontId="16" fillId="0" borderId="80" xfId="0" applyFont="1" applyFill="1" applyBorder="1" applyAlignment="1">
      <alignment horizontal="left" vertical="center" wrapText="1"/>
    </xf>
    <xf numFmtId="3" fontId="16" fillId="0" borderId="6" xfId="2" applyNumberFormat="1" applyFont="1" applyFill="1" applyBorder="1" applyAlignment="1">
      <alignment vertical="center"/>
    </xf>
    <xf numFmtId="3" fontId="20" fillId="0" borderId="49" xfId="0" applyNumberFormat="1" applyFont="1" applyFill="1" applyBorder="1" applyAlignment="1">
      <alignment horizontal="right" vertical="center"/>
    </xf>
    <xf numFmtId="3" fontId="19" fillId="0" borderId="49" xfId="3" applyNumberFormat="1" applyFont="1" applyFill="1" applyBorder="1" applyAlignment="1">
      <alignment vertical="center"/>
    </xf>
    <xf numFmtId="3" fontId="19" fillId="0" borderId="56" xfId="3" applyNumberFormat="1" applyFont="1" applyFill="1" applyBorder="1" applyAlignment="1">
      <alignment vertical="center"/>
    </xf>
    <xf numFmtId="3" fontId="19" fillId="0" borderId="6" xfId="3" applyNumberFormat="1" applyFont="1" applyFill="1" applyBorder="1" applyAlignment="1">
      <alignment vertical="center"/>
    </xf>
    <xf numFmtId="3" fontId="20" fillId="0" borderId="6" xfId="0" applyNumberFormat="1" applyFont="1" applyFill="1" applyBorder="1" applyAlignment="1">
      <alignment horizontal="right" vertical="center"/>
    </xf>
    <xf numFmtId="3" fontId="19" fillId="0" borderId="55" xfId="3" applyNumberFormat="1" applyFont="1" applyFill="1" applyBorder="1" applyAlignment="1">
      <alignment vertical="center"/>
    </xf>
    <xf numFmtId="165" fontId="16" fillId="0" borderId="56" xfId="3" applyNumberFormat="1" applyFont="1" applyFill="1" applyBorder="1" applyAlignment="1">
      <alignment vertical="center"/>
    </xf>
    <xf numFmtId="49" fontId="16" fillId="0" borderId="57" xfId="2" applyNumberFormat="1" applyFont="1" applyFill="1" applyBorder="1" applyAlignment="1">
      <alignment horizontal="center" vertical="center"/>
    </xf>
    <xf numFmtId="49" fontId="16" fillId="0" borderId="55" xfId="2" applyNumberFormat="1" applyFont="1" applyFill="1" applyBorder="1" applyAlignment="1">
      <alignment horizontal="center" vertical="center"/>
    </xf>
    <xf numFmtId="49" fontId="16" fillId="0" borderId="56" xfId="2" applyNumberFormat="1" applyFont="1" applyFill="1" applyBorder="1" applyAlignment="1">
      <alignment horizontal="center" vertical="center"/>
    </xf>
    <xf numFmtId="49" fontId="19" fillId="0" borderId="54" xfId="2" applyNumberFormat="1" applyFont="1" applyFill="1" applyBorder="1" applyAlignment="1">
      <alignment horizontal="left" vertical="center" wrapText="1"/>
    </xf>
    <xf numFmtId="0" fontId="16" fillId="0" borderId="65" xfId="0" applyFont="1" applyFill="1" applyBorder="1" applyAlignment="1">
      <alignment horizontal="right" vertical="center"/>
    </xf>
    <xf numFmtId="0" fontId="16" fillId="0" borderId="64" xfId="0" applyFont="1" applyFill="1" applyBorder="1" applyAlignment="1">
      <alignment horizontal="center" vertical="center"/>
    </xf>
    <xf numFmtId="0" fontId="16" fillId="0" borderId="63" xfId="2" applyFont="1" applyFill="1" applyBorder="1" applyAlignment="1">
      <alignment horizontal="center" vertical="center"/>
    </xf>
    <xf numFmtId="0" fontId="20" fillId="0" borderId="63" xfId="9" applyFont="1" applyFill="1" applyBorder="1" applyAlignment="1">
      <alignment horizontal="left" vertical="center" wrapText="1"/>
    </xf>
    <xf numFmtId="3" fontId="16" fillId="0" borderId="12" xfId="2" applyNumberFormat="1" applyFont="1" applyFill="1" applyBorder="1" applyAlignment="1">
      <alignment vertical="center"/>
    </xf>
    <xf numFmtId="3" fontId="16" fillId="0" borderId="63" xfId="2" applyNumberFormat="1" applyFont="1" applyFill="1" applyBorder="1" applyAlignment="1">
      <alignment vertical="center"/>
    </xf>
    <xf numFmtId="3" fontId="16" fillId="0" borderId="14" xfId="2" applyNumberFormat="1" applyFont="1" applyFill="1" applyBorder="1" applyAlignment="1">
      <alignment vertical="center"/>
    </xf>
    <xf numFmtId="3" fontId="16" fillId="0" borderId="12" xfId="1" applyNumberFormat="1" applyFont="1" applyFill="1" applyBorder="1" applyAlignment="1">
      <alignment vertical="center"/>
    </xf>
    <xf numFmtId="3" fontId="16" fillId="0" borderId="63" xfId="1" applyNumberFormat="1" applyFont="1" applyFill="1" applyBorder="1" applyAlignment="1">
      <alignment vertical="center"/>
    </xf>
    <xf numFmtId="3" fontId="16" fillId="0" borderId="64" xfId="1" applyNumberFormat="1" applyFont="1" applyFill="1" applyBorder="1" applyAlignment="1">
      <alignment vertical="center"/>
    </xf>
    <xf numFmtId="165" fontId="16" fillId="0" borderId="14" xfId="3" applyNumberFormat="1" applyFont="1" applyFill="1" applyBorder="1" applyAlignment="1">
      <alignment vertical="center"/>
    </xf>
    <xf numFmtId="49" fontId="16" fillId="0" borderId="66" xfId="2" applyNumberFormat="1" applyFont="1" applyFill="1" applyBorder="1" applyAlignment="1">
      <alignment horizontal="center" vertical="center"/>
    </xf>
    <xf numFmtId="49" fontId="16" fillId="0" borderId="64" xfId="2" applyNumberFormat="1" applyFont="1" applyFill="1" applyBorder="1" applyAlignment="1">
      <alignment horizontal="center" vertical="center"/>
    </xf>
    <xf numFmtId="49" fontId="16" fillId="0" borderId="14" xfId="2" applyNumberFormat="1" applyFont="1" applyFill="1" applyBorder="1" applyAlignment="1">
      <alignment horizontal="center" vertical="center"/>
    </xf>
    <xf numFmtId="49" fontId="19" fillId="0" borderId="13" xfId="2" applyNumberFormat="1" applyFont="1" applyFill="1" applyBorder="1" applyAlignment="1">
      <alignment horizontal="left" vertical="center" wrapText="1"/>
    </xf>
    <xf numFmtId="0" fontId="19" fillId="0" borderId="74" xfId="0" applyFont="1" applyBorder="1"/>
    <xf numFmtId="165" fontId="10" fillId="4" borderId="37" xfId="3" applyNumberFormat="1" applyFont="1" applyFill="1" applyBorder="1" applyAlignment="1">
      <alignment horizontal="center" vertical="center"/>
    </xf>
    <xf numFmtId="0" fontId="19" fillId="0" borderId="69" xfId="0" applyFont="1" applyFill="1" applyBorder="1" applyAlignment="1">
      <alignment horizontal="right" vertical="center"/>
    </xf>
    <xf numFmtId="0" fontId="19" fillId="0" borderId="55" xfId="0" applyFont="1" applyFill="1" applyBorder="1" applyAlignment="1">
      <alignment horizontal="center" vertical="center"/>
    </xf>
    <xf numFmtId="0" fontId="19" fillId="0" borderId="49" xfId="2" applyFont="1" applyFill="1" applyBorder="1" applyAlignment="1">
      <alignment horizontal="center" vertical="center"/>
    </xf>
    <xf numFmtId="0" fontId="19" fillId="0" borderId="49" xfId="0" applyFont="1" applyFill="1" applyBorder="1" applyAlignment="1">
      <alignment horizontal="left" vertical="center" wrapText="1"/>
    </xf>
    <xf numFmtId="3" fontId="19" fillId="0" borderId="31" xfId="2" applyNumberFormat="1" applyFont="1" applyFill="1" applyBorder="1" applyAlignment="1">
      <alignment vertical="center"/>
    </xf>
    <xf numFmtId="3" fontId="19" fillId="0" borderId="49" xfId="2" applyNumberFormat="1" applyFont="1" applyFill="1" applyBorder="1" applyAlignment="1">
      <alignment vertical="center"/>
    </xf>
    <xf numFmtId="3" fontId="19" fillId="0" borderId="56" xfId="2" applyNumberFormat="1" applyFont="1" applyFill="1" applyBorder="1" applyAlignment="1">
      <alignment vertical="center"/>
    </xf>
    <xf numFmtId="3" fontId="19" fillId="0" borderId="6" xfId="2" applyNumberFormat="1" applyFont="1" applyFill="1" applyBorder="1" applyAlignment="1">
      <alignment vertical="center"/>
    </xf>
    <xf numFmtId="3" fontId="19" fillId="0" borderId="6" xfId="1" applyNumberFormat="1" applyFont="1" applyFill="1" applyBorder="1" applyAlignment="1">
      <alignment vertical="center"/>
    </xf>
    <xf numFmtId="3" fontId="19" fillId="0" borderId="49" xfId="1" applyNumberFormat="1" applyFont="1" applyFill="1" applyBorder="1" applyAlignment="1">
      <alignment vertical="center"/>
    </xf>
    <xf numFmtId="165" fontId="16" fillId="0" borderId="14" xfId="3" applyNumberFormat="1" applyFont="1" applyFill="1" applyBorder="1" applyAlignment="1">
      <alignment horizontal="center" vertical="center"/>
    </xf>
    <xf numFmtId="49" fontId="19" fillId="0" borderId="57" xfId="2" applyNumberFormat="1" applyFont="1" applyFill="1" applyBorder="1" applyAlignment="1">
      <alignment horizontal="center" vertical="center"/>
    </xf>
    <xf numFmtId="49" fontId="19" fillId="0" borderId="55" xfId="2" applyNumberFormat="1" applyFont="1" applyFill="1" applyBorder="1" applyAlignment="1">
      <alignment horizontal="center" vertical="center"/>
    </xf>
    <xf numFmtId="49" fontId="19" fillId="0" borderId="81" xfId="2" applyNumberFormat="1" applyFont="1" applyFill="1" applyBorder="1" applyAlignment="1">
      <alignment horizontal="center" vertical="center"/>
    </xf>
    <xf numFmtId="49" fontId="19" fillId="0" borderId="80" xfId="2" applyNumberFormat="1" applyFont="1" applyFill="1" applyBorder="1" applyAlignment="1">
      <alignment horizontal="center" vertical="center"/>
    </xf>
    <xf numFmtId="0" fontId="16" fillId="0" borderId="69" xfId="0" applyFont="1" applyFill="1" applyBorder="1" applyAlignment="1">
      <alignment horizontal="right" vertical="center"/>
    </xf>
    <xf numFmtId="0" fontId="16" fillId="0" borderId="55" xfId="0" applyFont="1" applyFill="1" applyBorder="1" applyAlignment="1">
      <alignment horizontal="center" vertical="center"/>
    </xf>
    <xf numFmtId="0" fontId="20" fillId="0" borderId="49" xfId="9" applyFont="1" applyFill="1" applyBorder="1" applyAlignment="1">
      <alignment horizontal="left" vertical="center" wrapText="1"/>
    </xf>
    <xf numFmtId="3" fontId="16" fillId="0" borderId="49" xfId="0" applyNumberFormat="1" applyFont="1" applyFill="1" applyBorder="1" applyAlignment="1">
      <alignment vertical="center"/>
    </xf>
    <xf numFmtId="3" fontId="16" fillId="0" borderId="56" xfId="0" applyNumberFormat="1" applyFont="1" applyFill="1" applyBorder="1" applyAlignment="1">
      <alignment vertical="center"/>
    </xf>
    <xf numFmtId="3" fontId="16" fillId="0" borderId="6" xfId="0" applyNumberFormat="1" applyFont="1" applyFill="1" applyBorder="1" applyAlignment="1">
      <alignment vertical="center"/>
    </xf>
    <xf numFmtId="3" fontId="16" fillId="0" borderId="31" xfId="0" applyNumberFormat="1" applyFont="1" applyFill="1" applyBorder="1" applyAlignment="1">
      <alignment vertical="center"/>
    </xf>
    <xf numFmtId="3" fontId="16" fillId="0" borderId="81" xfId="0" applyNumberFormat="1" applyFont="1" applyFill="1" applyBorder="1" applyAlignment="1">
      <alignment vertical="center"/>
    </xf>
    <xf numFmtId="3" fontId="16" fillId="0" borderId="58" xfId="0" applyNumberFormat="1" applyFont="1" applyFill="1" applyBorder="1" applyAlignment="1">
      <alignment vertical="center"/>
    </xf>
    <xf numFmtId="49" fontId="16" fillId="0" borderId="57" xfId="0" applyNumberFormat="1" applyFont="1" applyFill="1" applyBorder="1" applyAlignment="1">
      <alignment horizontal="center" vertical="center"/>
    </xf>
    <xf numFmtId="49" fontId="16" fillId="0" borderId="55" xfId="0" applyNumberFormat="1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right" vertical="center"/>
    </xf>
    <xf numFmtId="0" fontId="16" fillId="0" borderId="71" xfId="0" applyFont="1" applyFill="1" applyBorder="1" applyAlignment="1">
      <alignment horizontal="center" vertical="center"/>
    </xf>
    <xf numFmtId="4" fontId="20" fillId="0" borderId="61" xfId="0" applyNumberFormat="1" applyFont="1" applyFill="1" applyBorder="1" applyAlignment="1">
      <alignment horizontal="left" vertical="center" wrapText="1"/>
    </xf>
    <xf numFmtId="3" fontId="16" fillId="0" borderId="75" xfId="0" applyNumberFormat="1" applyFont="1" applyFill="1" applyBorder="1" applyAlignment="1">
      <alignment vertical="center"/>
    </xf>
    <xf numFmtId="3" fontId="16" fillId="0" borderId="36" xfId="0" applyNumberFormat="1" applyFont="1" applyFill="1" applyBorder="1" applyAlignment="1">
      <alignment vertical="center"/>
    </xf>
    <xf numFmtId="3" fontId="16" fillId="0" borderId="7" xfId="0" applyNumberFormat="1" applyFont="1" applyFill="1" applyBorder="1" applyAlignment="1">
      <alignment vertical="center"/>
    </xf>
    <xf numFmtId="3" fontId="16" fillId="0" borderId="35" xfId="0" applyNumberFormat="1" applyFont="1" applyFill="1" applyBorder="1" applyAlignment="1">
      <alignment vertical="center"/>
    </xf>
    <xf numFmtId="3" fontId="16" fillId="0" borderId="71" xfId="0" applyNumberFormat="1" applyFont="1" applyFill="1" applyBorder="1" applyAlignment="1">
      <alignment vertical="center"/>
    </xf>
    <xf numFmtId="165" fontId="16" fillId="0" borderId="36" xfId="3" applyNumberFormat="1" applyFont="1" applyFill="1" applyBorder="1" applyAlignment="1">
      <alignment vertical="center"/>
    </xf>
    <xf numFmtId="49" fontId="16" fillId="0" borderId="73" xfId="0" applyNumberFormat="1" applyFont="1" applyFill="1" applyBorder="1" applyAlignment="1">
      <alignment horizontal="center" vertical="center"/>
    </xf>
    <xf numFmtId="49" fontId="16" fillId="0" borderId="71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vertical="center" wrapText="1"/>
    </xf>
    <xf numFmtId="0" fontId="16" fillId="0" borderId="69" xfId="0" applyFont="1" applyFill="1" applyBorder="1" applyAlignment="1">
      <alignment horizontal="center" vertical="center"/>
    </xf>
    <xf numFmtId="3" fontId="16" fillId="0" borderId="6" xfId="2" applyNumberFormat="1" applyFont="1" applyFill="1" applyBorder="1" applyAlignment="1">
      <alignment horizontal="right" vertical="center"/>
    </xf>
    <xf numFmtId="3" fontId="16" fillId="0" borderId="49" xfId="0" applyNumberFormat="1" applyFont="1" applyFill="1" applyBorder="1" applyAlignment="1">
      <alignment horizontal="right" vertical="center"/>
    </xf>
    <xf numFmtId="3" fontId="16" fillId="0" borderId="56" xfId="0" applyNumberFormat="1" applyFont="1" applyFill="1" applyBorder="1" applyAlignment="1">
      <alignment horizontal="right" vertical="center"/>
    </xf>
    <xf numFmtId="3" fontId="16" fillId="0" borderId="6" xfId="0" applyNumberFormat="1" applyFont="1" applyFill="1" applyBorder="1" applyAlignment="1">
      <alignment horizontal="right" vertical="center"/>
    </xf>
    <xf numFmtId="3" fontId="16" fillId="0" borderId="31" xfId="0" applyNumberFormat="1" applyFont="1" applyFill="1" applyBorder="1" applyAlignment="1">
      <alignment horizontal="right" vertical="center"/>
    </xf>
    <xf numFmtId="3" fontId="16" fillId="0" borderId="81" xfId="0" applyNumberFormat="1" applyFont="1" applyFill="1" applyBorder="1" applyAlignment="1">
      <alignment horizontal="right" vertical="center"/>
    </xf>
    <xf numFmtId="3" fontId="16" fillId="0" borderId="58" xfId="0" applyNumberFormat="1" applyFont="1" applyFill="1" applyBorder="1" applyAlignment="1">
      <alignment horizontal="right" vertical="center"/>
    </xf>
    <xf numFmtId="165" fontId="16" fillId="0" borderId="80" xfId="3" applyNumberFormat="1" applyFont="1" applyFill="1" applyBorder="1" applyAlignment="1">
      <alignment horizontal="right" vertical="center"/>
    </xf>
    <xf numFmtId="49" fontId="16" fillId="0" borderId="57" xfId="5" applyNumberFormat="1" applyFont="1" applyFill="1" applyBorder="1" applyAlignment="1">
      <alignment horizontal="center" vertical="center"/>
    </xf>
    <xf numFmtId="49" fontId="16" fillId="0" borderId="55" xfId="5" applyNumberFormat="1" applyFont="1" applyFill="1" applyBorder="1" applyAlignment="1">
      <alignment horizontal="center" vertical="center"/>
    </xf>
    <xf numFmtId="0" fontId="16" fillId="0" borderId="55" xfId="5" applyFont="1" applyFill="1" applyBorder="1" applyAlignment="1">
      <alignment horizontal="center" vertical="center"/>
    </xf>
    <xf numFmtId="0" fontId="16" fillId="0" borderId="56" xfId="5" applyFont="1" applyFill="1" applyBorder="1" applyAlignment="1">
      <alignment horizontal="center" vertical="center"/>
    </xf>
    <xf numFmtId="0" fontId="16" fillId="0" borderId="54" xfId="5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9" fillId="0" borderId="34" xfId="0" applyFont="1" applyFill="1" applyBorder="1" applyAlignment="1">
      <alignment horizontal="left" vertical="center"/>
    </xf>
    <xf numFmtId="3" fontId="19" fillId="0" borderId="47" xfId="2" applyNumberFormat="1" applyFont="1" applyFill="1" applyBorder="1" applyAlignment="1">
      <alignment vertical="center"/>
    </xf>
    <xf numFmtId="165" fontId="19" fillId="0" borderId="34" xfId="3" applyNumberFormat="1" applyFont="1" applyFill="1" applyBorder="1" applyAlignment="1">
      <alignment horizontal="center" vertical="center"/>
    </xf>
    <xf numFmtId="3" fontId="19" fillId="0" borderId="16" xfId="10" applyNumberFormat="1" applyFont="1" applyFill="1" applyBorder="1" applyAlignment="1">
      <alignment horizontal="left" vertical="center" wrapText="1"/>
    </xf>
    <xf numFmtId="0" fontId="19" fillId="0" borderId="74" xfId="0" applyFont="1" applyFill="1" applyBorder="1"/>
    <xf numFmtId="0" fontId="19" fillId="0" borderId="24" xfId="0" applyFont="1" applyFill="1" applyBorder="1" applyAlignment="1">
      <alignment horizontal="right" vertical="center"/>
    </xf>
    <xf numFmtId="3" fontId="19" fillId="0" borderId="15" xfId="2" applyNumberFormat="1" applyFont="1" applyFill="1" applyBorder="1" applyAlignment="1">
      <alignment vertical="center"/>
    </xf>
    <xf numFmtId="3" fontId="19" fillId="0" borderId="30" xfId="1" applyNumberFormat="1" applyFont="1" applyFill="1" applyBorder="1" applyAlignment="1">
      <alignment vertical="center"/>
    </xf>
    <xf numFmtId="165" fontId="19" fillId="0" borderId="21" xfId="3" applyNumberFormat="1" applyFont="1" applyFill="1" applyBorder="1" applyAlignment="1">
      <alignment vertical="center"/>
    </xf>
    <xf numFmtId="0" fontId="20" fillId="0" borderId="65" xfId="0" applyNumberFormat="1" applyFont="1" applyFill="1" applyBorder="1" applyAlignment="1">
      <alignment horizontal="right" vertical="center"/>
    </xf>
    <xf numFmtId="0" fontId="20" fillId="0" borderId="64" xfId="0" applyNumberFormat="1" applyFont="1" applyFill="1" applyBorder="1" applyAlignment="1">
      <alignment horizontal="right" vertical="center"/>
    </xf>
    <xf numFmtId="0" fontId="20" fillId="0" borderId="63" xfId="0" applyNumberFormat="1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left" vertical="center" wrapText="1"/>
    </xf>
    <xf numFmtId="3" fontId="16" fillId="0" borderId="12" xfId="2" applyNumberFormat="1" applyFont="1" applyFill="1" applyBorder="1" applyAlignment="1">
      <alignment horizontal="right" vertical="center"/>
    </xf>
    <xf numFmtId="3" fontId="16" fillId="0" borderId="63" xfId="0" applyNumberFormat="1" applyFont="1" applyFill="1" applyBorder="1" applyAlignment="1">
      <alignment horizontal="right" vertical="center"/>
    </xf>
    <xf numFmtId="3" fontId="16" fillId="0" borderId="14" xfId="0" applyNumberFormat="1" applyFont="1" applyFill="1" applyBorder="1" applyAlignment="1">
      <alignment horizontal="right" vertical="center"/>
    </xf>
    <xf numFmtId="3" fontId="16" fillId="0" borderId="12" xfId="0" applyNumberFormat="1" applyFont="1" applyFill="1" applyBorder="1" applyAlignment="1">
      <alignment horizontal="right" vertical="center"/>
    </xf>
    <xf numFmtId="3" fontId="16" fillId="0" borderId="64" xfId="0" applyNumberFormat="1" applyFont="1" applyFill="1" applyBorder="1" applyAlignment="1">
      <alignment horizontal="right" vertical="center"/>
    </xf>
    <xf numFmtId="165" fontId="16" fillId="0" borderId="14" xfId="3" applyNumberFormat="1" applyFont="1" applyFill="1" applyBorder="1" applyAlignment="1">
      <alignment horizontal="right" vertical="center"/>
    </xf>
    <xf numFmtId="49" fontId="16" fillId="0" borderId="66" xfId="5" applyNumberFormat="1" applyFont="1" applyFill="1" applyBorder="1" applyAlignment="1">
      <alignment horizontal="center" vertical="center"/>
    </xf>
    <xf numFmtId="49" fontId="16" fillId="0" borderId="64" xfId="5" applyNumberFormat="1" applyFont="1" applyFill="1" applyBorder="1" applyAlignment="1">
      <alignment horizontal="center" vertical="center"/>
    </xf>
    <xf numFmtId="0" fontId="16" fillId="0" borderId="64" xfId="5" applyFont="1" applyFill="1" applyBorder="1" applyAlignment="1">
      <alignment horizontal="center" vertical="center"/>
    </xf>
    <xf numFmtId="0" fontId="16" fillId="0" borderId="14" xfId="5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right" vertical="center"/>
    </xf>
    <xf numFmtId="0" fontId="20" fillId="0" borderId="68" xfId="9" applyFont="1" applyFill="1" applyBorder="1" applyAlignment="1">
      <alignment horizontal="left" vertical="center" wrapText="1"/>
    </xf>
    <xf numFmtId="3" fontId="16" fillId="0" borderId="68" xfId="0" applyNumberFormat="1" applyFont="1" applyFill="1" applyBorder="1" applyAlignment="1">
      <alignment vertical="center"/>
    </xf>
    <xf numFmtId="3" fontId="16" fillId="0" borderId="26" xfId="0" applyNumberFormat="1" applyFont="1" applyFill="1" applyBorder="1" applyAlignment="1">
      <alignment vertical="center"/>
    </xf>
    <xf numFmtId="3" fontId="16" fillId="0" borderId="15" xfId="0" applyNumberFormat="1" applyFont="1" applyFill="1" applyBorder="1" applyAlignment="1">
      <alignment vertical="center"/>
    </xf>
    <xf numFmtId="3" fontId="16" fillId="0" borderId="23" xfId="0" applyNumberFormat="1" applyFont="1" applyFill="1" applyBorder="1" applyAlignment="1">
      <alignment vertical="center"/>
    </xf>
    <xf numFmtId="3" fontId="16" fillId="0" borderId="51" xfId="0" applyNumberFormat="1" applyFont="1" applyFill="1" applyBorder="1" applyAlignment="1">
      <alignment vertical="center"/>
    </xf>
    <xf numFmtId="3" fontId="16" fillId="0" borderId="20" xfId="0" applyNumberFormat="1" applyFont="1" applyFill="1" applyBorder="1" applyAlignment="1">
      <alignment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48" xfId="0" applyNumberFormat="1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3" fontId="16" fillId="0" borderId="43" xfId="0" applyNumberFormat="1" applyFont="1" applyFill="1" applyBorder="1" applyAlignment="1">
      <alignment vertical="center"/>
    </xf>
    <xf numFmtId="49" fontId="16" fillId="0" borderId="29" xfId="0" applyNumberFormat="1" applyFont="1" applyFill="1" applyBorder="1" applyAlignment="1">
      <alignment horizontal="center" vertical="center"/>
    </xf>
    <xf numFmtId="49" fontId="16" fillId="0" borderId="30" xfId="0" applyNumberFormat="1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right" vertical="center"/>
    </xf>
    <xf numFmtId="3" fontId="16" fillId="0" borderId="51" xfId="1" applyNumberFormat="1" applyFont="1" applyFill="1" applyBorder="1" applyAlignment="1">
      <alignment vertical="center"/>
    </xf>
    <xf numFmtId="3" fontId="16" fillId="0" borderId="21" xfId="1" applyNumberFormat="1" applyFont="1" applyFill="1" applyBorder="1" applyAlignment="1">
      <alignment vertical="center"/>
    </xf>
    <xf numFmtId="3" fontId="16" fillId="0" borderId="52" xfId="2" applyNumberFormat="1" applyFont="1" applyFill="1" applyBorder="1" applyAlignment="1">
      <alignment vertical="center"/>
    </xf>
    <xf numFmtId="0" fontId="16" fillId="0" borderId="61" xfId="2" applyFont="1" applyFill="1" applyBorder="1" applyAlignment="1">
      <alignment horizontal="center" vertical="center"/>
    </xf>
    <xf numFmtId="3" fontId="20" fillId="0" borderId="61" xfId="8" applyNumberFormat="1" applyFont="1" applyFill="1" applyBorder="1" applyAlignment="1">
      <alignment horizontal="right" vertical="center"/>
    </xf>
    <xf numFmtId="3" fontId="16" fillId="0" borderId="61" xfId="1" applyNumberFormat="1" applyFont="1" applyFill="1" applyBorder="1" applyAlignment="1">
      <alignment vertical="center"/>
    </xf>
    <xf numFmtId="3" fontId="16" fillId="0" borderId="37" xfId="1" applyNumberFormat="1" applyFont="1" applyFill="1" applyBorder="1" applyAlignment="1">
      <alignment vertical="center"/>
    </xf>
    <xf numFmtId="165" fontId="16" fillId="0" borderId="37" xfId="3" applyNumberFormat="1" applyFont="1" applyFill="1" applyBorder="1" applyAlignment="1">
      <alignment horizontal="center" vertical="center"/>
    </xf>
    <xf numFmtId="49" fontId="16" fillId="0" borderId="10" xfId="2" applyNumberFormat="1" applyFont="1" applyFill="1" applyBorder="1" applyAlignment="1">
      <alignment horizontal="center" vertical="center"/>
    </xf>
    <xf numFmtId="0" fontId="19" fillId="0" borderId="55" xfId="2" applyFont="1" applyFill="1" applyBorder="1" applyAlignment="1">
      <alignment horizontal="center" vertical="center"/>
    </xf>
    <xf numFmtId="0" fontId="19" fillId="0" borderId="26" xfId="0" applyNumberFormat="1" applyFont="1" applyFill="1" applyBorder="1" applyAlignment="1">
      <alignment horizontal="left" vertical="center" wrapText="1"/>
    </xf>
    <xf numFmtId="3" fontId="19" fillId="0" borderId="49" xfId="0" applyNumberFormat="1" applyFont="1" applyFill="1" applyBorder="1" applyAlignment="1">
      <alignment vertical="center"/>
    </xf>
    <xf numFmtId="3" fontId="19" fillId="0" borderId="56" xfId="0" applyNumberFormat="1" applyFont="1" applyFill="1" applyBorder="1" applyAlignment="1">
      <alignment vertical="center"/>
    </xf>
    <xf numFmtId="3" fontId="19" fillId="0" borderId="6" xfId="0" applyNumberFormat="1" applyFont="1" applyFill="1" applyBorder="1" applyAlignment="1">
      <alignment vertical="center"/>
    </xf>
    <xf numFmtId="3" fontId="19" fillId="0" borderId="55" xfId="0" applyNumberFormat="1" applyFont="1" applyFill="1" applyBorder="1" applyAlignment="1">
      <alignment vertical="center"/>
    </xf>
    <xf numFmtId="49" fontId="19" fillId="0" borderId="29" xfId="0" applyNumberFormat="1" applyFont="1" applyFill="1" applyBorder="1" applyAlignment="1">
      <alignment horizontal="center" vertical="center"/>
    </xf>
    <xf numFmtId="49" fontId="19" fillId="0" borderId="30" xfId="0" applyNumberFormat="1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vertical="center" wrapText="1"/>
    </xf>
    <xf numFmtId="0" fontId="19" fillId="0" borderId="71" xfId="0" applyFont="1" applyFill="1" applyBorder="1" applyAlignment="1">
      <alignment horizontal="center" vertical="center"/>
    </xf>
    <xf numFmtId="0" fontId="19" fillId="0" borderId="77" xfId="0" applyNumberFormat="1" applyFont="1" applyFill="1" applyBorder="1" applyAlignment="1">
      <alignment horizontal="left" vertical="center"/>
    </xf>
    <xf numFmtId="3" fontId="19" fillId="0" borderId="75" xfId="0" applyNumberFormat="1" applyFont="1" applyFill="1" applyBorder="1" applyAlignment="1">
      <alignment vertical="center"/>
    </xf>
    <xf numFmtId="3" fontId="19" fillId="0" borderId="36" xfId="0" applyNumberFormat="1" applyFont="1" applyFill="1" applyBorder="1" applyAlignment="1">
      <alignment vertical="center"/>
    </xf>
    <xf numFmtId="3" fontId="19" fillId="0" borderId="7" xfId="0" applyNumberFormat="1" applyFont="1" applyFill="1" applyBorder="1" applyAlignment="1">
      <alignment vertical="center"/>
    </xf>
    <xf numFmtId="3" fontId="19" fillId="0" borderId="71" xfId="0" applyNumberFormat="1" applyFont="1" applyFill="1" applyBorder="1" applyAlignment="1">
      <alignment vertical="center"/>
    </xf>
    <xf numFmtId="49" fontId="19" fillId="0" borderId="73" xfId="5" applyNumberFormat="1" applyFont="1" applyFill="1" applyBorder="1" applyAlignment="1">
      <alignment horizontal="center" vertical="center"/>
    </xf>
    <xf numFmtId="49" fontId="19" fillId="0" borderId="71" xfId="5" applyNumberFormat="1" applyFont="1" applyFill="1" applyBorder="1" applyAlignment="1">
      <alignment horizontal="center" vertical="center"/>
    </xf>
    <xf numFmtId="0" fontId="19" fillId="0" borderId="71" xfId="5" applyFont="1" applyFill="1" applyBorder="1" applyAlignment="1">
      <alignment horizontal="center" vertical="center"/>
    </xf>
    <xf numFmtId="0" fontId="19" fillId="0" borderId="36" xfId="5" applyFont="1" applyFill="1" applyBorder="1" applyAlignment="1">
      <alignment horizontal="center" vertical="center"/>
    </xf>
    <xf numFmtId="0" fontId="19" fillId="0" borderId="8" xfId="5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right" vertical="center"/>
    </xf>
    <xf numFmtId="0" fontId="21" fillId="0" borderId="30" xfId="0" applyFont="1" applyFill="1" applyBorder="1" applyAlignment="1">
      <alignment horizontal="center" vertical="center"/>
    </xf>
    <xf numFmtId="3" fontId="20" fillId="0" borderId="68" xfId="8" applyNumberFormat="1" applyFont="1" applyFill="1" applyBorder="1" applyAlignment="1">
      <alignment horizontal="right" vertical="center"/>
    </xf>
    <xf numFmtId="3" fontId="16" fillId="0" borderId="68" xfId="1" applyNumberFormat="1" applyFont="1" applyFill="1" applyBorder="1" applyAlignment="1">
      <alignment vertical="center"/>
    </xf>
    <xf numFmtId="3" fontId="16" fillId="0" borderId="26" xfId="1" applyNumberFormat="1" applyFont="1" applyFill="1" applyBorder="1" applyAlignment="1">
      <alignment vertical="center"/>
    </xf>
    <xf numFmtId="3" fontId="16" fillId="0" borderId="43" xfId="2" applyNumberFormat="1" applyFont="1" applyFill="1" applyBorder="1" applyAlignment="1">
      <alignment vertical="center"/>
    </xf>
    <xf numFmtId="3" fontId="19" fillId="0" borderId="17" xfId="0" applyNumberFormat="1" applyFont="1" applyFill="1" applyBorder="1" applyAlignment="1">
      <alignment horizontal="right" vertical="center"/>
    </xf>
    <xf numFmtId="3" fontId="19" fillId="0" borderId="30" xfId="0" applyNumberFormat="1" applyFont="1" applyFill="1" applyBorder="1" applyAlignment="1">
      <alignment horizontal="right" vertical="center"/>
    </xf>
    <xf numFmtId="3" fontId="19" fillId="0" borderId="17" xfId="0" applyNumberFormat="1" applyFont="1" applyBorder="1" applyAlignment="1">
      <alignment horizontal="right" vertical="center"/>
    </xf>
    <xf numFmtId="3" fontId="19" fillId="0" borderId="30" xfId="0" applyNumberFormat="1" applyFont="1" applyBorder="1" applyAlignment="1">
      <alignment horizontal="right" vertical="center"/>
    </xf>
    <xf numFmtId="3" fontId="10" fillId="4" borderId="64" xfId="1" applyNumberFormat="1" applyFont="1" applyFill="1" applyBorder="1" applyAlignment="1">
      <alignment vertical="center"/>
    </xf>
    <xf numFmtId="3" fontId="10" fillId="4" borderId="14" xfId="1" applyNumberFormat="1" applyFont="1" applyFill="1" applyBorder="1" applyAlignment="1">
      <alignment vertical="center"/>
    </xf>
    <xf numFmtId="3" fontId="10" fillId="4" borderId="12" xfId="1" applyNumberFormat="1" applyFont="1" applyFill="1" applyBorder="1" applyAlignment="1">
      <alignment vertical="center"/>
    </xf>
    <xf numFmtId="3" fontId="10" fillId="4" borderId="65" xfId="1" applyNumberFormat="1" applyFont="1" applyFill="1" applyBorder="1" applyAlignment="1">
      <alignment vertical="center"/>
    </xf>
    <xf numFmtId="3" fontId="10" fillId="4" borderId="66" xfId="1" applyNumberFormat="1" applyFont="1" applyFill="1" applyBorder="1" applyAlignment="1">
      <alignment horizontal="center" vertical="center"/>
    </xf>
    <xf numFmtId="3" fontId="10" fillId="4" borderId="64" xfId="1" applyNumberFormat="1" applyFont="1" applyFill="1" applyBorder="1" applyAlignment="1">
      <alignment horizontal="center" vertical="center"/>
    </xf>
    <xf numFmtId="0" fontId="21" fillId="0" borderId="47" xfId="0" applyFont="1" applyFill="1" applyBorder="1" applyAlignment="1">
      <alignment horizontal="right" vertical="center"/>
    </xf>
    <xf numFmtId="0" fontId="21" fillId="0" borderId="48" xfId="0" applyFont="1" applyFill="1" applyBorder="1" applyAlignment="1">
      <alignment horizontal="center" vertical="center"/>
    </xf>
    <xf numFmtId="0" fontId="21" fillId="0" borderId="46" xfId="0" applyFont="1" applyFill="1" applyBorder="1" applyAlignment="1">
      <alignment vertical="center"/>
    </xf>
    <xf numFmtId="3" fontId="20" fillId="0" borderId="46" xfId="8" applyNumberFormat="1" applyFont="1" applyFill="1" applyBorder="1" applyAlignment="1">
      <alignment horizontal="right" vertical="center"/>
    </xf>
    <xf numFmtId="3" fontId="16" fillId="0" borderId="46" xfId="1" applyNumberFormat="1" applyFont="1" applyFill="1" applyBorder="1" applyAlignment="1">
      <alignment vertical="center"/>
    </xf>
    <xf numFmtId="3" fontId="16" fillId="0" borderId="34" xfId="1" applyNumberFormat="1" applyFont="1" applyFill="1" applyBorder="1" applyAlignment="1">
      <alignment vertical="center"/>
    </xf>
    <xf numFmtId="3" fontId="16" fillId="0" borderId="45" xfId="2" applyNumberFormat="1" applyFont="1" applyFill="1" applyBorder="1" applyAlignment="1">
      <alignment vertical="center"/>
    </xf>
    <xf numFmtId="0" fontId="21" fillId="2" borderId="20" xfId="0" applyFont="1" applyFill="1" applyBorder="1" applyAlignment="1">
      <alignment horizontal="center" vertical="center"/>
    </xf>
    <xf numFmtId="0" fontId="16" fillId="2" borderId="51" xfId="2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vertical="center"/>
    </xf>
    <xf numFmtId="3" fontId="20" fillId="0" borderId="51" xfId="8" applyNumberFormat="1" applyFont="1" applyBorder="1" applyAlignment="1">
      <alignment horizontal="right" vertical="center"/>
    </xf>
    <xf numFmtId="3" fontId="16" fillId="2" borderId="51" xfId="1" applyNumberFormat="1" applyFont="1" applyFill="1" applyBorder="1" applyAlignment="1">
      <alignment vertical="center"/>
    </xf>
    <xf numFmtId="3" fontId="16" fillId="2" borderId="21" xfId="1" applyNumberFormat="1" applyFont="1" applyFill="1" applyBorder="1" applyAlignment="1">
      <alignment vertical="center"/>
    </xf>
    <xf numFmtId="3" fontId="16" fillId="2" borderId="52" xfId="2" applyNumberFormat="1" applyFont="1" applyFill="1" applyBorder="1" applyAlignment="1">
      <alignment vertical="center"/>
    </xf>
    <xf numFmtId="3" fontId="21" fillId="0" borderId="20" xfId="0" applyNumberFormat="1" applyFont="1" applyBorder="1" applyAlignment="1">
      <alignment horizontal="right" vertical="center"/>
    </xf>
    <xf numFmtId="0" fontId="19" fillId="0" borderId="43" xfId="5" applyFont="1" applyFill="1" applyBorder="1"/>
    <xf numFmtId="49" fontId="16" fillId="0" borderId="23" xfId="0" applyNumberFormat="1" applyFont="1" applyFill="1" applyBorder="1" applyAlignment="1">
      <alignment horizontal="right" vertical="center"/>
    </xf>
    <xf numFmtId="0" fontId="24" fillId="0" borderId="20" xfId="0" applyFont="1" applyFill="1" applyBorder="1" applyAlignment="1">
      <alignment horizontal="center" vertical="center"/>
    </xf>
    <xf numFmtId="3" fontId="19" fillId="0" borderId="51" xfId="3" applyNumberFormat="1" applyFont="1" applyFill="1" applyBorder="1" applyAlignment="1">
      <alignment vertical="center"/>
    </xf>
    <xf numFmtId="3" fontId="19" fillId="0" borderId="21" xfId="3" applyNumberFormat="1" applyFont="1" applyFill="1" applyBorder="1" applyAlignment="1">
      <alignment vertical="center"/>
    </xf>
    <xf numFmtId="3" fontId="19" fillId="0" borderId="23" xfId="3" applyNumberFormat="1" applyFont="1" applyFill="1" applyBorder="1" applyAlignment="1">
      <alignment vertical="center"/>
    </xf>
    <xf numFmtId="3" fontId="19" fillId="0" borderId="20" xfId="3" applyNumberFormat="1" applyFont="1" applyFill="1" applyBorder="1" applyAlignment="1">
      <alignment vertical="center"/>
    </xf>
    <xf numFmtId="0" fontId="19" fillId="0" borderId="43" xfId="0" applyFont="1" applyFill="1" applyBorder="1" applyAlignment="1">
      <alignment vertical="center"/>
    </xf>
    <xf numFmtId="0" fontId="19" fillId="0" borderId="77" xfId="0" applyFont="1" applyFill="1" applyBorder="1" applyAlignment="1">
      <alignment vertical="center"/>
    </xf>
    <xf numFmtId="0" fontId="19" fillId="0" borderId="70" xfId="0" applyFont="1" applyFill="1" applyBorder="1" applyAlignment="1">
      <alignment vertical="center"/>
    </xf>
    <xf numFmtId="49" fontId="16" fillId="0" borderId="24" xfId="0" applyNumberFormat="1" applyFont="1" applyFill="1" applyBorder="1" applyAlignment="1">
      <alignment horizontal="right" vertical="center"/>
    </xf>
    <xf numFmtId="3" fontId="10" fillId="4" borderId="63" xfId="1" applyNumberFormat="1" applyFont="1" applyFill="1" applyBorder="1" applyAlignment="1">
      <alignment vertical="center"/>
    </xf>
    <xf numFmtId="49" fontId="10" fillId="4" borderId="66" xfId="2" applyNumberFormat="1" applyFont="1" applyFill="1" applyBorder="1" applyAlignment="1">
      <alignment horizontal="center" vertical="center"/>
    </xf>
    <xf numFmtId="49" fontId="10" fillId="4" borderId="64" xfId="2" applyNumberFormat="1" applyFont="1" applyFill="1" applyBorder="1" applyAlignment="1">
      <alignment horizontal="center" vertical="center"/>
    </xf>
    <xf numFmtId="49" fontId="10" fillId="4" borderId="14" xfId="2" applyNumberFormat="1" applyFont="1" applyFill="1" applyBorder="1" applyAlignment="1">
      <alignment horizontal="center" vertical="center"/>
    </xf>
    <xf numFmtId="49" fontId="10" fillId="4" borderId="13" xfId="2" applyNumberFormat="1" applyFont="1" applyFill="1" applyBorder="1" applyAlignment="1">
      <alignment horizontal="left" vertical="center" wrapText="1"/>
    </xf>
    <xf numFmtId="0" fontId="20" fillId="0" borderId="46" xfId="9" applyFont="1" applyFill="1" applyBorder="1" applyAlignment="1">
      <alignment vertical="center" wrapText="1"/>
    </xf>
    <xf numFmtId="3" fontId="20" fillId="0" borderId="33" xfId="8" applyNumberFormat="1" applyFont="1" applyFill="1" applyBorder="1" applyAlignment="1">
      <alignment horizontal="right" vertical="center"/>
    </xf>
    <xf numFmtId="49" fontId="16" fillId="0" borderId="46" xfId="2" applyNumberFormat="1" applyFont="1" applyFill="1" applyBorder="1" applyAlignment="1">
      <alignment horizontal="center" vertical="center"/>
    </xf>
    <xf numFmtId="0" fontId="16" fillId="0" borderId="51" xfId="0" applyFont="1" applyFill="1" applyBorder="1" applyAlignment="1">
      <alignment horizontal="left" vertical="center" wrapText="1"/>
    </xf>
    <xf numFmtId="0" fontId="16" fillId="0" borderId="24" xfId="5" applyFont="1" applyFill="1" applyBorder="1" applyAlignment="1">
      <alignment horizontal="right" vertical="center"/>
    </xf>
    <xf numFmtId="0" fontId="19" fillId="0" borderId="74" xfId="5" applyFont="1" applyFill="1" applyBorder="1"/>
    <xf numFmtId="0" fontId="21" fillId="0" borderId="51" xfId="9" applyFont="1" applyFill="1" applyBorder="1" applyAlignment="1">
      <alignment vertical="center" wrapText="1"/>
    </xf>
    <xf numFmtId="0" fontId="16" fillId="0" borderId="75" xfId="2" applyFont="1" applyFill="1" applyBorder="1" applyAlignment="1">
      <alignment horizontal="center" vertical="center"/>
    </xf>
    <xf numFmtId="0" fontId="21" fillId="0" borderId="75" xfId="9" applyFont="1" applyFill="1" applyBorder="1" applyAlignment="1">
      <alignment vertical="center" wrapText="1"/>
    </xf>
    <xf numFmtId="3" fontId="16" fillId="0" borderId="75" xfId="2" applyNumberFormat="1" applyFont="1" applyFill="1" applyBorder="1" applyAlignment="1">
      <alignment vertical="center"/>
    </xf>
    <xf numFmtId="3" fontId="16" fillId="0" borderId="36" xfId="2" applyNumberFormat="1" applyFont="1" applyFill="1" applyBorder="1" applyAlignment="1">
      <alignment vertical="center"/>
    </xf>
    <xf numFmtId="3" fontId="19" fillId="0" borderId="35" xfId="0" applyNumberFormat="1" applyFont="1" applyFill="1" applyBorder="1" applyAlignment="1">
      <alignment horizontal="right" vertical="center"/>
    </xf>
    <xf numFmtId="3" fontId="19" fillId="0" borderId="71" xfId="0" applyNumberFormat="1" applyFont="1" applyFill="1" applyBorder="1" applyAlignment="1">
      <alignment horizontal="right" vertical="center"/>
    </xf>
    <xf numFmtId="3" fontId="21" fillId="0" borderId="71" xfId="0" applyNumberFormat="1" applyFont="1" applyFill="1" applyBorder="1" applyAlignment="1">
      <alignment horizontal="right" vertical="center"/>
    </xf>
    <xf numFmtId="49" fontId="16" fillId="0" borderId="8" xfId="2" applyNumberFormat="1" applyFont="1" applyFill="1" applyBorder="1" applyAlignment="1">
      <alignment horizontal="left" vertical="center" wrapText="1"/>
    </xf>
    <xf numFmtId="0" fontId="19" fillId="0" borderId="74" xfId="0" applyFont="1" applyFill="1" applyBorder="1" applyAlignment="1">
      <alignment vertical="center"/>
    </xf>
    <xf numFmtId="0" fontId="19" fillId="0" borderId="17" xfId="0" applyFont="1" applyFill="1" applyBorder="1" applyAlignment="1">
      <alignment horizontal="right" vertical="center"/>
    </xf>
    <xf numFmtId="0" fontId="16" fillId="0" borderId="64" xfId="2" applyFont="1" applyFill="1" applyBorder="1" applyAlignment="1">
      <alignment horizontal="center" vertical="center"/>
    </xf>
    <xf numFmtId="0" fontId="21" fillId="0" borderId="14" xfId="9" applyFont="1" applyFill="1" applyBorder="1" applyAlignment="1">
      <alignment vertical="center" wrapText="1"/>
    </xf>
    <xf numFmtId="3" fontId="19" fillId="0" borderId="68" xfId="2" applyNumberFormat="1" applyFont="1" applyFill="1" applyBorder="1" applyAlignment="1">
      <alignment vertical="center"/>
    </xf>
    <xf numFmtId="3" fontId="19" fillId="0" borderId="26" xfId="2" applyNumberFormat="1" applyFont="1" applyFill="1" applyBorder="1" applyAlignment="1">
      <alignment vertical="center"/>
    </xf>
    <xf numFmtId="3" fontId="19" fillId="0" borderId="15" xfId="1" applyNumberFormat="1" applyFont="1" applyFill="1" applyBorder="1" applyAlignment="1">
      <alignment vertical="center"/>
    </xf>
    <xf numFmtId="3" fontId="19" fillId="0" borderId="68" xfId="1" applyNumberFormat="1" applyFont="1" applyFill="1" applyBorder="1" applyAlignment="1">
      <alignment vertical="center"/>
    </xf>
    <xf numFmtId="165" fontId="19" fillId="0" borderId="14" xfId="3" applyNumberFormat="1" applyFont="1" applyFill="1" applyBorder="1" applyAlignment="1">
      <alignment vertical="center"/>
    </xf>
    <xf numFmtId="49" fontId="19" fillId="0" borderId="30" xfId="2" applyNumberFormat="1" applyFont="1" applyFill="1" applyBorder="1" applyAlignment="1">
      <alignment horizontal="center" vertical="center"/>
    </xf>
    <xf numFmtId="49" fontId="19" fillId="0" borderId="26" xfId="2" applyNumberFormat="1" applyFont="1" applyFill="1" applyBorder="1" applyAlignment="1">
      <alignment horizontal="center" vertical="center"/>
    </xf>
    <xf numFmtId="3" fontId="19" fillId="0" borderId="25" xfId="10" applyNumberFormat="1" applyFont="1" applyFill="1" applyBorder="1" applyAlignment="1">
      <alignment horizontal="left" vertical="center" wrapText="1"/>
    </xf>
    <xf numFmtId="3" fontId="10" fillId="5" borderId="12" xfId="2" applyNumberFormat="1" applyFont="1" applyFill="1" applyBorder="1" applyAlignment="1">
      <alignment vertical="center"/>
    </xf>
    <xf numFmtId="3" fontId="10" fillId="5" borderId="63" xfId="2" applyNumberFormat="1" applyFont="1" applyFill="1" applyBorder="1" applyAlignment="1">
      <alignment vertical="center"/>
    </xf>
    <xf numFmtId="3" fontId="10" fillId="5" borderId="14" xfId="2" applyNumberFormat="1" applyFont="1" applyFill="1" applyBorder="1" applyAlignment="1">
      <alignment vertical="center"/>
    </xf>
    <xf numFmtId="3" fontId="10" fillId="5" borderId="64" xfId="2" applyNumberFormat="1" applyFont="1" applyFill="1" applyBorder="1" applyAlignment="1">
      <alignment vertical="center"/>
    </xf>
    <xf numFmtId="49" fontId="10" fillId="5" borderId="66" xfId="2" applyNumberFormat="1" applyFont="1" applyFill="1" applyBorder="1" applyAlignment="1">
      <alignment horizontal="center" vertical="center"/>
    </xf>
    <xf numFmtId="49" fontId="10" fillId="5" borderId="64" xfId="2" applyNumberFormat="1" applyFont="1" applyFill="1" applyBorder="1" applyAlignment="1">
      <alignment horizontal="center" vertical="center"/>
    </xf>
    <xf numFmtId="49" fontId="10" fillId="5" borderId="14" xfId="2" applyNumberFormat="1" applyFont="1" applyFill="1" applyBorder="1" applyAlignment="1">
      <alignment horizontal="center" vertical="center"/>
    </xf>
    <xf numFmtId="49" fontId="16" fillId="5" borderId="13" xfId="2" applyNumberFormat="1" applyFont="1" applyFill="1" applyBorder="1" applyAlignment="1">
      <alignment horizontal="left" vertical="center" wrapText="1"/>
    </xf>
    <xf numFmtId="3" fontId="10" fillId="4" borderId="1" xfId="1" applyNumberFormat="1" applyFont="1" applyFill="1" applyBorder="1" applyAlignment="1">
      <alignment vertical="center"/>
    </xf>
    <xf numFmtId="3" fontId="10" fillId="4" borderId="44" xfId="1" applyNumberFormat="1" applyFont="1" applyFill="1" applyBorder="1" applyAlignment="1">
      <alignment vertical="center"/>
    </xf>
    <xf numFmtId="3" fontId="10" fillId="4" borderId="80" xfId="1" applyNumberFormat="1" applyFont="1" applyFill="1" applyBorder="1" applyAlignment="1">
      <alignment vertical="center"/>
    </xf>
    <xf numFmtId="165" fontId="10" fillId="4" borderId="80" xfId="3" applyNumberFormat="1" applyFont="1" applyFill="1" applyBorder="1" applyAlignment="1">
      <alignment vertical="center"/>
    </xf>
    <xf numFmtId="49" fontId="10" fillId="4" borderId="83" xfId="2" applyNumberFormat="1" applyFont="1" applyFill="1" applyBorder="1" applyAlignment="1">
      <alignment horizontal="center" vertical="center"/>
    </xf>
    <xf numFmtId="49" fontId="10" fillId="4" borderId="44" xfId="2" applyNumberFormat="1" applyFont="1" applyFill="1" applyBorder="1" applyAlignment="1">
      <alignment horizontal="center" vertical="center"/>
    </xf>
    <xf numFmtId="49" fontId="10" fillId="4" borderId="80" xfId="2" applyNumberFormat="1" applyFont="1" applyFill="1" applyBorder="1" applyAlignment="1">
      <alignment horizontal="center" vertical="center"/>
    </xf>
    <xf numFmtId="49" fontId="10" fillId="4" borderId="3" xfId="2" applyNumberFormat="1" applyFont="1" applyFill="1" applyBorder="1" applyAlignment="1">
      <alignment horizontal="left" vertical="center" wrapText="1"/>
    </xf>
    <xf numFmtId="3" fontId="10" fillId="4" borderId="32" xfId="1" applyNumberFormat="1" applyFont="1" applyFill="1" applyBorder="1" applyAlignment="1">
      <alignment vertical="center"/>
    </xf>
    <xf numFmtId="3" fontId="10" fillId="4" borderId="61" xfId="1" applyNumberFormat="1" applyFont="1" applyFill="1" applyBorder="1" applyAlignment="1">
      <alignment vertical="center"/>
    </xf>
    <xf numFmtId="3" fontId="10" fillId="4" borderId="37" xfId="1" applyNumberFormat="1" applyFont="1" applyFill="1" applyBorder="1" applyAlignment="1">
      <alignment vertical="center"/>
    </xf>
    <xf numFmtId="3" fontId="10" fillId="4" borderId="27" xfId="1" applyNumberFormat="1" applyFont="1" applyFill="1" applyBorder="1" applyAlignment="1">
      <alignment vertical="center"/>
    </xf>
    <xf numFmtId="49" fontId="10" fillId="4" borderId="74" xfId="2" applyNumberFormat="1" applyFont="1" applyFill="1" applyBorder="1" applyAlignment="1">
      <alignment horizontal="center" vertical="center"/>
    </xf>
    <xf numFmtId="49" fontId="10" fillId="4" borderId="61" xfId="2" applyNumberFormat="1" applyFont="1" applyFill="1" applyBorder="1" applyAlignment="1">
      <alignment horizontal="center" vertical="center"/>
    </xf>
    <xf numFmtId="49" fontId="10" fillId="4" borderId="37" xfId="2" applyNumberFormat="1" applyFont="1" applyFill="1" applyBorder="1" applyAlignment="1">
      <alignment horizontal="center" vertical="center"/>
    </xf>
    <xf numFmtId="49" fontId="10" fillId="4" borderId="9" xfId="2" applyNumberFormat="1" applyFont="1" applyFill="1" applyBorder="1" applyAlignment="1">
      <alignment horizontal="left" vertical="center" wrapText="1"/>
    </xf>
    <xf numFmtId="49" fontId="20" fillId="0" borderId="17" xfId="0" applyNumberFormat="1" applyFont="1" applyFill="1" applyBorder="1" applyAlignment="1">
      <alignment horizontal="right" vertical="center"/>
    </xf>
    <xf numFmtId="0" fontId="20" fillId="0" borderId="43" xfId="9" applyFont="1" applyFill="1" applyBorder="1" applyAlignment="1">
      <alignment vertical="center" wrapText="1"/>
    </xf>
    <xf numFmtId="49" fontId="20" fillId="0" borderId="24" xfId="0" applyNumberFormat="1" applyFont="1" applyFill="1" applyBorder="1" applyAlignment="1">
      <alignment horizontal="right" vertical="center"/>
    </xf>
    <xf numFmtId="0" fontId="20" fillId="0" borderId="51" xfId="9" applyFont="1" applyFill="1" applyBorder="1" applyAlignment="1">
      <alignment vertical="center" wrapText="1"/>
    </xf>
    <xf numFmtId="0" fontId="16" fillId="0" borderId="68" xfId="0" applyFont="1" applyFill="1" applyBorder="1" applyAlignment="1">
      <alignment horizontal="left" vertical="center" wrapText="1"/>
    </xf>
    <xf numFmtId="0" fontId="16" fillId="0" borderId="81" xfId="0" applyFont="1" applyFill="1" applyBorder="1" applyAlignment="1">
      <alignment horizontal="left" vertical="center" wrapText="1"/>
    </xf>
    <xf numFmtId="49" fontId="10" fillId="4" borderId="60" xfId="2" applyNumberFormat="1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right" vertical="center"/>
    </xf>
    <xf numFmtId="0" fontId="16" fillId="0" borderId="60" xfId="0" applyFont="1" applyFill="1" applyBorder="1" applyAlignment="1">
      <alignment horizontal="center" vertical="center"/>
    </xf>
    <xf numFmtId="0" fontId="21" fillId="0" borderId="74" xfId="9" applyFont="1" applyFill="1" applyBorder="1" applyAlignment="1">
      <alignment vertical="center" wrapText="1"/>
    </xf>
    <xf numFmtId="3" fontId="16" fillId="0" borderId="61" xfId="2" applyNumberFormat="1" applyFont="1" applyFill="1" applyBorder="1" applyAlignment="1">
      <alignment vertical="center"/>
    </xf>
    <xf numFmtId="3" fontId="16" fillId="0" borderId="37" xfId="2" applyNumberFormat="1" applyFont="1" applyFill="1" applyBorder="1" applyAlignment="1">
      <alignment vertical="center"/>
    </xf>
    <xf numFmtId="3" fontId="16" fillId="0" borderId="32" xfId="1" applyNumberFormat="1" applyFont="1" applyFill="1" applyBorder="1" applyAlignment="1">
      <alignment vertical="center"/>
    </xf>
    <xf numFmtId="3" fontId="21" fillId="0" borderId="60" xfId="0" applyNumberFormat="1" applyFont="1" applyFill="1" applyBorder="1" applyAlignment="1">
      <alignment horizontal="right" vertical="center"/>
    </xf>
    <xf numFmtId="49" fontId="16" fillId="0" borderId="74" xfId="2" applyNumberFormat="1" applyFont="1" applyFill="1" applyBorder="1" applyAlignment="1">
      <alignment horizontal="center" vertical="center"/>
    </xf>
    <xf numFmtId="49" fontId="16" fillId="0" borderId="61" xfId="2" applyNumberFormat="1" applyFont="1" applyFill="1" applyBorder="1" applyAlignment="1">
      <alignment horizontal="center" vertical="center"/>
    </xf>
    <xf numFmtId="0" fontId="16" fillId="0" borderId="74" xfId="0" applyFont="1" applyBorder="1" applyAlignment="1">
      <alignment vertical="center"/>
    </xf>
    <xf numFmtId="165" fontId="16" fillId="0" borderId="37" xfId="3" applyNumberFormat="1" applyFont="1" applyFill="1" applyBorder="1" applyAlignment="1">
      <alignment vertical="center"/>
    </xf>
    <xf numFmtId="3" fontId="10" fillId="5" borderId="37" xfId="2" applyNumberFormat="1" applyFont="1" applyFill="1" applyBorder="1" applyAlignment="1">
      <alignment vertical="center"/>
    </xf>
    <xf numFmtId="49" fontId="10" fillId="5" borderId="10" xfId="2" applyNumberFormat="1" applyFont="1" applyFill="1" applyBorder="1" applyAlignment="1">
      <alignment horizontal="center" vertical="center"/>
    </xf>
    <xf numFmtId="49" fontId="10" fillId="5" borderId="60" xfId="2" applyNumberFormat="1" applyFont="1" applyFill="1" applyBorder="1" applyAlignment="1">
      <alignment horizontal="center" vertical="center"/>
    </xf>
    <xf numFmtId="49" fontId="10" fillId="5" borderId="37" xfId="2" applyNumberFormat="1" applyFont="1" applyFill="1" applyBorder="1" applyAlignment="1">
      <alignment horizontal="center" vertical="center"/>
    </xf>
    <xf numFmtId="3" fontId="10" fillId="4" borderId="60" xfId="1" applyNumberFormat="1" applyFont="1" applyFill="1" applyBorder="1" applyAlignment="1">
      <alignment vertical="center"/>
    </xf>
    <xf numFmtId="3" fontId="16" fillId="4" borderId="1" xfId="2" applyNumberFormat="1" applyFont="1" applyFill="1" applyBorder="1" applyAlignment="1">
      <alignment vertical="center"/>
    </xf>
    <xf numFmtId="3" fontId="16" fillId="4" borderId="44" xfId="2" applyNumberFormat="1" applyFont="1" applyFill="1" applyBorder="1" applyAlignment="1">
      <alignment vertical="center"/>
    </xf>
    <xf numFmtId="3" fontId="16" fillId="4" borderId="80" xfId="2" applyNumberFormat="1" applyFont="1" applyFill="1" applyBorder="1" applyAlignment="1">
      <alignment vertical="center"/>
    </xf>
    <xf numFmtId="3" fontId="16" fillId="4" borderId="1" xfId="1" applyNumberFormat="1" applyFont="1" applyFill="1" applyBorder="1" applyAlignment="1">
      <alignment vertical="center"/>
    </xf>
    <xf numFmtId="3" fontId="16" fillId="4" borderId="44" xfId="1" applyNumberFormat="1" applyFont="1" applyFill="1" applyBorder="1" applyAlignment="1">
      <alignment vertical="center"/>
    </xf>
    <xf numFmtId="3" fontId="16" fillId="4" borderId="82" xfId="1" applyNumberFormat="1" applyFont="1" applyFill="1" applyBorder="1" applyAlignment="1">
      <alignment vertical="center"/>
    </xf>
    <xf numFmtId="165" fontId="16" fillId="4" borderId="80" xfId="3" applyNumberFormat="1" applyFont="1" applyFill="1" applyBorder="1" applyAlignment="1">
      <alignment vertical="center"/>
    </xf>
    <xf numFmtId="49" fontId="16" fillId="4" borderId="84" xfId="2" applyNumberFormat="1" applyFont="1" applyFill="1" applyBorder="1" applyAlignment="1">
      <alignment horizontal="center" vertical="center"/>
    </xf>
    <xf numFmtId="49" fontId="16" fillId="4" borderId="44" xfId="2" applyNumberFormat="1" applyFont="1" applyFill="1" applyBorder="1" applyAlignment="1">
      <alignment horizontal="center" vertical="center"/>
    </xf>
    <xf numFmtId="49" fontId="16" fillId="4" borderId="82" xfId="2" applyNumberFormat="1" applyFont="1" applyFill="1" applyBorder="1" applyAlignment="1">
      <alignment horizontal="center" vertical="center"/>
    </xf>
    <xf numFmtId="49" fontId="16" fillId="4" borderId="80" xfId="2" applyNumberFormat="1" applyFont="1" applyFill="1" applyBorder="1" applyAlignment="1">
      <alignment horizontal="center" vertical="center"/>
    </xf>
    <xf numFmtId="0" fontId="10" fillId="4" borderId="74" xfId="0" applyFont="1" applyFill="1" applyBorder="1" applyAlignment="1">
      <alignment horizontal="center" vertical="center"/>
    </xf>
    <xf numFmtId="0" fontId="10" fillId="4" borderId="74" xfId="2" applyFont="1" applyFill="1" applyBorder="1" applyAlignment="1">
      <alignment horizontal="center" vertical="center"/>
    </xf>
    <xf numFmtId="0" fontId="10" fillId="4" borderId="74" xfId="0" applyFont="1" applyFill="1" applyBorder="1" applyAlignment="1">
      <alignment vertical="center"/>
    </xf>
    <xf numFmtId="3" fontId="10" fillId="4" borderId="74" xfId="1" applyNumberFormat="1" applyFont="1" applyFill="1" applyBorder="1" applyAlignment="1">
      <alignment horizontal="center" vertical="center"/>
    </xf>
    <xf numFmtId="3" fontId="10" fillId="4" borderId="61" xfId="1" applyNumberFormat="1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left" vertical="center" wrapText="1"/>
    </xf>
    <xf numFmtId="3" fontId="16" fillId="0" borderId="15" xfId="1" applyNumberFormat="1" applyFont="1" applyFill="1" applyBorder="1" applyAlignment="1">
      <alignment vertical="center"/>
    </xf>
    <xf numFmtId="3" fontId="16" fillId="0" borderId="25" xfId="10" applyNumberFormat="1" applyFont="1" applyFill="1" applyBorder="1" applyAlignment="1">
      <alignment horizontal="left" vertical="center" wrapText="1"/>
    </xf>
    <xf numFmtId="3" fontId="16" fillId="0" borderId="23" xfId="1" applyNumberFormat="1" applyFont="1" applyFill="1" applyBorder="1" applyAlignment="1">
      <alignment vertical="center"/>
    </xf>
    <xf numFmtId="0" fontId="16" fillId="0" borderId="35" xfId="5" applyFont="1" applyFill="1" applyBorder="1" applyAlignment="1">
      <alignment horizontal="right" vertical="center"/>
    </xf>
    <xf numFmtId="0" fontId="16" fillId="0" borderId="71" xfId="5" applyFont="1" applyFill="1" applyBorder="1" applyAlignment="1">
      <alignment horizontal="center" vertical="center"/>
    </xf>
    <xf numFmtId="3" fontId="16" fillId="0" borderId="77" xfId="2" applyNumberFormat="1" applyFont="1" applyFill="1" applyBorder="1" applyAlignment="1">
      <alignment vertical="center"/>
    </xf>
    <xf numFmtId="3" fontId="19" fillId="0" borderId="35" xfId="5" applyNumberFormat="1" applyFont="1" applyFill="1" applyBorder="1" applyAlignment="1">
      <alignment horizontal="right" vertical="center"/>
    </xf>
    <xf numFmtId="3" fontId="19" fillId="0" borderId="71" xfId="5" applyNumberFormat="1" applyFont="1" applyFill="1" applyBorder="1" applyAlignment="1">
      <alignment horizontal="right" vertical="center"/>
    </xf>
    <xf numFmtId="3" fontId="21" fillId="0" borderId="71" xfId="5" applyNumberFormat="1" applyFont="1" applyFill="1" applyBorder="1" applyAlignment="1">
      <alignment horizontal="right" vertical="center"/>
    </xf>
    <xf numFmtId="3" fontId="10" fillId="5" borderId="32" xfId="1" applyNumberFormat="1" applyFont="1" applyFill="1" applyBorder="1" applyAlignment="1">
      <alignment vertical="center"/>
    </xf>
    <xf numFmtId="3" fontId="10" fillId="5" borderId="61" xfId="1" applyNumberFormat="1" applyFont="1" applyFill="1" applyBorder="1" applyAlignment="1">
      <alignment vertical="center"/>
    </xf>
    <xf numFmtId="3" fontId="10" fillId="5" borderId="37" xfId="1" applyNumberFormat="1" applyFont="1" applyFill="1" applyBorder="1" applyAlignment="1">
      <alignment vertical="center"/>
    </xf>
    <xf numFmtId="3" fontId="10" fillId="5" borderId="60" xfId="1" applyNumberFormat="1" applyFont="1" applyFill="1" applyBorder="1" applyAlignment="1">
      <alignment vertical="center"/>
    </xf>
    <xf numFmtId="3" fontId="10" fillId="5" borderId="10" xfId="1" applyNumberFormat="1" applyFont="1" applyFill="1" applyBorder="1" applyAlignment="1">
      <alignment horizontal="center" vertical="center"/>
    </xf>
    <xf numFmtId="3" fontId="10" fillId="5" borderId="60" xfId="1" applyNumberFormat="1" applyFont="1" applyFill="1" applyBorder="1" applyAlignment="1">
      <alignment horizontal="center" vertical="center"/>
    </xf>
    <xf numFmtId="3" fontId="10" fillId="5" borderId="9" xfId="10" applyNumberFormat="1" applyFont="1" applyFill="1" applyBorder="1" applyAlignment="1">
      <alignment horizontal="left" vertical="center" wrapText="1"/>
    </xf>
    <xf numFmtId="3" fontId="10" fillId="4" borderId="13" xfId="10" applyNumberFormat="1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vertical="center"/>
    </xf>
    <xf numFmtId="0" fontId="16" fillId="0" borderId="36" xfId="0" applyFont="1" applyFill="1" applyBorder="1" applyAlignment="1">
      <alignment horizontal="left" vertical="center"/>
    </xf>
    <xf numFmtId="3" fontId="10" fillId="3" borderId="9" xfId="10" applyNumberFormat="1" applyFont="1" applyFill="1" applyBorder="1" applyAlignment="1">
      <alignment horizontal="left" vertical="center" wrapText="1"/>
    </xf>
    <xf numFmtId="0" fontId="16" fillId="2" borderId="47" xfId="0" applyFont="1" applyFill="1" applyBorder="1" applyAlignment="1">
      <alignment horizontal="right" vertical="center"/>
    </xf>
    <xf numFmtId="0" fontId="16" fillId="2" borderId="48" xfId="0" applyFont="1" applyFill="1" applyBorder="1" applyAlignment="1">
      <alignment horizontal="center" vertical="center"/>
    </xf>
    <xf numFmtId="0" fontId="16" fillId="2" borderId="48" xfId="2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left" vertical="center"/>
    </xf>
    <xf numFmtId="3" fontId="16" fillId="2" borderId="46" xfId="1" applyNumberFormat="1" applyFont="1" applyFill="1" applyBorder="1" applyAlignment="1">
      <alignment vertical="center"/>
    </xf>
    <xf numFmtId="3" fontId="16" fillId="2" borderId="34" xfId="1" applyNumberFormat="1" applyFont="1" applyFill="1" applyBorder="1" applyAlignment="1">
      <alignment vertical="center"/>
    </xf>
    <xf numFmtId="3" fontId="16" fillId="2" borderId="33" xfId="1" applyNumberFormat="1" applyFont="1" applyFill="1" applyBorder="1" applyAlignment="1">
      <alignment vertical="center"/>
    </xf>
    <xf numFmtId="3" fontId="16" fillId="2" borderId="48" xfId="1" applyNumberFormat="1" applyFont="1" applyFill="1" applyBorder="1" applyAlignment="1">
      <alignment vertical="center"/>
    </xf>
    <xf numFmtId="165" fontId="16" fillId="2" borderId="34" xfId="3" applyNumberFormat="1" applyFont="1" applyFill="1" applyBorder="1" applyAlignment="1">
      <alignment horizontal="center" vertical="center"/>
    </xf>
    <xf numFmtId="49" fontId="16" fillId="2" borderId="4" xfId="2" applyNumberFormat="1" applyFont="1" applyFill="1" applyBorder="1" applyAlignment="1">
      <alignment horizontal="center" vertical="center"/>
    </xf>
    <xf numFmtId="49" fontId="16" fillId="2" borderId="48" xfId="2" applyNumberFormat="1" applyFont="1" applyFill="1" applyBorder="1" applyAlignment="1">
      <alignment horizontal="center" vertical="center"/>
    </xf>
    <xf numFmtId="49" fontId="16" fillId="2" borderId="34" xfId="2" applyNumberFormat="1" applyFont="1" applyFill="1" applyBorder="1" applyAlignment="1">
      <alignment horizontal="center" vertical="center"/>
    </xf>
    <xf numFmtId="0" fontId="16" fillId="0" borderId="56" xfId="0" applyFont="1" applyFill="1" applyBorder="1" applyAlignment="1">
      <alignment horizontal="left" vertical="center"/>
    </xf>
    <xf numFmtId="3" fontId="16" fillId="0" borderId="49" xfId="1" applyNumberFormat="1" applyFont="1" applyFill="1" applyBorder="1" applyAlignment="1">
      <alignment vertical="center"/>
    </xf>
    <xf numFmtId="3" fontId="16" fillId="0" borderId="56" xfId="1" applyNumberFormat="1" applyFont="1" applyFill="1" applyBorder="1" applyAlignment="1">
      <alignment vertical="center"/>
    </xf>
    <xf numFmtId="3" fontId="16" fillId="0" borderId="6" xfId="1" applyNumberFormat="1" applyFont="1" applyFill="1" applyBorder="1" applyAlignment="1">
      <alignment vertical="center"/>
    </xf>
    <xf numFmtId="3" fontId="16" fillId="0" borderId="55" xfId="1" applyNumberFormat="1" applyFont="1" applyFill="1" applyBorder="1" applyAlignment="1">
      <alignment vertical="center"/>
    </xf>
    <xf numFmtId="165" fontId="16" fillId="2" borderId="26" xfId="3" applyNumberFormat="1" applyFont="1" applyFill="1" applyBorder="1" applyAlignment="1">
      <alignment horizontal="center" vertical="center"/>
    </xf>
    <xf numFmtId="49" fontId="16" fillId="2" borderId="35" xfId="0" applyNumberFormat="1" applyFont="1" applyFill="1" applyBorder="1" applyAlignment="1">
      <alignment horizontal="right" vertical="center"/>
    </xf>
    <xf numFmtId="0" fontId="16" fillId="2" borderId="71" xfId="0" applyFont="1" applyFill="1" applyBorder="1" applyAlignment="1">
      <alignment horizontal="center" vertical="center"/>
    </xf>
    <xf numFmtId="0" fontId="16" fillId="2" borderId="71" xfId="2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left" vertical="center"/>
    </xf>
    <xf numFmtId="3" fontId="16" fillId="2" borderId="75" xfId="1" applyNumberFormat="1" applyFont="1" applyFill="1" applyBorder="1" applyAlignment="1">
      <alignment vertical="center"/>
    </xf>
    <xf numFmtId="3" fontId="16" fillId="2" borderId="71" xfId="1" applyNumberFormat="1" applyFont="1" applyFill="1" applyBorder="1" applyAlignment="1">
      <alignment vertical="center"/>
    </xf>
    <xf numFmtId="3" fontId="16" fillId="2" borderId="36" xfId="1" applyNumberFormat="1" applyFont="1" applyFill="1" applyBorder="1" applyAlignment="1">
      <alignment vertical="center"/>
    </xf>
    <xf numFmtId="3" fontId="16" fillId="2" borderId="7" xfId="1" applyNumberFormat="1" applyFont="1" applyFill="1" applyBorder="1" applyAlignment="1">
      <alignment vertical="center"/>
    </xf>
    <xf numFmtId="165" fontId="16" fillId="2" borderId="37" xfId="3" applyNumberFormat="1" applyFont="1" applyFill="1" applyBorder="1" applyAlignment="1">
      <alignment vertical="center"/>
    </xf>
    <xf numFmtId="49" fontId="16" fillId="2" borderId="73" xfId="2" applyNumberFormat="1" applyFont="1" applyFill="1" applyBorder="1" applyAlignment="1">
      <alignment horizontal="center" vertical="center"/>
    </xf>
    <xf numFmtId="49" fontId="16" fillId="2" borderId="71" xfId="2" applyNumberFormat="1" applyFont="1" applyFill="1" applyBorder="1" applyAlignment="1">
      <alignment horizontal="center" vertical="center"/>
    </xf>
    <xf numFmtId="49" fontId="16" fillId="2" borderId="36" xfId="2" applyNumberFormat="1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left" vertical="center" wrapText="1"/>
    </xf>
    <xf numFmtId="3" fontId="16" fillId="0" borderId="17" xfId="2" applyNumberFormat="1" applyFont="1" applyFill="1" applyBorder="1" applyAlignment="1">
      <alignment vertical="center"/>
    </xf>
    <xf numFmtId="0" fontId="19" fillId="0" borderId="53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vertical="center"/>
    </xf>
    <xf numFmtId="3" fontId="16" fillId="0" borderId="20" xfId="2" applyNumberFormat="1" applyFont="1" applyFill="1" applyBorder="1" applyAlignment="1">
      <alignment horizontal="right" vertical="center"/>
    </xf>
    <xf numFmtId="0" fontId="20" fillId="0" borderId="20" xfId="0" applyNumberFormat="1" applyFont="1" applyFill="1" applyBorder="1" applyAlignment="1">
      <alignment horizontal="center" vertical="center" wrapText="1"/>
    </xf>
    <xf numFmtId="14" fontId="20" fillId="0" borderId="20" xfId="0" applyNumberFormat="1" applyFont="1" applyFill="1" applyBorder="1" applyAlignment="1">
      <alignment horizontal="center" vertical="center"/>
    </xf>
    <xf numFmtId="0" fontId="23" fillId="0" borderId="0" xfId="5" applyFont="1" applyFill="1" applyAlignment="1">
      <alignment vertical="center"/>
    </xf>
    <xf numFmtId="49" fontId="20" fillId="0" borderId="24" xfId="5" applyNumberFormat="1" applyFont="1" applyFill="1" applyBorder="1" applyAlignment="1">
      <alignment horizontal="center" vertical="center"/>
    </xf>
    <xf numFmtId="0" fontId="19" fillId="0" borderId="21" xfId="0" applyNumberFormat="1" applyFont="1" applyFill="1" applyBorder="1" applyAlignment="1">
      <alignment horizontal="left" vertical="center" wrapText="1"/>
    </xf>
    <xf numFmtId="0" fontId="19" fillId="0" borderId="70" xfId="0" applyFont="1" applyFill="1" applyBorder="1"/>
    <xf numFmtId="0" fontId="20" fillId="0" borderId="35" xfId="0" applyNumberFormat="1" applyFont="1" applyFill="1" applyBorder="1" applyAlignment="1">
      <alignment horizontal="right" vertical="center"/>
    </xf>
    <xf numFmtId="0" fontId="20" fillId="0" borderId="71" xfId="0" applyNumberFormat="1" applyFont="1" applyFill="1" applyBorder="1" applyAlignment="1">
      <alignment horizontal="right" vertical="center"/>
    </xf>
    <xf numFmtId="0" fontId="20" fillId="0" borderId="71" xfId="0" applyNumberFormat="1" applyFont="1" applyFill="1" applyBorder="1" applyAlignment="1">
      <alignment horizontal="center" vertical="center"/>
    </xf>
    <xf numFmtId="0" fontId="16" fillId="0" borderId="72" xfId="0" applyFont="1" applyFill="1" applyBorder="1" applyAlignment="1">
      <alignment horizontal="left" vertical="center" wrapText="1"/>
    </xf>
    <xf numFmtId="3" fontId="16" fillId="0" borderId="35" xfId="2" applyNumberFormat="1" applyFont="1" applyFill="1" applyBorder="1" applyAlignment="1">
      <alignment vertical="center"/>
    </xf>
    <xf numFmtId="3" fontId="20" fillId="0" borderId="35" xfId="0" applyNumberFormat="1" applyFont="1" applyFill="1" applyBorder="1" applyAlignment="1">
      <alignment horizontal="right" vertical="center"/>
    </xf>
    <xf numFmtId="3" fontId="20" fillId="0" borderId="71" xfId="0" applyNumberFormat="1" applyFont="1" applyFill="1" applyBorder="1" applyAlignment="1">
      <alignment horizontal="right" vertical="center"/>
    </xf>
    <xf numFmtId="164" fontId="20" fillId="0" borderId="36" xfId="0" applyNumberFormat="1" applyFont="1" applyFill="1" applyBorder="1" applyAlignment="1">
      <alignment horizontal="right" vertical="center"/>
    </xf>
    <xf numFmtId="49" fontId="20" fillId="0" borderId="71" xfId="0" applyNumberFormat="1" applyFont="1" applyFill="1" applyBorder="1" applyAlignment="1">
      <alignment horizontal="center" vertical="center"/>
    </xf>
    <xf numFmtId="49" fontId="16" fillId="0" borderId="53" xfId="2" applyNumberFormat="1" applyFont="1" applyFill="1" applyBorder="1" applyAlignment="1">
      <alignment horizontal="center" vertical="center"/>
    </xf>
    <xf numFmtId="0" fontId="16" fillId="0" borderId="23" xfId="1" applyFont="1" applyFill="1" applyBorder="1" applyAlignment="1">
      <alignment horizontal="right" vertical="center"/>
    </xf>
    <xf numFmtId="4" fontId="16" fillId="0" borderId="51" xfId="5" applyNumberFormat="1" applyFont="1" applyFill="1" applyBorder="1" applyAlignment="1">
      <alignment horizontal="left" vertical="center"/>
    </xf>
    <xf numFmtId="165" fontId="16" fillId="0" borderId="21" xfId="3" applyNumberFormat="1" applyFont="1" applyFill="1" applyBorder="1" applyAlignment="1">
      <alignment horizontal="right" vertical="center"/>
    </xf>
    <xf numFmtId="0" fontId="19" fillId="0" borderId="21" xfId="5" applyFont="1" applyFill="1" applyBorder="1" applyAlignment="1">
      <alignment horizontal="left" vertical="center" wrapText="1"/>
    </xf>
    <xf numFmtId="17" fontId="20" fillId="0" borderId="20" xfId="5" applyNumberFormat="1" applyFont="1" applyFill="1" applyBorder="1" applyAlignment="1">
      <alignment horizontal="center" vertical="center"/>
    </xf>
    <xf numFmtId="14" fontId="20" fillId="0" borderId="20" xfId="5" applyNumberFormat="1" applyFont="1" applyFill="1" applyBorder="1" applyAlignment="1">
      <alignment horizontal="center" vertical="center"/>
    </xf>
    <xf numFmtId="3" fontId="20" fillId="0" borderId="23" xfId="6" applyNumberFormat="1" applyFont="1" applyFill="1" applyBorder="1" applyAlignment="1">
      <alignment horizontal="right" vertical="center"/>
    </xf>
    <xf numFmtId="3" fontId="20" fillId="0" borderId="51" xfId="6" applyNumberFormat="1" applyFont="1" applyFill="1" applyBorder="1" applyAlignment="1">
      <alignment horizontal="right" vertical="center"/>
    </xf>
    <xf numFmtId="0" fontId="21" fillId="0" borderId="35" xfId="0" applyFont="1" applyFill="1" applyBorder="1" applyAlignment="1">
      <alignment horizontal="right" vertical="center"/>
    </xf>
    <xf numFmtId="4" fontId="20" fillId="0" borderId="36" xfId="0" applyNumberFormat="1" applyFont="1" applyFill="1" applyBorder="1" applyAlignment="1">
      <alignment horizontal="left" vertical="center"/>
    </xf>
    <xf numFmtId="0" fontId="19" fillId="0" borderId="30" xfId="2" applyFont="1" applyFill="1" applyBorder="1" applyAlignment="1">
      <alignment horizontal="center" vertical="center"/>
    </xf>
    <xf numFmtId="0" fontId="19" fillId="0" borderId="68" xfId="0" applyFont="1" applyFill="1" applyBorder="1" applyAlignment="1">
      <alignment vertical="center" wrapText="1"/>
    </xf>
    <xf numFmtId="3" fontId="19" fillId="0" borderId="47" xfId="1" applyNumberFormat="1" applyFont="1" applyFill="1" applyBorder="1" applyAlignment="1">
      <alignment vertical="center"/>
    </xf>
    <xf numFmtId="0" fontId="19" fillId="0" borderId="25" xfId="0" applyFont="1" applyFill="1" applyBorder="1" applyAlignment="1">
      <alignment vertical="center" wrapText="1"/>
    </xf>
    <xf numFmtId="0" fontId="20" fillId="0" borderId="64" xfId="0" applyFont="1" applyFill="1" applyBorder="1" applyAlignment="1">
      <alignment horizontal="left" vertical="center" wrapText="1"/>
    </xf>
    <xf numFmtId="3" fontId="16" fillId="0" borderId="64" xfId="2" applyNumberFormat="1" applyFont="1" applyFill="1" applyBorder="1" applyAlignment="1">
      <alignment vertical="center"/>
    </xf>
    <xf numFmtId="3" fontId="16" fillId="0" borderId="63" xfId="2" applyNumberFormat="1" applyFont="1" applyFill="1" applyBorder="1" applyAlignment="1">
      <alignment horizontal="right" vertical="center"/>
    </xf>
    <xf numFmtId="3" fontId="19" fillId="0" borderId="65" xfId="0" applyNumberFormat="1" applyFont="1" applyFill="1" applyBorder="1" applyAlignment="1">
      <alignment horizontal="right" vertical="center"/>
    </xf>
    <xf numFmtId="3" fontId="19" fillId="0" borderId="64" xfId="0" applyNumberFormat="1" applyFont="1" applyFill="1" applyBorder="1" applyAlignment="1">
      <alignment horizontal="right" vertical="center"/>
    </xf>
    <xf numFmtId="3" fontId="19" fillId="0" borderId="47" xfId="0" applyNumberFormat="1" applyFont="1" applyFill="1" applyBorder="1" applyAlignment="1">
      <alignment horizontal="right" vertical="center"/>
    </xf>
    <xf numFmtId="3" fontId="19" fillId="0" borderId="48" xfId="0" applyNumberFormat="1" applyFont="1" applyFill="1" applyBorder="1" applyAlignment="1">
      <alignment horizontal="right" vertical="center"/>
    </xf>
    <xf numFmtId="0" fontId="24" fillId="0" borderId="21" xfId="8" applyNumberFormat="1" applyFont="1" applyFill="1" applyBorder="1" applyAlignment="1">
      <alignment horizontal="left" vertical="center"/>
    </xf>
    <xf numFmtId="4" fontId="20" fillId="0" borderId="51" xfId="6" applyNumberFormat="1" applyFont="1" applyFill="1" applyBorder="1" applyAlignment="1">
      <alignment horizontal="left" vertical="center" wrapText="1"/>
    </xf>
    <xf numFmtId="0" fontId="16" fillId="0" borderId="51" xfId="0" applyFont="1" applyFill="1" applyBorder="1" applyAlignment="1">
      <alignment vertical="center" wrapText="1"/>
    </xf>
    <xf numFmtId="0" fontId="19" fillId="0" borderId="51" xfId="0" applyFont="1" applyFill="1" applyBorder="1" applyAlignment="1">
      <alignment horizontal="right" vertical="center"/>
    </xf>
    <xf numFmtId="3" fontId="19" fillId="0" borderId="23" xfId="2" applyNumberFormat="1" applyFont="1" applyFill="1" applyBorder="1" applyAlignment="1">
      <alignment horizontal="right" vertical="center"/>
    </xf>
    <xf numFmtId="3" fontId="19" fillId="0" borderId="51" xfId="2" applyNumberFormat="1" applyFont="1" applyFill="1" applyBorder="1" applyAlignment="1">
      <alignment horizontal="right" vertical="center"/>
    </xf>
    <xf numFmtId="3" fontId="19" fillId="0" borderId="21" xfId="2" applyNumberFormat="1" applyFont="1" applyFill="1" applyBorder="1" applyAlignment="1">
      <alignment horizontal="right" vertical="center"/>
    </xf>
    <xf numFmtId="164" fontId="16" fillId="0" borderId="21" xfId="3" applyNumberFormat="1" applyFont="1" applyFill="1" applyBorder="1" applyAlignment="1">
      <alignment vertical="center"/>
    </xf>
    <xf numFmtId="164" fontId="16" fillId="0" borderId="21" xfId="3" applyNumberFormat="1" applyFont="1" applyFill="1" applyBorder="1" applyAlignment="1">
      <alignment horizontal="center" vertical="center"/>
    </xf>
    <xf numFmtId="0" fontId="19" fillId="0" borderId="21" xfId="5" applyNumberFormat="1" applyFont="1" applyFill="1" applyBorder="1" applyAlignment="1">
      <alignment horizontal="left" vertical="center" wrapText="1"/>
    </xf>
    <xf numFmtId="164" fontId="19" fillId="0" borderId="21" xfId="3" applyNumberFormat="1" applyFont="1" applyFill="1" applyBorder="1" applyAlignment="1">
      <alignment vertical="center"/>
    </xf>
    <xf numFmtId="0" fontId="19" fillId="0" borderId="35" xfId="5" applyNumberFormat="1" applyFont="1" applyFill="1" applyBorder="1" applyAlignment="1">
      <alignment horizontal="right" vertical="center"/>
    </xf>
    <xf numFmtId="0" fontId="19" fillId="0" borderId="71" xfId="5" applyNumberFormat="1" applyFont="1" applyFill="1" applyBorder="1" applyAlignment="1">
      <alignment horizontal="right" vertical="center"/>
    </xf>
    <xf numFmtId="0" fontId="19" fillId="0" borderId="71" xfId="5" applyNumberFormat="1" applyFont="1" applyFill="1" applyBorder="1" applyAlignment="1">
      <alignment horizontal="center" vertical="center"/>
    </xf>
    <xf numFmtId="49" fontId="19" fillId="0" borderId="36" xfId="0" applyNumberFormat="1" applyFont="1" applyFill="1" applyBorder="1" applyAlignment="1">
      <alignment horizontal="left" vertical="center" wrapText="1"/>
    </xf>
    <xf numFmtId="3" fontId="19" fillId="0" borderId="75" xfId="5" applyNumberFormat="1" applyFont="1" applyFill="1" applyBorder="1" applyAlignment="1">
      <alignment horizontal="right" vertical="center"/>
    </xf>
    <xf numFmtId="3" fontId="19" fillId="0" borderId="36" xfId="5" applyNumberFormat="1" applyFont="1" applyFill="1" applyBorder="1" applyAlignment="1">
      <alignment horizontal="right" vertical="center"/>
    </xf>
    <xf numFmtId="3" fontId="19" fillId="0" borderId="7" xfId="5" applyNumberFormat="1" applyFont="1" applyFill="1" applyBorder="1" applyAlignment="1">
      <alignment horizontal="right" vertical="center"/>
    </xf>
    <xf numFmtId="164" fontId="19" fillId="0" borderId="36" xfId="5" applyNumberFormat="1" applyFont="1" applyFill="1" applyBorder="1" applyAlignment="1">
      <alignment horizontal="right" vertical="center"/>
    </xf>
    <xf numFmtId="0" fontId="19" fillId="0" borderId="8" xfId="5" applyNumberFormat="1" applyFont="1" applyFill="1" applyBorder="1" applyAlignment="1">
      <alignment horizontal="left" vertical="center" wrapText="1"/>
    </xf>
    <xf numFmtId="0" fontId="16" fillId="0" borderId="34" xfId="0" applyFont="1" applyFill="1" applyBorder="1" applyAlignment="1">
      <alignment vertical="center"/>
    </xf>
    <xf numFmtId="3" fontId="16" fillId="0" borderId="47" xfId="2" applyNumberFormat="1" applyFont="1" applyFill="1" applyBorder="1" applyAlignment="1">
      <alignment vertical="center"/>
    </xf>
    <xf numFmtId="3" fontId="16" fillId="0" borderId="48" xfId="1" applyNumberFormat="1" applyFont="1" applyFill="1" applyBorder="1" applyAlignment="1">
      <alignment vertical="center"/>
    </xf>
    <xf numFmtId="49" fontId="16" fillId="0" borderId="45" xfId="2" applyNumberFormat="1" applyFont="1" applyFill="1" applyBorder="1" applyAlignment="1">
      <alignment horizontal="center" vertical="center"/>
    </xf>
    <xf numFmtId="0" fontId="20" fillId="0" borderId="20" xfId="7" applyFont="1" applyFill="1" applyBorder="1" applyAlignment="1">
      <alignment horizontal="left" vertical="center"/>
    </xf>
    <xf numFmtId="3" fontId="16" fillId="0" borderId="23" xfId="2" applyNumberFormat="1" applyFont="1" applyFill="1" applyBorder="1" applyAlignment="1">
      <alignment horizontal="right" vertical="center"/>
    </xf>
    <xf numFmtId="0" fontId="16" fillId="0" borderId="24" xfId="0" applyFont="1" applyFill="1" applyBorder="1" applyAlignment="1">
      <alignment vertical="center"/>
    </xf>
    <xf numFmtId="0" fontId="19" fillId="0" borderId="52" xfId="5" applyFont="1" applyFill="1" applyBorder="1" applyAlignment="1">
      <alignment horizontal="left" vertical="center"/>
    </xf>
    <xf numFmtId="0" fontId="16" fillId="0" borderId="21" xfId="5" applyFont="1" applyFill="1" applyBorder="1" applyAlignment="1">
      <alignment vertical="center"/>
    </xf>
    <xf numFmtId="0" fontId="19" fillId="0" borderId="52" xfId="0" applyFont="1" applyFill="1" applyBorder="1"/>
    <xf numFmtId="0" fontId="19" fillId="0" borderId="24" xfId="0" applyNumberFormat="1" applyFont="1" applyFill="1" applyBorder="1" applyAlignment="1">
      <alignment horizontal="right" vertical="center"/>
    </xf>
    <xf numFmtId="0" fontId="21" fillId="0" borderId="20" xfId="0" applyFont="1" applyFill="1" applyBorder="1" applyAlignment="1">
      <alignment vertical="center"/>
    </xf>
    <xf numFmtId="0" fontId="21" fillId="0" borderId="21" xfId="0" applyFont="1" applyFill="1" applyBorder="1" applyAlignment="1">
      <alignment vertical="center"/>
    </xf>
    <xf numFmtId="0" fontId="19" fillId="0" borderId="20" xfId="5" applyFont="1" applyFill="1" applyBorder="1" applyAlignment="1">
      <alignment vertical="center" wrapText="1"/>
    </xf>
    <xf numFmtId="3" fontId="19" fillId="0" borderId="51" xfId="2" applyNumberFormat="1" applyFont="1" applyFill="1" applyBorder="1" applyAlignment="1">
      <alignment vertical="center" wrapText="1"/>
    </xf>
    <xf numFmtId="3" fontId="19" fillId="0" borderId="51" xfId="8" applyNumberFormat="1" applyFont="1" applyFill="1" applyBorder="1" applyAlignment="1">
      <alignment horizontal="right" vertical="center"/>
    </xf>
    <xf numFmtId="3" fontId="20" fillId="0" borderId="20" xfId="8" applyNumberFormat="1" applyFont="1" applyFill="1" applyBorder="1" applyAlignment="1">
      <alignment horizontal="right" vertical="center"/>
    </xf>
    <xf numFmtId="3" fontId="20" fillId="0" borderId="52" xfId="8" applyNumberFormat="1" applyFont="1" applyFill="1" applyBorder="1" applyAlignment="1">
      <alignment horizontal="right" vertical="center"/>
    </xf>
    <xf numFmtId="0" fontId="19" fillId="0" borderId="22" xfId="2" applyFont="1" applyFill="1" applyBorder="1" applyAlignment="1">
      <alignment vertical="center" wrapText="1"/>
    </xf>
    <xf numFmtId="0" fontId="19" fillId="0" borderId="51" xfId="5" applyFont="1" applyFill="1" applyBorder="1" applyAlignment="1">
      <alignment vertical="center" wrapText="1"/>
    </xf>
    <xf numFmtId="0" fontId="21" fillId="0" borderId="20" xfId="0" applyFont="1" applyFill="1" applyBorder="1" applyAlignment="1">
      <alignment horizontal="left" vertical="center"/>
    </xf>
    <xf numFmtId="4" fontId="19" fillId="0" borderId="51" xfId="6" applyNumberFormat="1" applyFont="1" applyFill="1" applyBorder="1" applyAlignment="1">
      <alignment horizontal="left" vertical="center"/>
    </xf>
    <xf numFmtId="3" fontId="19" fillId="0" borderId="20" xfId="8" applyNumberFormat="1" applyFont="1" applyFill="1" applyBorder="1" applyAlignment="1">
      <alignment horizontal="right" vertical="center"/>
    </xf>
    <xf numFmtId="3" fontId="19" fillId="0" borderId="52" xfId="8" applyNumberFormat="1" applyFont="1" applyFill="1" applyBorder="1" applyAlignment="1">
      <alignment horizontal="right" vertical="center"/>
    </xf>
    <xf numFmtId="3" fontId="19" fillId="0" borderId="23" xfId="8" applyNumberFormat="1" applyFont="1" applyFill="1" applyBorder="1" applyAlignment="1">
      <alignment horizontal="right" vertical="center"/>
    </xf>
    <xf numFmtId="0" fontId="21" fillId="0" borderId="20" xfId="5" applyFont="1" applyFill="1" applyBorder="1" applyAlignment="1">
      <alignment horizontal="left" vertical="center"/>
    </xf>
    <xf numFmtId="0" fontId="19" fillId="0" borderId="20" xfId="5" applyFont="1" applyFill="1" applyBorder="1" applyAlignment="1">
      <alignment horizontal="left" vertical="center"/>
    </xf>
    <xf numFmtId="3" fontId="12" fillId="0" borderId="51" xfId="2" applyNumberFormat="1" applyFont="1" applyFill="1" applyBorder="1" applyAlignment="1">
      <alignment vertical="center"/>
    </xf>
    <xf numFmtId="3" fontId="12" fillId="0" borderId="21" xfId="2" applyNumberFormat="1" applyFont="1" applyFill="1" applyBorder="1" applyAlignment="1">
      <alignment vertical="center"/>
    </xf>
    <xf numFmtId="4" fontId="20" fillId="0" borderId="21" xfId="6" applyNumberFormat="1" applyFont="1" applyFill="1" applyBorder="1" applyAlignment="1">
      <alignment horizontal="left" vertical="center"/>
    </xf>
    <xf numFmtId="49" fontId="19" fillId="0" borderId="53" xfId="2" applyNumberFormat="1" applyFont="1" applyFill="1" applyBorder="1" applyAlignment="1">
      <alignment horizontal="center" vertical="center"/>
    </xf>
    <xf numFmtId="49" fontId="20" fillId="0" borderId="20" xfId="5" applyNumberFormat="1" applyFont="1" applyFill="1" applyBorder="1" applyAlignment="1">
      <alignment horizontal="center" vertical="center" wrapText="1"/>
    </xf>
    <xf numFmtId="49" fontId="20" fillId="0" borderId="25" xfId="5" applyNumberFormat="1" applyFont="1" applyFill="1" applyBorder="1" applyAlignment="1">
      <alignment horizontal="left" vertical="center" wrapText="1"/>
    </xf>
    <xf numFmtId="0" fontId="24" fillId="0" borderId="78" xfId="0" applyFont="1" applyFill="1" applyBorder="1" applyAlignment="1">
      <alignment horizontal="center" vertical="center"/>
    </xf>
    <xf numFmtId="0" fontId="24" fillId="0" borderId="79" xfId="0" applyFont="1" applyFill="1" applyBorder="1" applyAlignment="1">
      <alignment horizontal="center" vertical="center"/>
    </xf>
    <xf numFmtId="0" fontId="20" fillId="0" borderId="24" xfId="0" applyNumberFormat="1" applyFont="1" applyFill="1" applyBorder="1" applyAlignment="1">
      <alignment vertical="center"/>
    </xf>
    <xf numFmtId="49" fontId="16" fillId="0" borderId="21" xfId="0" applyNumberFormat="1" applyFont="1" applyFill="1" applyBorder="1" applyAlignment="1">
      <alignment vertical="center" wrapText="1"/>
    </xf>
    <xf numFmtId="3" fontId="20" fillId="0" borderId="20" xfId="0" applyNumberFormat="1" applyFont="1" applyFill="1" applyBorder="1" applyAlignment="1">
      <alignment vertical="center"/>
    </xf>
    <xf numFmtId="3" fontId="20" fillId="0" borderId="21" xfId="0" applyNumberFormat="1" applyFont="1" applyFill="1" applyBorder="1" applyAlignment="1">
      <alignment vertical="center"/>
    </xf>
    <xf numFmtId="3" fontId="20" fillId="0" borderId="23" xfId="0" applyNumberFormat="1" applyFont="1" applyFill="1" applyBorder="1" applyAlignment="1">
      <alignment vertical="center"/>
    </xf>
    <xf numFmtId="3" fontId="20" fillId="0" borderId="24" xfId="0" applyNumberFormat="1" applyFont="1" applyFill="1" applyBorder="1" applyAlignment="1">
      <alignment vertical="center"/>
    </xf>
    <xf numFmtId="164" fontId="20" fillId="0" borderId="21" xfId="0" applyNumberFormat="1" applyFont="1" applyFill="1" applyBorder="1" applyAlignment="1">
      <alignment vertical="center"/>
    </xf>
    <xf numFmtId="0" fontId="19" fillId="0" borderId="21" xfId="9" applyFont="1" applyFill="1" applyBorder="1" applyAlignment="1">
      <alignment vertical="center" wrapText="1"/>
    </xf>
    <xf numFmtId="0" fontId="16" fillId="0" borderId="21" xfId="5" applyFont="1" applyFill="1" applyBorder="1" applyAlignment="1">
      <alignment horizontal="left" vertical="center" wrapText="1"/>
    </xf>
    <xf numFmtId="164" fontId="20" fillId="0" borderId="21" xfId="5" applyNumberFormat="1" applyFont="1" applyFill="1" applyBorder="1" applyAlignment="1">
      <alignment horizontal="right" vertical="center"/>
    </xf>
    <xf numFmtId="0" fontId="19" fillId="0" borderId="36" xfId="0" applyFont="1" applyFill="1" applyBorder="1" applyAlignment="1">
      <alignment horizontal="left" vertical="center"/>
    </xf>
    <xf numFmtId="165" fontId="19" fillId="0" borderId="36" xfId="3" applyNumberFormat="1" applyFont="1" applyFill="1" applyBorder="1" applyAlignment="1">
      <alignment vertical="center"/>
    </xf>
    <xf numFmtId="49" fontId="19" fillId="0" borderId="75" xfId="2" applyNumberFormat="1" applyFont="1" applyFill="1" applyBorder="1" applyAlignment="1">
      <alignment horizontal="center" vertical="center"/>
    </xf>
    <xf numFmtId="3" fontId="19" fillId="0" borderId="8" xfId="10" applyNumberFormat="1" applyFont="1" applyFill="1" applyBorder="1" applyAlignment="1">
      <alignment horizontal="left" vertical="center" wrapText="1"/>
    </xf>
    <xf numFmtId="49" fontId="20" fillId="0" borderId="24" xfId="5" applyNumberFormat="1" applyFont="1" applyFill="1" applyBorder="1" applyAlignment="1">
      <alignment horizontal="right" vertical="center"/>
    </xf>
    <xf numFmtId="49" fontId="16" fillId="0" borderId="20" xfId="5" applyNumberFormat="1" applyFont="1" applyFill="1" applyBorder="1" applyAlignment="1">
      <alignment horizontal="center" vertical="center"/>
    </xf>
    <xf numFmtId="0" fontId="16" fillId="0" borderId="51" xfId="5" applyFont="1" applyFill="1" applyBorder="1" applyAlignment="1">
      <alignment vertical="center"/>
    </xf>
    <xf numFmtId="3" fontId="20" fillId="0" borderId="51" xfId="7" applyNumberFormat="1" applyFont="1" applyFill="1" applyBorder="1" applyAlignment="1">
      <alignment horizontal="right" vertical="center"/>
    </xf>
    <xf numFmtId="3" fontId="20" fillId="0" borderId="21" xfId="7" applyNumberFormat="1" applyFont="1" applyFill="1" applyBorder="1" applyAlignment="1">
      <alignment horizontal="right" vertical="center"/>
    </xf>
    <xf numFmtId="3" fontId="16" fillId="0" borderId="52" xfId="1" applyNumberFormat="1" applyFont="1" applyFill="1" applyBorder="1" applyAlignment="1">
      <alignment vertical="center"/>
    </xf>
    <xf numFmtId="49" fontId="16" fillId="0" borderId="20" xfId="0" applyNumberFormat="1" applyFont="1" applyFill="1" applyBorder="1" applyAlignment="1">
      <alignment horizontal="center" vertical="center"/>
    </xf>
    <xf numFmtId="49" fontId="12" fillId="0" borderId="20" xfId="2" applyNumberFormat="1" applyFont="1" applyFill="1" applyBorder="1" applyAlignment="1">
      <alignment horizontal="center" vertical="center"/>
    </xf>
    <xf numFmtId="49" fontId="20" fillId="0" borderId="23" xfId="0" applyNumberFormat="1" applyFont="1" applyFill="1" applyBorder="1" applyAlignment="1">
      <alignment horizontal="right" vertical="center"/>
    </xf>
    <xf numFmtId="49" fontId="16" fillId="0" borderId="51" xfId="0" applyNumberFormat="1" applyFont="1" applyFill="1" applyBorder="1" applyAlignment="1">
      <alignment horizontal="center" vertical="center"/>
    </xf>
    <xf numFmtId="49" fontId="12" fillId="0" borderId="21" xfId="2" applyNumberFormat="1" applyFont="1" applyFill="1" applyBorder="1" applyAlignment="1">
      <alignment horizontal="center" vertical="center"/>
    </xf>
    <xf numFmtId="0" fontId="19" fillId="0" borderId="21" xfId="5" applyNumberFormat="1" applyFont="1" applyFill="1" applyBorder="1" applyAlignment="1">
      <alignment horizontal="left" vertical="center"/>
    </xf>
    <xf numFmtId="0" fontId="20" fillId="0" borderId="51" xfId="5" applyFont="1" applyFill="1" applyBorder="1" applyAlignment="1">
      <alignment horizontal="left" vertical="center"/>
    </xf>
    <xf numFmtId="0" fontId="19" fillId="0" borderId="68" xfId="0" applyFont="1" applyFill="1" applyBorder="1" applyAlignment="1">
      <alignment vertical="center"/>
    </xf>
    <xf numFmtId="0" fontId="19" fillId="0" borderId="32" xfId="5" applyFont="1" applyFill="1" applyBorder="1" applyAlignment="1">
      <alignment horizontal="right" vertical="center"/>
    </xf>
    <xf numFmtId="0" fontId="19" fillId="0" borderId="61" xfId="5" applyFont="1" applyFill="1" applyBorder="1" applyAlignment="1">
      <alignment horizontal="center" vertical="center"/>
    </xf>
    <xf numFmtId="0" fontId="19" fillId="0" borderId="60" xfId="2" applyFont="1" applyFill="1" applyBorder="1" applyAlignment="1">
      <alignment horizontal="center" vertical="center"/>
    </xf>
    <xf numFmtId="0" fontId="19" fillId="0" borderId="61" xfId="5" applyFont="1" applyFill="1" applyBorder="1" applyAlignment="1">
      <alignment vertical="center"/>
    </xf>
    <xf numFmtId="3" fontId="19" fillId="0" borderId="65" xfId="2" applyNumberFormat="1" applyFont="1" applyFill="1" applyBorder="1" applyAlignment="1">
      <alignment vertical="center"/>
    </xf>
    <xf numFmtId="3" fontId="19" fillId="0" borderId="60" xfId="2" applyNumberFormat="1" applyFont="1" applyFill="1" applyBorder="1" applyAlignment="1">
      <alignment vertical="center"/>
    </xf>
    <xf numFmtId="3" fontId="19" fillId="0" borderId="61" xfId="2" applyNumberFormat="1" applyFont="1" applyFill="1" applyBorder="1" applyAlignment="1">
      <alignment vertical="center"/>
    </xf>
    <xf numFmtId="3" fontId="19" fillId="0" borderId="37" xfId="2" applyNumberFormat="1" applyFont="1" applyFill="1" applyBorder="1" applyAlignment="1">
      <alignment vertical="center"/>
    </xf>
    <xf numFmtId="3" fontId="19" fillId="0" borderId="32" xfId="2" applyNumberFormat="1" applyFont="1" applyFill="1" applyBorder="1" applyAlignment="1">
      <alignment vertical="center"/>
    </xf>
    <xf numFmtId="3" fontId="19" fillId="0" borderId="32" xfId="1" applyNumberFormat="1" applyFont="1" applyFill="1" applyBorder="1" applyAlignment="1">
      <alignment vertical="center"/>
    </xf>
    <xf numFmtId="3" fontId="19" fillId="0" borderId="61" xfId="1" applyNumberFormat="1" applyFont="1" applyFill="1" applyBorder="1" applyAlignment="1">
      <alignment vertical="center"/>
    </xf>
    <xf numFmtId="3" fontId="19" fillId="0" borderId="60" xfId="1" applyNumberFormat="1" applyFont="1" applyFill="1" applyBorder="1" applyAlignment="1">
      <alignment vertical="center"/>
    </xf>
    <xf numFmtId="165" fontId="19" fillId="0" borderId="37" xfId="3" applyNumberFormat="1" applyFont="1" applyFill="1" applyBorder="1" applyAlignment="1">
      <alignment vertical="center"/>
    </xf>
    <xf numFmtId="49" fontId="19" fillId="0" borderId="60" xfId="2" applyNumberFormat="1" applyFont="1" applyFill="1" applyBorder="1" applyAlignment="1">
      <alignment horizontal="center" vertical="center"/>
    </xf>
    <xf numFmtId="49" fontId="19" fillId="0" borderId="37" xfId="2" applyNumberFormat="1" applyFont="1" applyFill="1" applyBorder="1" applyAlignment="1">
      <alignment horizontal="center" vertical="center"/>
    </xf>
    <xf numFmtId="3" fontId="19" fillId="0" borderId="9" xfId="10" applyNumberFormat="1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right" vertical="center"/>
    </xf>
    <xf numFmtId="0" fontId="16" fillId="0" borderId="61" xfId="0" applyFont="1" applyFill="1" applyBorder="1" applyAlignment="1">
      <alignment horizontal="left" vertical="center" wrapText="1"/>
    </xf>
    <xf numFmtId="3" fontId="19" fillId="0" borderId="27" xfId="0" applyNumberFormat="1" applyFont="1" applyFill="1" applyBorder="1" applyAlignment="1">
      <alignment horizontal="right" vertical="center"/>
    </xf>
    <xf numFmtId="3" fontId="19" fillId="0" borderId="60" xfId="0" applyNumberFormat="1" applyFont="1" applyFill="1" applyBorder="1" applyAlignment="1">
      <alignment horizontal="right" vertical="center"/>
    </xf>
    <xf numFmtId="49" fontId="16" fillId="0" borderId="9" xfId="2" applyNumberFormat="1" applyFont="1" applyFill="1" applyBorder="1" applyAlignment="1">
      <alignment horizontal="left" vertical="center" wrapText="1"/>
    </xf>
    <xf numFmtId="0" fontId="19" fillId="0" borderId="68" xfId="2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left" vertical="center"/>
    </xf>
    <xf numFmtId="3" fontId="19" fillId="0" borderId="26" xfId="1" applyNumberFormat="1" applyFont="1" applyFill="1" applyBorder="1" applyAlignment="1">
      <alignment vertical="center"/>
    </xf>
    <xf numFmtId="165" fontId="19" fillId="0" borderId="26" xfId="3" applyNumberFormat="1" applyFont="1" applyFill="1" applyBorder="1" applyAlignment="1">
      <alignment horizontal="center" vertical="center"/>
    </xf>
    <xf numFmtId="49" fontId="19" fillId="0" borderId="68" xfId="2" applyNumberFormat="1" applyFont="1" applyFill="1" applyBorder="1" applyAlignment="1">
      <alignment horizontal="center" vertical="center"/>
    </xf>
    <xf numFmtId="0" fontId="19" fillId="0" borderId="61" xfId="0" applyFont="1" applyFill="1" applyBorder="1" applyAlignment="1">
      <alignment horizontal="left" vertical="center" wrapText="1"/>
    </xf>
    <xf numFmtId="3" fontId="20" fillId="0" borderId="32" xfId="8" applyNumberFormat="1" applyFont="1" applyFill="1" applyBorder="1" applyAlignment="1">
      <alignment horizontal="right" vertical="center"/>
    </xf>
    <xf numFmtId="49" fontId="16" fillId="0" borderId="60" xfId="2" applyNumberFormat="1" applyFont="1" applyFill="1" applyBorder="1" applyAlignment="1">
      <alignment horizontal="center" vertical="center" wrapText="1"/>
    </xf>
    <xf numFmtId="49" fontId="19" fillId="0" borderId="60" xfId="2" applyNumberFormat="1" applyFont="1" applyFill="1" applyBorder="1" applyAlignment="1">
      <alignment horizontal="center" vertical="center" wrapText="1"/>
    </xf>
    <xf numFmtId="49" fontId="16" fillId="0" borderId="37" xfId="2" applyNumberFormat="1" applyFont="1" applyFill="1" applyBorder="1" applyAlignment="1">
      <alignment horizontal="center" vertical="center" wrapText="1"/>
    </xf>
    <xf numFmtId="0" fontId="16" fillId="0" borderId="17" xfId="5" applyFont="1" applyFill="1" applyBorder="1" applyAlignment="1">
      <alignment horizontal="right" vertical="center"/>
    </xf>
    <xf numFmtId="0" fontId="19" fillId="0" borderId="26" xfId="5" applyFont="1" applyFill="1" applyBorder="1" applyAlignment="1">
      <alignment horizontal="left" vertical="center"/>
    </xf>
    <xf numFmtId="3" fontId="21" fillId="0" borderId="30" xfId="5" applyNumberFormat="1" applyFont="1" applyFill="1" applyBorder="1" applyAlignment="1">
      <alignment horizontal="right" vertical="center"/>
    </xf>
    <xf numFmtId="3" fontId="19" fillId="0" borderId="17" xfId="5" applyNumberFormat="1" applyFont="1" applyFill="1" applyBorder="1" applyAlignment="1">
      <alignment horizontal="right" vertical="center"/>
    </xf>
    <xf numFmtId="3" fontId="19" fillId="0" borderId="30" xfId="5" applyNumberFormat="1" applyFont="1" applyFill="1" applyBorder="1" applyAlignment="1">
      <alignment horizontal="right" vertical="center"/>
    </xf>
    <xf numFmtId="0" fontId="19" fillId="0" borderId="46" xfId="0" applyNumberFormat="1" applyFont="1" applyFill="1" applyBorder="1" applyAlignment="1">
      <alignment horizontal="left" vertical="center"/>
    </xf>
    <xf numFmtId="3" fontId="16" fillId="0" borderId="33" xfId="1" applyNumberFormat="1" applyFont="1" applyFill="1" applyBorder="1" applyAlignment="1">
      <alignment vertical="center"/>
    </xf>
    <xf numFmtId="0" fontId="16" fillId="0" borderId="35" xfId="5" applyFont="1" applyFill="1" applyBorder="1" applyAlignment="1">
      <alignment vertical="center"/>
    </xf>
    <xf numFmtId="4" fontId="20" fillId="0" borderId="36" xfId="0" applyNumberFormat="1" applyFont="1" applyFill="1" applyBorder="1" applyAlignment="1">
      <alignment horizontal="left" vertical="center" wrapText="1"/>
    </xf>
    <xf numFmtId="3" fontId="19" fillId="0" borderId="71" xfId="2" applyNumberFormat="1" applyFont="1" applyFill="1" applyBorder="1" applyAlignment="1">
      <alignment vertical="center"/>
    </xf>
    <xf numFmtId="3" fontId="20" fillId="0" borderId="7" xfId="7" applyNumberFormat="1" applyFont="1" applyFill="1" applyBorder="1" applyAlignment="1">
      <alignment horizontal="right" vertical="center"/>
    </xf>
    <xf numFmtId="3" fontId="20" fillId="0" borderId="71" xfId="7" applyNumberFormat="1" applyFont="1" applyFill="1" applyBorder="1" applyAlignment="1">
      <alignment horizontal="right" vertical="center"/>
    </xf>
    <xf numFmtId="3" fontId="16" fillId="0" borderId="71" xfId="1" applyNumberFormat="1" applyFont="1" applyFill="1" applyBorder="1" applyAlignment="1">
      <alignment vertical="center"/>
    </xf>
    <xf numFmtId="49" fontId="16" fillId="0" borderId="73" xfId="2" applyNumberFormat="1" applyFont="1" applyFill="1" applyBorder="1" applyAlignment="1">
      <alignment horizontal="center" vertical="center" wrapText="1"/>
    </xf>
    <xf numFmtId="49" fontId="16" fillId="0" borderId="72" xfId="2" applyNumberFormat="1" applyFont="1" applyFill="1" applyBorder="1" applyAlignment="1">
      <alignment horizontal="center" vertical="center" wrapText="1"/>
    </xf>
    <xf numFmtId="49" fontId="16" fillId="0" borderId="47" xfId="2" applyNumberFormat="1" applyFont="1" applyFill="1" applyBorder="1" applyAlignment="1">
      <alignment horizontal="center" vertical="center"/>
    </xf>
    <xf numFmtId="49" fontId="16" fillId="0" borderId="24" xfId="2" applyNumberFormat="1" applyFont="1" applyFill="1" applyBorder="1" applyAlignment="1">
      <alignment horizontal="center" vertical="center"/>
    </xf>
    <xf numFmtId="0" fontId="16" fillId="0" borderId="20" xfId="2" applyNumberFormat="1" applyFont="1" applyFill="1" applyBorder="1" applyAlignment="1">
      <alignment horizontal="center" vertical="center"/>
    </xf>
    <xf numFmtId="49" fontId="16" fillId="0" borderId="24" xfId="2" applyNumberFormat="1" applyFont="1" applyFill="1" applyBorder="1" applyAlignment="1">
      <alignment horizontal="center" vertical="center" wrapText="1"/>
    </xf>
    <xf numFmtId="17" fontId="20" fillId="0" borderId="24" xfId="5" applyNumberFormat="1" applyFont="1" applyFill="1" applyBorder="1" applyAlignment="1">
      <alignment horizontal="center" vertical="center"/>
    </xf>
    <xf numFmtId="49" fontId="19" fillId="0" borderId="24" xfId="2" applyNumberFormat="1" applyFont="1" applyFill="1" applyBorder="1" applyAlignment="1">
      <alignment horizontal="center" vertical="center" wrapText="1"/>
    </xf>
    <xf numFmtId="49" fontId="19" fillId="0" borderId="24" xfId="2" applyNumberFormat="1" applyFont="1" applyFill="1" applyBorder="1" applyAlignment="1">
      <alignment horizontal="center" vertical="center"/>
    </xf>
    <xf numFmtId="49" fontId="16" fillId="0" borderId="35" xfId="2" applyNumberFormat="1" applyFont="1" applyFill="1" applyBorder="1" applyAlignment="1">
      <alignment horizontal="center" vertical="center"/>
    </xf>
    <xf numFmtId="49" fontId="16" fillId="0" borderId="53" xfId="2" applyNumberFormat="1" applyFont="1" applyFill="1" applyBorder="1" applyAlignment="1">
      <alignment horizontal="left" vertical="center" wrapText="1"/>
    </xf>
    <xf numFmtId="0" fontId="20" fillId="0" borderId="21" xfId="0" applyNumberFormat="1" applyFont="1" applyFill="1" applyBorder="1" applyAlignment="1">
      <alignment horizontal="center" vertical="center"/>
    </xf>
    <xf numFmtId="49" fontId="19" fillId="0" borderId="35" xfId="2" applyNumberFormat="1" applyFont="1" applyFill="1" applyBorder="1" applyAlignment="1">
      <alignment horizontal="center" vertical="center"/>
    </xf>
    <xf numFmtId="3" fontId="10" fillId="2" borderId="16" xfId="10" applyNumberFormat="1" applyFont="1" applyFill="1" applyBorder="1" applyAlignment="1">
      <alignment horizontal="left" vertical="center" wrapText="1"/>
    </xf>
    <xf numFmtId="3" fontId="10" fillId="0" borderId="54" xfId="10" applyNumberFormat="1" applyFont="1" applyFill="1" applyBorder="1" applyAlignment="1">
      <alignment horizontal="left" vertical="center" wrapText="1"/>
    </xf>
    <xf numFmtId="3" fontId="10" fillId="2" borderId="8" xfId="10" applyNumberFormat="1" applyFont="1" applyFill="1" applyBorder="1" applyAlignment="1">
      <alignment horizontal="left" vertical="center" wrapText="1"/>
    </xf>
    <xf numFmtId="3" fontId="16" fillId="0" borderId="22" xfId="2" applyNumberFormat="1" applyFont="1" applyFill="1" applyBorder="1" applyAlignment="1">
      <alignment vertical="center"/>
    </xf>
    <xf numFmtId="0" fontId="19" fillId="0" borderId="13" xfId="0" applyFont="1" applyBorder="1" applyAlignment="1">
      <alignment wrapText="1"/>
    </xf>
    <xf numFmtId="49" fontId="19" fillId="0" borderId="21" xfId="2" applyNumberFormat="1" applyFont="1" applyFill="1" applyBorder="1" applyAlignment="1">
      <alignment horizontal="left" vertical="center" wrapText="1"/>
    </xf>
    <xf numFmtId="0" fontId="20" fillId="0" borderId="22" xfId="0" applyNumberFormat="1" applyFont="1" applyFill="1" applyBorder="1" applyAlignment="1">
      <alignment horizontal="left" vertical="center" wrapText="1"/>
    </xf>
    <xf numFmtId="3" fontId="16" fillId="0" borderId="8" xfId="10" applyNumberFormat="1" applyFont="1" applyFill="1" applyBorder="1" applyAlignment="1">
      <alignment horizontal="left" vertical="center" wrapText="1"/>
    </xf>
    <xf numFmtId="3" fontId="10" fillId="4" borderId="3" xfId="10" applyNumberFormat="1" applyFont="1" applyFill="1" applyBorder="1" applyAlignment="1">
      <alignment horizontal="left" vertical="center" wrapText="1"/>
    </xf>
    <xf numFmtId="3" fontId="10" fillId="4" borderId="9" xfId="10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/>
    <xf numFmtId="0" fontId="3" fillId="0" borderId="3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3" fontId="10" fillId="0" borderId="50" xfId="2" applyNumberFormat="1" applyFont="1" applyBorder="1" applyAlignment="1">
      <alignment horizontal="center" vertical="center"/>
    </xf>
    <xf numFmtId="3" fontId="10" fillId="0" borderId="27" xfId="2" applyNumberFormat="1" applyFont="1" applyBorder="1" applyAlignment="1">
      <alignment horizontal="center" vertical="center"/>
    </xf>
    <xf numFmtId="3" fontId="10" fillId="0" borderId="51" xfId="2" applyNumberFormat="1" applyFont="1" applyBorder="1" applyAlignment="1">
      <alignment horizontal="center" vertical="center"/>
    </xf>
    <xf numFmtId="3" fontId="10" fillId="0" borderId="52" xfId="2" applyNumberFormat="1" applyFont="1" applyBorder="1" applyAlignment="1">
      <alignment horizontal="center" vertical="center"/>
    </xf>
    <xf numFmtId="3" fontId="10" fillId="0" borderId="53" xfId="2" applyNumberFormat="1" applyFont="1" applyBorder="1" applyAlignment="1">
      <alignment horizontal="center" vertical="center"/>
    </xf>
    <xf numFmtId="0" fontId="10" fillId="0" borderId="58" xfId="2" applyFont="1" applyBorder="1" applyAlignment="1">
      <alignment horizontal="center" vertical="center"/>
    </xf>
    <xf numFmtId="0" fontId="10" fillId="0" borderId="60" xfId="2" applyFont="1" applyBorder="1" applyAlignment="1">
      <alignment horizontal="center" vertical="center"/>
    </xf>
    <xf numFmtId="0" fontId="10" fillId="0" borderId="59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7" fillId="2" borderId="0" xfId="3" applyFont="1" applyFill="1" applyBorder="1" applyAlignment="1">
      <alignment horizontal="center" vertical="center"/>
    </xf>
    <xf numFmtId="3" fontId="10" fillId="0" borderId="33" xfId="2" applyNumberFormat="1" applyFont="1" applyBorder="1" applyAlignment="1">
      <alignment horizontal="center" vertical="center"/>
    </xf>
    <xf numFmtId="3" fontId="10" fillId="0" borderId="45" xfId="2" applyNumberFormat="1" applyFont="1" applyBorder="1" applyAlignment="1">
      <alignment horizontal="center" vertical="center"/>
    </xf>
    <xf numFmtId="3" fontId="10" fillId="0" borderId="5" xfId="2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5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62" xfId="0" applyFont="1" applyFill="1" applyBorder="1" applyAlignment="1">
      <alignment horizontal="left" vertical="center"/>
    </xf>
    <xf numFmtId="0" fontId="10" fillId="4" borderId="67" xfId="0" applyFont="1" applyFill="1" applyBorder="1" applyAlignment="1">
      <alignment horizontal="left" vertical="center"/>
    </xf>
    <xf numFmtId="0" fontId="10" fillId="4" borderId="32" xfId="0" applyFont="1" applyFill="1" applyBorder="1" applyAlignment="1">
      <alignment horizontal="left" vertical="center"/>
    </xf>
    <xf numFmtId="0" fontId="10" fillId="4" borderId="74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0" fillId="4" borderId="42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 wrapText="1"/>
    </xf>
    <xf numFmtId="0" fontId="10" fillId="4" borderId="62" xfId="0" applyFont="1" applyFill="1" applyBorder="1" applyAlignment="1">
      <alignment horizontal="left" vertical="center" wrapText="1"/>
    </xf>
    <xf numFmtId="0" fontId="10" fillId="4" borderId="67" xfId="0" applyFont="1" applyFill="1" applyBorder="1" applyAlignment="1">
      <alignment horizontal="left" vertical="center" wrapText="1"/>
    </xf>
    <xf numFmtId="0" fontId="22" fillId="5" borderId="32" xfId="0" applyFont="1" applyFill="1" applyBorder="1" applyAlignment="1">
      <alignment horizontal="left" vertical="center"/>
    </xf>
    <xf numFmtId="0" fontId="22" fillId="5" borderId="74" xfId="0" applyFont="1" applyFill="1" applyBorder="1" applyAlignment="1">
      <alignment horizontal="left" vertical="center"/>
    </xf>
    <xf numFmtId="0" fontId="22" fillId="5" borderId="11" xfId="0" applyFont="1" applyFill="1" applyBorder="1" applyAlignment="1">
      <alignment horizontal="left" vertical="center"/>
    </xf>
    <xf numFmtId="0" fontId="26" fillId="4" borderId="12" xfId="4" applyFont="1" applyFill="1" applyBorder="1" applyAlignment="1">
      <alignment horizontal="left" vertical="center"/>
    </xf>
    <xf numFmtId="0" fontId="26" fillId="4" borderId="62" xfId="4" applyFont="1" applyFill="1" applyBorder="1" applyAlignment="1">
      <alignment horizontal="left" vertical="center"/>
    </xf>
    <xf numFmtId="0" fontId="26" fillId="4" borderId="67" xfId="4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10" fillId="5" borderId="62" xfId="0" applyFont="1" applyFill="1" applyBorder="1" applyAlignment="1">
      <alignment horizontal="left" vertical="center"/>
    </xf>
    <xf numFmtId="0" fontId="10" fillId="5" borderId="67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83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0" fillId="5" borderId="32" xfId="0" applyFont="1" applyFill="1" applyBorder="1" applyAlignment="1">
      <alignment horizontal="left" vertical="center"/>
    </xf>
    <xf numFmtId="0" fontId="10" fillId="5" borderId="74" xfId="0" applyFont="1" applyFill="1" applyBorder="1" applyAlignment="1">
      <alignment horizontal="left" vertical="center"/>
    </xf>
    <xf numFmtId="0" fontId="10" fillId="5" borderId="11" xfId="0" applyFont="1" applyFill="1" applyBorder="1" applyAlignment="1">
      <alignment horizontal="left" vertical="center"/>
    </xf>
  </cellXfs>
  <cellStyles count="11">
    <cellStyle name="Normální" xfId="0" builtinId="0"/>
    <cellStyle name="Normální 2" xfId="5"/>
    <cellStyle name="Normální 3" xfId="6"/>
    <cellStyle name="normální_2007 - 1" xfId="7"/>
    <cellStyle name="normální_2008 - 12" xfId="8"/>
    <cellStyle name="normální_Navrh IR2009 - 21_10_2008" xfId="9"/>
    <cellStyle name="normální_OVaK" xfId="10"/>
    <cellStyle name="normální_pl - 2003" xfId="1"/>
    <cellStyle name="normální_pl2002" xfId="3"/>
    <cellStyle name="normální_ROZPOČET 2008 - BAR" xfId="4"/>
    <cellStyle name="normální_Seši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DZ188"/>
  <sheetViews>
    <sheetView tabSelected="1" zoomScale="115" zoomScaleNormal="115" workbookViewId="0">
      <selection activeCell="D6" sqref="D6"/>
    </sheetView>
  </sheetViews>
  <sheetFormatPr defaultRowHeight="12.75" x14ac:dyDescent="0.2"/>
  <cols>
    <col min="1" max="1" width="52" style="121" customWidth="1"/>
    <col min="2" max="3" width="10.7109375" style="119" customWidth="1"/>
    <col min="4" max="4" width="10.28515625" style="119" customWidth="1"/>
    <col min="5" max="5" width="8" style="119" customWidth="1"/>
    <col min="6" max="6" width="6.7109375" style="12" customWidth="1"/>
    <col min="7" max="129" width="9.140625" style="12"/>
    <col min="130" max="16384" width="9.140625" style="120"/>
  </cols>
  <sheetData>
    <row r="1" spans="1:130" s="3" customFormat="1" ht="22.5" customHeight="1" x14ac:dyDescent="0.25">
      <c r="A1" s="1139" t="s">
        <v>0</v>
      </c>
      <c r="B1" s="1139"/>
      <c r="C1" s="1139"/>
      <c r="D1" s="1139"/>
      <c r="E1" s="1139"/>
      <c r="F1" s="1139"/>
      <c r="G1" s="1"/>
      <c r="H1" s="2"/>
    </row>
    <row r="2" spans="1:130" s="3" customFormat="1" ht="17.25" customHeight="1" x14ac:dyDescent="0.25">
      <c r="A2" s="1140" t="s">
        <v>981</v>
      </c>
      <c r="B2" s="1140"/>
      <c r="C2" s="1140"/>
      <c r="D2" s="1140"/>
      <c r="E2" s="1140"/>
      <c r="F2" s="1140"/>
      <c r="H2" s="2"/>
    </row>
    <row r="3" spans="1:130" s="3" customFormat="1" ht="15" customHeight="1" thickBot="1" x14ac:dyDescent="0.25">
      <c r="A3" s="4"/>
      <c r="B3" s="4"/>
      <c r="C3" s="4"/>
      <c r="D3" s="4"/>
      <c r="E3" s="5" t="s">
        <v>1</v>
      </c>
      <c r="F3" s="6"/>
      <c r="H3" s="2"/>
    </row>
    <row r="4" spans="1:130" s="12" customFormat="1" ht="17.25" customHeight="1" x14ac:dyDescent="0.2">
      <c r="A4" s="7" t="s">
        <v>2</v>
      </c>
      <c r="B4" s="8" t="s">
        <v>3</v>
      </c>
      <c r="C4" s="9"/>
      <c r="D4" s="1141" t="s">
        <v>4</v>
      </c>
      <c r="E4" s="10" t="s">
        <v>5</v>
      </c>
      <c r="F4" s="11"/>
    </row>
    <row r="5" spans="1:130" s="12" customFormat="1" ht="17.25" customHeight="1" thickBot="1" x14ac:dyDescent="0.25">
      <c r="A5" s="13" t="s">
        <v>6</v>
      </c>
      <c r="B5" s="14" t="s">
        <v>7</v>
      </c>
      <c r="C5" s="15" t="s">
        <v>8</v>
      </c>
      <c r="D5" s="1142"/>
      <c r="E5" s="16" t="s">
        <v>9</v>
      </c>
      <c r="F5" s="17" t="s">
        <v>10</v>
      </c>
    </row>
    <row r="6" spans="1:130" s="23" customFormat="1" ht="18.75" customHeight="1" thickBot="1" x14ac:dyDescent="0.25">
      <c r="A6" s="18" t="s">
        <v>11</v>
      </c>
      <c r="B6" s="19">
        <f>SUM(B7)</f>
        <v>4736</v>
      </c>
      <c r="C6" s="19">
        <f>SUM(C7)</f>
        <v>97</v>
      </c>
      <c r="D6" s="19">
        <f>SUM(D7)</f>
        <v>97</v>
      </c>
      <c r="E6" s="20">
        <f t="shared" ref="E6:E12" si="0">(D6/B6)*100</f>
        <v>2.0481418918918917</v>
      </c>
      <c r="F6" s="21">
        <f t="shared" ref="F6:F47" si="1">(D6/C6)*100</f>
        <v>100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</row>
    <row r="7" spans="1:130" s="29" customFormat="1" ht="27.75" customHeight="1" thickBot="1" x14ac:dyDescent="0.25">
      <c r="A7" s="24" t="s">
        <v>12</v>
      </c>
      <c r="B7" s="25">
        <v>4736</v>
      </c>
      <c r="C7" s="25">
        <v>97</v>
      </c>
      <c r="D7" s="25">
        <v>97</v>
      </c>
      <c r="E7" s="26">
        <f t="shared" si="0"/>
        <v>2.0481418918918917</v>
      </c>
      <c r="F7" s="27">
        <f t="shared" si="1"/>
        <v>100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28"/>
    </row>
    <row r="8" spans="1:130" s="23" customFormat="1" ht="18.75" customHeight="1" thickBot="1" x14ac:dyDescent="0.25">
      <c r="A8" s="30" t="s">
        <v>13</v>
      </c>
      <c r="B8" s="31">
        <f>SUM(B9:B16)</f>
        <v>708764</v>
      </c>
      <c r="C8" s="19">
        <f>SUM(C9:C16)</f>
        <v>487635</v>
      </c>
      <c r="D8" s="19">
        <f>SUM(D9:D16)</f>
        <v>436842</v>
      </c>
      <c r="E8" s="20">
        <f t="shared" si="0"/>
        <v>61.634338087148898</v>
      </c>
      <c r="F8" s="21">
        <f t="shared" si="1"/>
        <v>89.583807560983104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</row>
    <row r="9" spans="1:130" s="29" customFormat="1" ht="18" customHeight="1" x14ac:dyDescent="0.2">
      <c r="A9" s="32" t="s">
        <v>14</v>
      </c>
      <c r="B9" s="25">
        <v>111718</v>
      </c>
      <c r="C9" s="25">
        <v>71296</v>
      </c>
      <c r="D9" s="25">
        <v>70775</v>
      </c>
      <c r="E9" s="26">
        <f t="shared" si="0"/>
        <v>63.35147424765929</v>
      </c>
      <c r="F9" s="27">
        <f t="shared" si="1"/>
        <v>99.269243716337513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28"/>
    </row>
    <row r="10" spans="1:130" s="29" customFormat="1" ht="18" customHeight="1" x14ac:dyDescent="0.2">
      <c r="A10" s="32" t="s">
        <v>15</v>
      </c>
      <c r="B10" s="33">
        <v>85069</v>
      </c>
      <c r="C10" s="33">
        <v>31664</v>
      </c>
      <c r="D10" s="33">
        <v>29104</v>
      </c>
      <c r="E10" s="26">
        <f t="shared" si="0"/>
        <v>34.212227721026458</v>
      </c>
      <c r="F10" s="34">
        <f t="shared" si="1"/>
        <v>91.915108640727638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28"/>
    </row>
    <row r="11" spans="1:130" s="29" customFormat="1" ht="18" customHeight="1" x14ac:dyDescent="0.2">
      <c r="A11" s="35" t="s">
        <v>16</v>
      </c>
      <c r="B11" s="36">
        <v>3000</v>
      </c>
      <c r="C11" s="36">
        <v>1104</v>
      </c>
      <c r="D11" s="36">
        <v>1104</v>
      </c>
      <c r="E11" s="26">
        <f t="shared" si="0"/>
        <v>36.799999999999997</v>
      </c>
      <c r="F11" s="34">
        <f t="shared" si="1"/>
        <v>100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28"/>
    </row>
    <row r="12" spans="1:130" s="29" customFormat="1" ht="18" customHeight="1" x14ac:dyDescent="0.2">
      <c r="A12" s="37" t="s">
        <v>17</v>
      </c>
      <c r="B12" s="38">
        <v>3020</v>
      </c>
      <c r="C12" s="38">
        <v>369</v>
      </c>
      <c r="D12" s="38">
        <v>313</v>
      </c>
      <c r="E12" s="26">
        <f t="shared" si="0"/>
        <v>10.364238410596025</v>
      </c>
      <c r="F12" s="34">
        <f t="shared" si="1"/>
        <v>84.823848238482384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28"/>
    </row>
    <row r="13" spans="1:130" s="29" customFormat="1" ht="18" customHeight="1" x14ac:dyDescent="0.2">
      <c r="A13" s="37" t="s">
        <v>18</v>
      </c>
      <c r="B13" s="38">
        <v>0</v>
      </c>
      <c r="C13" s="38">
        <v>82210</v>
      </c>
      <c r="D13" s="38">
        <v>82205</v>
      </c>
      <c r="E13" s="39" t="s">
        <v>19</v>
      </c>
      <c r="F13" s="34">
        <f t="shared" si="1"/>
        <v>99.993918014840048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28"/>
    </row>
    <row r="14" spans="1:130" s="29" customFormat="1" ht="18" customHeight="1" x14ac:dyDescent="0.2">
      <c r="A14" s="35" t="s">
        <v>20</v>
      </c>
      <c r="B14" s="40">
        <v>71745</v>
      </c>
      <c r="C14" s="40">
        <v>41735</v>
      </c>
      <c r="D14" s="40">
        <v>37051</v>
      </c>
      <c r="E14" s="41">
        <f t="shared" ref="E14:E24" si="2">(D14/B14)*100</f>
        <v>51.642623179315628</v>
      </c>
      <c r="F14" s="34">
        <f t="shared" si="1"/>
        <v>88.776806038097519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28"/>
    </row>
    <row r="15" spans="1:130" s="48" customFormat="1" ht="26.25" customHeight="1" x14ac:dyDescent="0.2">
      <c r="A15" s="42" t="s">
        <v>21</v>
      </c>
      <c r="B15" s="43">
        <v>420426</v>
      </c>
      <c r="C15" s="43">
        <v>246425</v>
      </c>
      <c r="D15" s="43">
        <v>203965</v>
      </c>
      <c r="E15" s="44">
        <f t="shared" si="2"/>
        <v>48.513888294253924</v>
      </c>
      <c r="F15" s="45">
        <f t="shared" si="1"/>
        <v>82.769605356599371</v>
      </c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7"/>
    </row>
    <row r="16" spans="1:130" s="54" customFormat="1" ht="18.95" customHeight="1" thickBot="1" x14ac:dyDescent="0.25">
      <c r="A16" s="49" t="s">
        <v>22</v>
      </c>
      <c r="B16" s="50">
        <v>13786</v>
      </c>
      <c r="C16" s="50">
        <v>12832</v>
      </c>
      <c r="D16" s="50">
        <v>12325</v>
      </c>
      <c r="E16" s="51">
        <f t="shared" si="2"/>
        <v>89.402292180472941</v>
      </c>
      <c r="F16" s="34">
        <f t="shared" si="1"/>
        <v>96.048940149625935</v>
      </c>
      <c r="G16" s="12"/>
      <c r="H16" s="12"/>
      <c r="I16" s="12"/>
      <c r="J16" s="12"/>
      <c r="K16" s="12"/>
      <c r="L16" s="12"/>
      <c r="M16" s="1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3"/>
    </row>
    <row r="17" spans="1:130" s="58" customFormat="1" ht="18.75" customHeight="1" thickBot="1" x14ac:dyDescent="0.25">
      <c r="A17" s="55" t="s">
        <v>23</v>
      </c>
      <c r="B17" s="19">
        <f>SUM(B18:B36)</f>
        <v>182099</v>
      </c>
      <c r="C17" s="19">
        <f>SUM(C18:C36)</f>
        <v>141569</v>
      </c>
      <c r="D17" s="19">
        <f>SUM(D18:D36)</f>
        <v>130558</v>
      </c>
      <c r="E17" s="20">
        <f t="shared" si="2"/>
        <v>71.696165272736252</v>
      </c>
      <c r="F17" s="21">
        <f t="shared" si="1"/>
        <v>92.222167282385271</v>
      </c>
      <c r="G17" s="12"/>
      <c r="H17" s="12"/>
      <c r="I17" s="12"/>
      <c r="J17" s="12"/>
      <c r="K17" s="12"/>
      <c r="L17" s="12"/>
      <c r="M17" s="12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7"/>
    </row>
    <row r="18" spans="1:130" s="29" customFormat="1" ht="18" customHeight="1" x14ac:dyDescent="0.2">
      <c r="A18" s="32" t="s">
        <v>24</v>
      </c>
      <c r="B18" s="59">
        <v>467</v>
      </c>
      <c r="C18" s="59">
        <v>0</v>
      </c>
      <c r="D18" s="59">
        <v>0</v>
      </c>
      <c r="E18" s="60">
        <f t="shared" si="2"/>
        <v>0</v>
      </c>
      <c r="F18" s="61" t="s">
        <v>19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28"/>
    </row>
    <row r="19" spans="1:130" s="29" customFormat="1" ht="18" customHeight="1" x14ac:dyDescent="0.2">
      <c r="A19" s="62" t="s">
        <v>25</v>
      </c>
      <c r="B19" s="36">
        <v>452</v>
      </c>
      <c r="C19" s="36">
        <v>15</v>
      </c>
      <c r="D19" s="36">
        <v>13</v>
      </c>
      <c r="E19" s="63">
        <f t="shared" si="2"/>
        <v>2.8761061946902653</v>
      </c>
      <c r="F19" s="64">
        <f t="shared" si="1"/>
        <v>86.666666666666671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28"/>
    </row>
    <row r="20" spans="1:130" s="54" customFormat="1" ht="18" customHeight="1" x14ac:dyDescent="0.2">
      <c r="A20" s="65" t="s">
        <v>26</v>
      </c>
      <c r="B20" s="66">
        <v>920</v>
      </c>
      <c r="C20" s="66">
        <v>920</v>
      </c>
      <c r="D20" s="66">
        <v>917</v>
      </c>
      <c r="E20" s="67">
        <f t="shared" si="2"/>
        <v>99.673913043478251</v>
      </c>
      <c r="F20" s="68">
        <f t="shared" si="1"/>
        <v>99.673913043478251</v>
      </c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3"/>
    </row>
    <row r="21" spans="1:130" s="54" customFormat="1" ht="18" customHeight="1" x14ac:dyDescent="0.2">
      <c r="A21" s="65" t="s">
        <v>27</v>
      </c>
      <c r="B21" s="69">
        <v>5000</v>
      </c>
      <c r="C21" s="69">
        <v>1840</v>
      </c>
      <c r="D21" s="69">
        <v>838</v>
      </c>
      <c r="E21" s="67">
        <f t="shared" si="2"/>
        <v>16.760000000000002</v>
      </c>
      <c r="F21" s="68">
        <f t="shared" si="1"/>
        <v>45.543478260869563</v>
      </c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3"/>
    </row>
    <row r="22" spans="1:130" s="29" customFormat="1" ht="18" customHeight="1" x14ac:dyDescent="0.2">
      <c r="A22" s="32" t="s">
        <v>28</v>
      </c>
      <c r="B22" s="70">
        <v>3164</v>
      </c>
      <c r="C22" s="70">
        <v>93</v>
      </c>
      <c r="D22" s="70">
        <v>92</v>
      </c>
      <c r="E22" s="60">
        <f t="shared" si="2"/>
        <v>2.9077117572692797</v>
      </c>
      <c r="F22" s="68">
        <f t="shared" si="1"/>
        <v>98.924731182795696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28"/>
    </row>
    <row r="23" spans="1:130" s="29" customFormat="1" ht="18" customHeight="1" x14ac:dyDescent="0.2">
      <c r="A23" s="71" t="s">
        <v>29</v>
      </c>
      <c r="B23" s="72">
        <v>1000</v>
      </c>
      <c r="C23" s="72">
        <v>0</v>
      </c>
      <c r="D23" s="72">
        <v>0</v>
      </c>
      <c r="E23" s="60">
        <f t="shared" si="2"/>
        <v>0</v>
      </c>
      <c r="F23" s="73" t="s">
        <v>19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28"/>
    </row>
    <row r="24" spans="1:130" s="29" customFormat="1" ht="18" customHeight="1" x14ac:dyDescent="0.2">
      <c r="A24" s="74" t="s">
        <v>30</v>
      </c>
      <c r="B24" s="72">
        <v>1157</v>
      </c>
      <c r="C24" s="72">
        <v>1114</v>
      </c>
      <c r="D24" s="72">
        <v>1113</v>
      </c>
      <c r="E24" s="60">
        <f t="shared" si="2"/>
        <v>96.197061365600689</v>
      </c>
      <c r="F24" s="68">
        <f t="shared" si="1"/>
        <v>99.910233393177734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28"/>
    </row>
    <row r="25" spans="1:130" s="29" customFormat="1" ht="18" customHeight="1" x14ac:dyDescent="0.2">
      <c r="A25" s="74" t="s">
        <v>31</v>
      </c>
      <c r="B25" s="72">
        <v>0</v>
      </c>
      <c r="C25" s="72">
        <v>1404</v>
      </c>
      <c r="D25" s="72">
        <v>1404</v>
      </c>
      <c r="E25" s="39" t="s">
        <v>19</v>
      </c>
      <c r="F25" s="68">
        <f t="shared" si="1"/>
        <v>100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28"/>
    </row>
    <row r="26" spans="1:130" s="29" customFormat="1" ht="18" customHeight="1" x14ac:dyDescent="0.2">
      <c r="A26" s="74" t="s">
        <v>32</v>
      </c>
      <c r="B26" s="72">
        <v>2000</v>
      </c>
      <c r="C26" s="72">
        <v>300</v>
      </c>
      <c r="D26" s="72">
        <v>94</v>
      </c>
      <c r="E26" s="75">
        <f>(D26/B26)*100</f>
        <v>4.7</v>
      </c>
      <c r="F26" s="68">
        <f t="shared" si="1"/>
        <v>31.333333333333336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28"/>
    </row>
    <row r="27" spans="1:130" s="29" customFormat="1" ht="18" customHeight="1" x14ac:dyDescent="0.2">
      <c r="A27" s="32" t="s">
        <v>33</v>
      </c>
      <c r="B27" s="76">
        <v>10011</v>
      </c>
      <c r="C27" s="76">
        <v>1412</v>
      </c>
      <c r="D27" s="76">
        <v>1198</v>
      </c>
      <c r="E27" s="75">
        <f>(D27/B27)*100</f>
        <v>11.966836479872141</v>
      </c>
      <c r="F27" s="68">
        <f t="shared" si="1"/>
        <v>84.844192634560912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28"/>
    </row>
    <row r="28" spans="1:130" s="78" customFormat="1" ht="18" customHeight="1" x14ac:dyDescent="0.2">
      <c r="A28" s="32" t="s">
        <v>34</v>
      </c>
      <c r="B28" s="76">
        <v>0</v>
      </c>
      <c r="C28" s="76">
        <v>1000</v>
      </c>
      <c r="D28" s="76">
        <v>86</v>
      </c>
      <c r="E28" s="39" t="s">
        <v>19</v>
      </c>
      <c r="F28" s="68">
        <f t="shared" si="1"/>
        <v>8.6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77"/>
    </row>
    <row r="29" spans="1:130" s="78" customFormat="1" ht="18" customHeight="1" x14ac:dyDescent="0.2">
      <c r="A29" s="32" t="s">
        <v>35</v>
      </c>
      <c r="B29" s="76">
        <v>1000</v>
      </c>
      <c r="C29" s="76">
        <v>1132</v>
      </c>
      <c r="D29" s="76">
        <v>780</v>
      </c>
      <c r="E29" s="75">
        <f t="shared" ref="E29:E36" si="3">(D29/B29)*100</f>
        <v>78</v>
      </c>
      <c r="F29" s="68">
        <f t="shared" si="1"/>
        <v>68.904593639575978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77"/>
    </row>
    <row r="30" spans="1:130" s="78" customFormat="1" ht="18" customHeight="1" x14ac:dyDescent="0.2">
      <c r="A30" s="71" t="s">
        <v>36</v>
      </c>
      <c r="B30" s="76">
        <v>4173</v>
      </c>
      <c r="C30" s="76">
        <v>30</v>
      </c>
      <c r="D30" s="76">
        <v>0</v>
      </c>
      <c r="E30" s="75">
        <f t="shared" si="3"/>
        <v>0</v>
      </c>
      <c r="F30" s="68">
        <f t="shared" si="1"/>
        <v>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77"/>
    </row>
    <row r="31" spans="1:130" s="78" customFormat="1" ht="18" customHeight="1" x14ac:dyDescent="0.2">
      <c r="A31" s="71" t="s">
        <v>37</v>
      </c>
      <c r="B31" s="76">
        <v>1808</v>
      </c>
      <c r="C31" s="76">
        <v>2367</v>
      </c>
      <c r="D31" s="76">
        <v>2268</v>
      </c>
      <c r="E31" s="75">
        <f t="shared" si="3"/>
        <v>125.44247787610618</v>
      </c>
      <c r="F31" s="68">
        <f t="shared" si="1"/>
        <v>95.817490494296578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77"/>
    </row>
    <row r="32" spans="1:130" s="78" customFormat="1" ht="18" customHeight="1" x14ac:dyDescent="0.2">
      <c r="A32" s="32" t="s">
        <v>38</v>
      </c>
      <c r="B32" s="79">
        <v>37626</v>
      </c>
      <c r="C32" s="79">
        <v>28539</v>
      </c>
      <c r="D32" s="79">
        <v>26891</v>
      </c>
      <c r="E32" s="63">
        <f t="shared" si="3"/>
        <v>71.469196831977882</v>
      </c>
      <c r="F32" s="34">
        <f t="shared" si="1"/>
        <v>94.225445881075018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77"/>
    </row>
    <row r="33" spans="1:130" s="29" customFormat="1" ht="18" customHeight="1" x14ac:dyDescent="0.2">
      <c r="A33" s="80" t="s">
        <v>39</v>
      </c>
      <c r="B33" s="81">
        <v>81828</v>
      </c>
      <c r="C33" s="81">
        <v>62972</v>
      </c>
      <c r="D33" s="81">
        <v>56502</v>
      </c>
      <c r="E33" s="63">
        <f t="shared" si="3"/>
        <v>69.049714034315883</v>
      </c>
      <c r="F33" s="34">
        <f t="shared" si="1"/>
        <v>89.725592326748398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28"/>
    </row>
    <row r="34" spans="1:130" s="29" customFormat="1" ht="18" customHeight="1" x14ac:dyDescent="0.2">
      <c r="A34" s="80" t="s">
        <v>40</v>
      </c>
      <c r="B34" s="81">
        <v>0</v>
      </c>
      <c r="C34" s="81">
        <v>300</v>
      </c>
      <c r="D34" s="81">
        <v>250</v>
      </c>
      <c r="E34" s="39" t="s">
        <v>19</v>
      </c>
      <c r="F34" s="82">
        <f t="shared" si="1"/>
        <v>83.333333333333343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28"/>
    </row>
    <row r="35" spans="1:130" s="29" customFormat="1" ht="18" customHeight="1" x14ac:dyDescent="0.2">
      <c r="A35" s="83" t="s">
        <v>41</v>
      </c>
      <c r="B35" s="79">
        <v>26435</v>
      </c>
      <c r="C35" s="79">
        <v>33284</v>
      </c>
      <c r="D35" s="79">
        <v>33283</v>
      </c>
      <c r="E35" s="60">
        <f t="shared" si="3"/>
        <v>125.90505012294307</v>
      </c>
      <c r="F35" s="82">
        <f t="shared" si="1"/>
        <v>99.996995553419055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28"/>
    </row>
    <row r="36" spans="1:130" s="29" customFormat="1" ht="27.75" customHeight="1" thickBot="1" x14ac:dyDescent="0.25">
      <c r="A36" s="24" t="s">
        <v>42</v>
      </c>
      <c r="B36" s="79">
        <v>5058</v>
      </c>
      <c r="C36" s="79">
        <v>4847</v>
      </c>
      <c r="D36" s="79">
        <v>4829</v>
      </c>
      <c r="E36" s="84">
        <f t="shared" si="3"/>
        <v>95.472518782127324</v>
      </c>
      <c r="F36" s="85">
        <f t="shared" si="1"/>
        <v>99.628636269857637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28"/>
    </row>
    <row r="37" spans="1:130" s="58" customFormat="1" ht="18.75" customHeight="1" thickBot="1" x14ac:dyDescent="0.25">
      <c r="A37" s="86" t="s">
        <v>43</v>
      </c>
      <c r="B37" s="87">
        <f>SUM(B38:B40)</f>
        <v>38244</v>
      </c>
      <c r="C37" s="87">
        <f>SUM(C38:C40)</f>
        <v>5931</v>
      </c>
      <c r="D37" s="87">
        <f>SUM(D38:D40)</f>
        <v>2676</v>
      </c>
      <c r="E37" s="20">
        <f>(D37/B37)*100</f>
        <v>6.9971760276121744</v>
      </c>
      <c r="F37" s="21">
        <f t="shared" si="1"/>
        <v>45.118866970156802</v>
      </c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7"/>
    </row>
    <row r="38" spans="1:130" s="29" customFormat="1" ht="25.5" customHeight="1" x14ac:dyDescent="0.2">
      <c r="A38" s="88" t="s">
        <v>44</v>
      </c>
      <c r="B38" s="89">
        <v>37244</v>
      </c>
      <c r="C38" s="89">
        <v>5671</v>
      </c>
      <c r="D38" s="89">
        <v>2426</v>
      </c>
      <c r="E38" s="60">
        <f>(D38/B38)*100</f>
        <v>6.5138008806787679</v>
      </c>
      <c r="F38" s="82">
        <f t="shared" si="1"/>
        <v>42.779051313701288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28"/>
    </row>
    <row r="39" spans="1:130" s="29" customFormat="1" ht="28.5" customHeight="1" x14ac:dyDescent="0.2">
      <c r="A39" s="90" t="s">
        <v>45</v>
      </c>
      <c r="B39" s="79">
        <v>1000</v>
      </c>
      <c r="C39" s="79">
        <v>0</v>
      </c>
      <c r="D39" s="79">
        <v>0</v>
      </c>
      <c r="E39" s="63">
        <f>(D39/B39)*100</f>
        <v>0</v>
      </c>
      <c r="F39" s="91" t="s">
        <v>19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28"/>
    </row>
    <row r="40" spans="1:130" s="29" customFormat="1" ht="28.5" customHeight="1" thickBot="1" x14ac:dyDescent="0.25">
      <c r="A40" s="92" t="s">
        <v>46</v>
      </c>
      <c r="B40" s="79">
        <v>0</v>
      </c>
      <c r="C40" s="79">
        <v>260</v>
      </c>
      <c r="D40" s="79">
        <v>250</v>
      </c>
      <c r="E40" s="39" t="s">
        <v>19</v>
      </c>
      <c r="F40" s="68">
        <f t="shared" si="1"/>
        <v>96.15384615384616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28"/>
    </row>
    <row r="41" spans="1:130" s="58" customFormat="1" ht="18.75" customHeight="1" thickBot="1" x14ac:dyDescent="0.25">
      <c r="A41" s="30" t="s">
        <v>47</v>
      </c>
      <c r="B41" s="19">
        <f>SUM(B42:B43)</f>
        <v>51521</v>
      </c>
      <c r="C41" s="19">
        <f>SUM(C42:C43)</f>
        <v>51639</v>
      </c>
      <c r="D41" s="19">
        <f>SUM(D42:D43)</f>
        <v>47723</v>
      </c>
      <c r="E41" s="20">
        <f t="shared" ref="E41:E47" si="4">(D41/B41)*100</f>
        <v>92.628248675297456</v>
      </c>
      <c r="F41" s="21">
        <f t="shared" si="1"/>
        <v>92.416584364530678</v>
      </c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7"/>
    </row>
    <row r="42" spans="1:130" s="29" customFormat="1" ht="18" customHeight="1" x14ac:dyDescent="0.2">
      <c r="A42" s="93" t="s">
        <v>48</v>
      </c>
      <c r="B42" s="94">
        <v>11310</v>
      </c>
      <c r="C42" s="94">
        <v>9306</v>
      </c>
      <c r="D42" s="94">
        <v>8831</v>
      </c>
      <c r="E42" s="95">
        <f t="shared" si="4"/>
        <v>78.081343943412904</v>
      </c>
      <c r="F42" s="96">
        <f t="shared" si="1"/>
        <v>94.895766172361917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28"/>
    </row>
    <row r="43" spans="1:130" s="29" customFormat="1" ht="27.75" customHeight="1" thickBot="1" x14ac:dyDescent="0.25">
      <c r="A43" s="97" t="s">
        <v>49</v>
      </c>
      <c r="B43" s="98">
        <v>40211</v>
      </c>
      <c r="C43" s="98">
        <v>42333</v>
      </c>
      <c r="D43" s="98">
        <v>38892</v>
      </c>
      <c r="E43" s="99">
        <f t="shared" si="4"/>
        <v>96.719803038969431</v>
      </c>
      <c r="F43" s="100">
        <f t="shared" si="1"/>
        <v>91.871589540075121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28"/>
    </row>
    <row r="44" spans="1:130" s="58" customFormat="1" ht="18.75" customHeight="1" thickBot="1" x14ac:dyDescent="0.25">
      <c r="A44" s="101" t="s">
        <v>50</v>
      </c>
      <c r="B44" s="102">
        <f>SUM(B45:B46)</f>
        <v>394169</v>
      </c>
      <c r="C44" s="102">
        <f>SUM(C45:C46)</f>
        <v>33026</v>
      </c>
      <c r="D44" s="102">
        <f>SUM(D45:D46)</f>
        <v>28838</v>
      </c>
      <c r="E44" s="103">
        <f t="shared" si="4"/>
        <v>7.3161511940309873</v>
      </c>
      <c r="F44" s="104">
        <f t="shared" si="1"/>
        <v>87.3190819354448</v>
      </c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7"/>
    </row>
    <row r="45" spans="1:130" s="29" customFormat="1" ht="18" customHeight="1" x14ac:dyDescent="0.2">
      <c r="A45" s="93" t="s">
        <v>51</v>
      </c>
      <c r="B45" s="94">
        <v>49711</v>
      </c>
      <c r="C45" s="94">
        <v>31748</v>
      </c>
      <c r="D45" s="94">
        <v>28838</v>
      </c>
      <c r="E45" s="95">
        <f t="shared" si="4"/>
        <v>58.011305344893479</v>
      </c>
      <c r="F45" s="96">
        <f t="shared" si="1"/>
        <v>90.834068287766158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28"/>
    </row>
    <row r="46" spans="1:130" s="29" customFormat="1" ht="18" customHeight="1" thickBot="1" x14ac:dyDescent="0.25">
      <c r="A46" s="105" t="s">
        <v>52</v>
      </c>
      <c r="B46" s="106">
        <v>344458</v>
      </c>
      <c r="C46" s="106">
        <v>1278</v>
      </c>
      <c r="D46" s="106">
        <v>0</v>
      </c>
      <c r="E46" s="107">
        <f t="shared" si="4"/>
        <v>0</v>
      </c>
      <c r="F46" s="34">
        <f t="shared" si="1"/>
        <v>0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28"/>
    </row>
    <row r="47" spans="1:130" s="113" customFormat="1" ht="25.5" customHeight="1" thickBot="1" x14ac:dyDescent="0.35">
      <c r="A47" s="108" t="s">
        <v>53</v>
      </c>
      <c r="B47" s="109">
        <f>SUM(B6+B8+B17+B37+B41+B44)</f>
        <v>1379533</v>
      </c>
      <c r="C47" s="110">
        <f>SUM(C6+C8+C17+C37+C41+C44)</f>
        <v>719897</v>
      </c>
      <c r="D47" s="110">
        <f>SUM(D6+D8+D17+D37+D41+D44)</f>
        <v>646734</v>
      </c>
      <c r="E47" s="111">
        <f t="shared" si="4"/>
        <v>46.880647291510968</v>
      </c>
      <c r="F47" s="112">
        <f t="shared" si="1"/>
        <v>89.837018351236352</v>
      </c>
      <c r="H47" s="114"/>
    </row>
    <row r="48" spans="1:130" s="3" customFormat="1" ht="10.5" customHeight="1" thickTop="1" x14ac:dyDescent="0.2">
      <c r="A48" s="2"/>
      <c r="B48" s="2"/>
      <c r="C48" s="115"/>
      <c r="D48" s="115"/>
      <c r="E48" s="116"/>
      <c r="F48" s="116"/>
      <c r="H48" s="2"/>
    </row>
    <row r="49" spans="1:130" s="3" customFormat="1" ht="16.5" customHeight="1" x14ac:dyDescent="0.2">
      <c r="A49" s="117"/>
      <c r="B49" s="2"/>
      <c r="C49" s="2"/>
      <c r="D49" s="2"/>
      <c r="E49" s="2"/>
      <c r="F49" s="2"/>
      <c r="G49" s="2"/>
      <c r="H49" s="2"/>
    </row>
    <row r="50" spans="1:130" x14ac:dyDescent="0.2">
      <c r="A50" s="2"/>
      <c r="B50" s="2"/>
      <c r="C50" s="118"/>
      <c r="D50" s="118"/>
    </row>
    <row r="51" spans="1:130" x14ac:dyDescent="0.2">
      <c r="B51" s="2"/>
    </row>
    <row r="52" spans="1:130" x14ac:dyDescent="0.2">
      <c r="A52" s="2"/>
      <c r="B52" s="2"/>
    </row>
    <row r="53" spans="1:130" x14ac:dyDescent="0.2">
      <c r="A53" s="2"/>
      <c r="B53" s="2"/>
    </row>
    <row r="54" spans="1:130" x14ac:dyDescent="0.2">
      <c r="A54" s="119"/>
    </row>
    <row r="55" spans="1:130" x14ac:dyDescent="0.2">
      <c r="A55" s="119"/>
    </row>
    <row r="56" spans="1:130" s="119" customFormat="1" x14ac:dyDescent="0.2"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0"/>
    </row>
    <row r="57" spans="1:130" s="119" customFormat="1" x14ac:dyDescent="0.2"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0"/>
    </row>
    <row r="58" spans="1:130" s="119" customFormat="1" x14ac:dyDescent="0.2"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0"/>
    </row>
    <row r="59" spans="1:130" s="119" customFormat="1" x14ac:dyDescent="0.2"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0"/>
    </row>
    <row r="60" spans="1:130" s="119" customFormat="1" x14ac:dyDescent="0.2"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0"/>
    </row>
    <row r="61" spans="1:130" s="119" customFormat="1" x14ac:dyDescent="0.2"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0"/>
    </row>
    <row r="62" spans="1:130" s="119" customFormat="1" x14ac:dyDescent="0.2"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0"/>
    </row>
    <row r="63" spans="1:130" s="119" customFormat="1" x14ac:dyDescent="0.2"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0"/>
    </row>
    <row r="64" spans="1:130" s="119" customFormat="1" x14ac:dyDescent="0.2"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0"/>
    </row>
    <row r="65" spans="6:130" s="119" customFormat="1" x14ac:dyDescent="0.2"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0"/>
    </row>
    <row r="66" spans="6:130" s="119" customFormat="1" x14ac:dyDescent="0.2"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0"/>
    </row>
    <row r="67" spans="6:130" s="119" customFormat="1" x14ac:dyDescent="0.2"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0"/>
    </row>
    <row r="68" spans="6:130" s="119" customFormat="1" x14ac:dyDescent="0.2"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0"/>
    </row>
    <row r="69" spans="6:130" s="119" customFormat="1" x14ac:dyDescent="0.2"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0"/>
    </row>
    <row r="70" spans="6:130" s="119" customFormat="1" x14ac:dyDescent="0.2"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0"/>
    </row>
    <row r="71" spans="6:130" s="119" customFormat="1" x14ac:dyDescent="0.2"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0"/>
    </row>
    <row r="72" spans="6:130" s="119" customFormat="1" x14ac:dyDescent="0.2"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0"/>
    </row>
    <row r="73" spans="6:130" s="119" customFormat="1" x14ac:dyDescent="0.2"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0"/>
    </row>
    <row r="74" spans="6:130" s="119" customFormat="1" x14ac:dyDescent="0.2"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0"/>
    </row>
    <row r="75" spans="6:130" s="119" customFormat="1" x14ac:dyDescent="0.2"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0"/>
    </row>
    <row r="76" spans="6:130" s="119" customFormat="1" x14ac:dyDescent="0.2"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0"/>
    </row>
    <row r="77" spans="6:130" s="119" customFormat="1" x14ac:dyDescent="0.2"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0"/>
    </row>
    <row r="78" spans="6:130" s="119" customFormat="1" x14ac:dyDescent="0.2"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0"/>
    </row>
    <row r="79" spans="6:130" s="119" customFormat="1" x14ac:dyDescent="0.2"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0"/>
    </row>
    <row r="80" spans="6:130" s="119" customFormat="1" x14ac:dyDescent="0.2"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0"/>
    </row>
    <row r="81" spans="6:130" s="119" customFormat="1" x14ac:dyDescent="0.2"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0"/>
    </row>
    <row r="82" spans="6:130" s="119" customFormat="1" x14ac:dyDescent="0.2"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0"/>
    </row>
    <row r="83" spans="6:130" s="119" customFormat="1" x14ac:dyDescent="0.2"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0"/>
    </row>
    <row r="84" spans="6:130" s="119" customFormat="1" x14ac:dyDescent="0.2"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0"/>
    </row>
    <row r="85" spans="6:130" s="119" customFormat="1" x14ac:dyDescent="0.2"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0"/>
    </row>
    <row r="86" spans="6:130" s="119" customFormat="1" x14ac:dyDescent="0.2"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0"/>
    </row>
    <row r="87" spans="6:130" s="119" customFormat="1" x14ac:dyDescent="0.2"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0"/>
    </row>
    <row r="88" spans="6:130" s="119" customFormat="1" x14ac:dyDescent="0.2"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0"/>
    </row>
    <row r="89" spans="6:130" s="119" customFormat="1" x14ac:dyDescent="0.2"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0"/>
    </row>
    <row r="90" spans="6:130" s="119" customFormat="1" x14ac:dyDescent="0.2"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0"/>
    </row>
    <row r="91" spans="6:130" s="119" customFormat="1" x14ac:dyDescent="0.2"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0"/>
    </row>
    <row r="92" spans="6:130" s="119" customFormat="1" x14ac:dyDescent="0.2"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0"/>
    </row>
    <row r="93" spans="6:130" s="119" customFormat="1" x14ac:dyDescent="0.2"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0"/>
    </row>
    <row r="94" spans="6:130" s="119" customFormat="1" x14ac:dyDescent="0.2"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0"/>
    </row>
    <row r="95" spans="6:130" s="119" customFormat="1" x14ac:dyDescent="0.2"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0"/>
    </row>
    <row r="96" spans="6:130" s="119" customFormat="1" x14ac:dyDescent="0.2"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0"/>
    </row>
    <row r="97" spans="6:130" s="119" customFormat="1" x14ac:dyDescent="0.2"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0"/>
    </row>
    <row r="98" spans="6:130" s="119" customFormat="1" x14ac:dyDescent="0.2"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0"/>
    </row>
    <row r="99" spans="6:130" s="119" customFormat="1" x14ac:dyDescent="0.2"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0"/>
    </row>
    <row r="100" spans="6:130" s="119" customFormat="1" x14ac:dyDescent="0.2"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0"/>
    </row>
    <row r="101" spans="6:130" s="119" customFormat="1" x14ac:dyDescent="0.2"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0"/>
    </row>
    <row r="102" spans="6:130" s="119" customFormat="1" x14ac:dyDescent="0.2"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0"/>
    </row>
    <row r="103" spans="6:130" s="119" customFormat="1" x14ac:dyDescent="0.2"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0"/>
    </row>
    <row r="104" spans="6:130" s="119" customFormat="1" x14ac:dyDescent="0.2"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0"/>
    </row>
    <row r="105" spans="6:130" s="119" customFormat="1" x14ac:dyDescent="0.2"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0"/>
    </row>
    <row r="106" spans="6:130" s="119" customFormat="1" x14ac:dyDescent="0.2"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0"/>
    </row>
    <row r="107" spans="6:130" s="119" customFormat="1" x14ac:dyDescent="0.2"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0"/>
    </row>
    <row r="108" spans="6:130" s="119" customFormat="1" x14ac:dyDescent="0.2"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0"/>
    </row>
    <row r="109" spans="6:130" s="119" customFormat="1" x14ac:dyDescent="0.2"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0"/>
    </row>
    <row r="110" spans="6:130" s="119" customFormat="1" x14ac:dyDescent="0.2"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0"/>
    </row>
    <row r="111" spans="6:130" s="119" customFormat="1" x14ac:dyDescent="0.2"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0"/>
    </row>
    <row r="112" spans="6:130" s="119" customFormat="1" x14ac:dyDescent="0.2"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0"/>
    </row>
    <row r="113" spans="6:130" s="119" customFormat="1" x14ac:dyDescent="0.2"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0"/>
    </row>
    <row r="114" spans="6:130" s="119" customFormat="1" x14ac:dyDescent="0.2"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0"/>
    </row>
    <row r="115" spans="6:130" s="119" customFormat="1" x14ac:dyDescent="0.2"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0"/>
    </row>
    <row r="116" spans="6:130" s="119" customFormat="1" x14ac:dyDescent="0.2"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0"/>
    </row>
    <row r="117" spans="6:130" s="119" customFormat="1" x14ac:dyDescent="0.2"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0"/>
    </row>
    <row r="118" spans="6:130" s="119" customFormat="1" x14ac:dyDescent="0.2"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0"/>
    </row>
    <row r="119" spans="6:130" s="119" customFormat="1" x14ac:dyDescent="0.2"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0"/>
    </row>
    <row r="120" spans="6:130" s="119" customFormat="1" x14ac:dyDescent="0.2"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0"/>
    </row>
    <row r="121" spans="6:130" s="119" customFormat="1" x14ac:dyDescent="0.2"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0"/>
    </row>
    <row r="122" spans="6:130" s="119" customFormat="1" x14ac:dyDescent="0.2"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0"/>
    </row>
    <row r="123" spans="6:130" s="119" customFormat="1" x14ac:dyDescent="0.2"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0"/>
    </row>
    <row r="124" spans="6:130" s="119" customFormat="1" x14ac:dyDescent="0.2"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0"/>
    </row>
    <row r="125" spans="6:130" s="119" customFormat="1" x14ac:dyDescent="0.2"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0"/>
    </row>
    <row r="126" spans="6:130" s="119" customFormat="1" x14ac:dyDescent="0.2"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0"/>
    </row>
    <row r="127" spans="6:130" s="119" customFormat="1" x14ac:dyDescent="0.2"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0"/>
    </row>
    <row r="128" spans="6:130" s="119" customFormat="1" x14ac:dyDescent="0.2"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0"/>
    </row>
    <row r="129" spans="6:130" s="119" customFormat="1" x14ac:dyDescent="0.2"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0"/>
    </row>
    <row r="130" spans="6:130" s="119" customFormat="1" x14ac:dyDescent="0.2"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0"/>
    </row>
    <row r="131" spans="6:130" s="119" customFormat="1" x14ac:dyDescent="0.2"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0"/>
    </row>
    <row r="132" spans="6:130" s="119" customFormat="1" x14ac:dyDescent="0.2"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0"/>
    </row>
    <row r="133" spans="6:130" s="119" customFormat="1" x14ac:dyDescent="0.2"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0"/>
    </row>
    <row r="134" spans="6:130" s="119" customFormat="1" x14ac:dyDescent="0.2"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0"/>
    </row>
    <row r="135" spans="6:130" s="119" customFormat="1" x14ac:dyDescent="0.2"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0"/>
    </row>
    <row r="136" spans="6:130" s="119" customFormat="1" x14ac:dyDescent="0.2"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0"/>
    </row>
    <row r="137" spans="6:130" s="119" customFormat="1" x14ac:dyDescent="0.2"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0"/>
    </row>
    <row r="138" spans="6:130" s="119" customFormat="1" x14ac:dyDescent="0.2"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0"/>
    </row>
    <row r="139" spans="6:130" s="119" customFormat="1" x14ac:dyDescent="0.2"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0"/>
    </row>
    <row r="140" spans="6:130" s="119" customFormat="1" x14ac:dyDescent="0.2"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0"/>
    </row>
    <row r="141" spans="6:130" s="119" customFormat="1" x14ac:dyDescent="0.2"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0"/>
    </row>
    <row r="142" spans="6:130" s="119" customFormat="1" x14ac:dyDescent="0.2"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0"/>
    </row>
    <row r="143" spans="6:130" s="119" customFormat="1" x14ac:dyDescent="0.2"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  <c r="DV143" s="12"/>
      <c r="DW143" s="12"/>
      <c r="DX143" s="12"/>
      <c r="DY143" s="12"/>
      <c r="DZ143" s="120"/>
    </row>
    <row r="144" spans="6:130" s="119" customFormat="1" x14ac:dyDescent="0.2"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  <c r="DV144" s="12"/>
      <c r="DW144" s="12"/>
      <c r="DX144" s="12"/>
      <c r="DY144" s="12"/>
      <c r="DZ144" s="120"/>
    </row>
    <row r="184" spans="1:130" s="12" customFormat="1" x14ac:dyDescent="0.2">
      <c r="A184" s="122"/>
      <c r="B184" s="123"/>
      <c r="C184" s="123"/>
      <c r="D184" s="123"/>
      <c r="E184" s="123"/>
      <c r="T184" s="124"/>
      <c r="DZ184" s="120"/>
    </row>
    <row r="185" spans="1:130" s="12" customFormat="1" x14ac:dyDescent="0.2">
      <c r="A185" s="125"/>
      <c r="B185" s="126"/>
      <c r="C185" s="126"/>
      <c r="D185" s="126"/>
      <c r="E185" s="126"/>
      <c r="F185" s="127"/>
      <c r="G185" s="127"/>
      <c r="H185" s="127"/>
      <c r="I185" s="127"/>
      <c r="J185" s="127"/>
      <c r="K185" s="127"/>
      <c r="L185" s="127"/>
      <c r="M185" s="127"/>
      <c r="N185" s="127"/>
      <c r="O185" s="127"/>
      <c r="P185" s="127"/>
      <c r="Q185" s="127"/>
      <c r="R185" s="127"/>
      <c r="S185" s="127"/>
      <c r="T185" s="128"/>
      <c r="DZ185" s="120"/>
    </row>
    <row r="188" spans="1:130" s="12" customFormat="1" x14ac:dyDescent="0.2">
      <c r="A188" s="121"/>
      <c r="B188" s="119"/>
      <c r="C188" s="119"/>
      <c r="D188" s="119"/>
      <c r="E188" s="119"/>
      <c r="M188" s="12">
        <v>734</v>
      </c>
      <c r="DZ188" s="120"/>
    </row>
  </sheetData>
  <mergeCells count="3">
    <mergeCell ref="A1:F1"/>
    <mergeCell ref="A2:F2"/>
    <mergeCell ref="D4:D5"/>
  </mergeCells>
  <pageMargins left="0.59055118110236227" right="0" top="0.19685039370078741" bottom="0" header="0" footer="0"/>
  <pageSetup paperSize="9" scale="91" orientation="portrait" r:id="rId1"/>
  <headerFooter alignWithMargins="0">
    <oddHeader>&amp;RPříloha č. 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BX832"/>
  <sheetViews>
    <sheetView zoomScale="85" zoomScaleNormal="85" workbookViewId="0">
      <pane ySplit="5" topLeftCell="A273" activePane="bottomLeft" state="frozen"/>
      <selection pane="bottomLeft" activeCell="R274" sqref="R274"/>
    </sheetView>
  </sheetViews>
  <sheetFormatPr defaultRowHeight="12.75" x14ac:dyDescent="0.2"/>
  <cols>
    <col min="1" max="1" width="6.42578125" customWidth="1"/>
    <col min="2" max="2" width="5.85546875" customWidth="1"/>
    <col min="3" max="3" width="12.140625" customWidth="1"/>
    <col min="4" max="4" width="47.7109375" customWidth="1"/>
    <col min="5" max="5" width="11" customWidth="1"/>
    <col min="6" max="6" width="10" customWidth="1"/>
    <col min="7" max="7" width="10.140625" customWidth="1"/>
    <col min="9" max="9" width="11.7109375" customWidth="1"/>
    <col min="10" max="10" width="11" customWidth="1"/>
    <col min="11" max="11" width="10.7109375" customWidth="1"/>
    <col min="12" max="12" width="9.5703125" customWidth="1"/>
    <col min="13" max="13" width="6.42578125" customWidth="1"/>
    <col min="14" max="14" width="9.7109375" style="151" customWidth="1"/>
    <col min="15" max="15" width="10.5703125" style="151" customWidth="1"/>
    <col min="16" max="16" width="17.28515625" style="151" customWidth="1"/>
    <col min="17" max="17" width="11.7109375" style="151" customWidth="1"/>
    <col min="18" max="18" width="61.85546875" customWidth="1"/>
    <col min="19" max="76" width="9.140625" style="129"/>
    <col min="249" max="249" width="7.85546875" customWidth="1"/>
    <col min="250" max="250" width="4.7109375" customWidth="1"/>
    <col min="251" max="251" width="12.140625" customWidth="1"/>
    <col min="252" max="252" width="44.140625" customWidth="1"/>
    <col min="253" max="253" width="9.7109375" customWidth="1"/>
    <col min="254" max="254" width="10" customWidth="1"/>
    <col min="255" max="255" width="10.140625" customWidth="1"/>
    <col min="257" max="257" width="11.7109375" customWidth="1"/>
    <col min="258" max="258" width="10.140625" customWidth="1"/>
    <col min="259" max="259" width="11" customWidth="1"/>
    <col min="260" max="260" width="10.7109375" customWidth="1"/>
    <col min="261" max="261" width="9.5703125" customWidth="1"/>
    <col min="262" max="262" width="5.7109375" customWidth="1"/>
    <col min="263" max="263" width="13" customWidth="1"/>
    <col min="264" max="264" width="9.7109375" customWidth="1"/>
    <col min="265" max="265" width="13" customWidth="1"/>
    <col min="266" max="266" width="16.7109375" customWidth="1"/>
    <col min="267" max="267" width="11.7109375" customWidth="1"/>
    <col min="268" max="268" width="48.28515625" customWidth="1"/>
    <col min="269" max="271" width="17.85546875" customWidth="1"/>
    <col min="272" max="272" width="18.7109375" customWidth="1"/>
    <col min="505" max="505" width="7.85546875" customWidth="1"/>
    <col min="506" max="506" width="4.7109375" customWidth="1"/>
    <col min="507" max="507" width="12.140625" customWidth="1"/>
    <col min="508" max="508" width="44.140625" customWidth="1"/>
    <col min="509" max="509" width="9.7109375" customWidth="1"/>
    <col min="510" max="510" width="10" customWidth="1"/>
    <col min="511" max="511" width="10.140625" customWidth="1"/>
    <col min="513" max="513" width="11.7109375" customWidth="1"/>
    <col min="514" max="514" width="10.140625" customWidth="1"/>
    <col min="515" max="515" width="11" customWidth="1"/>
    <col min="516" max="516" width="10.7109375" customWidth="1"/>
    <col min="517" max="517" width="9.5703125" customWidth="1"/>
    <col min="518" max="518" width="5.7109375" customWidth="1"/>
    <col min="519" max="519" width="13" customWidth="1"/>
    <col min="520" max="520" width="9.7109375" customWidth="1"/>
    <col min="521" max="521" width="13" customWidth="1"/>
    <col min="522" max="522" width="16.7109375" customWidth="1"/>
    <col min="523" max="523" width="11.7109375" customWidth="1"/>
    <col min="524" max="524" width="48.28515625" customWidth="1"/>
    <col min="525" max="527" width="17.85546875" customWidth="1"/>
    <col min="528" max="528" width="18.7109375" customWidth="1"/>
    <col min="761" max="761" width="7.85546875" customWidth="1"/>
    <col min="762" max="762" width="4.7109375" customWidth="1"/>
    <col min="763" max="763" width="12.140625" customWidth="1"/>
    <col min="764" max="764" width="44.140625" customWidth="1"/>
    <col min="765" max="765" width="9.7109375" customWidth="1"/>
    <col min="766" max="766" width="10" customWidth="1"/>
    <col min="767" max="767" width="10.140625" customWidth="1"/>
    <col min="769" max="769" width="11.7109375" customWidth="1"/>
    <col min="770" max="770" width="10.140625" customWidth="1"/>
    <col min="771" max="771" width="11" customWidth="1"/>
    <col min="772" max="772" width="10.7109375" customWidth="1"/>
    <col min="773" max="773" width="9.5703125" customWidth="1"/>
    <col min="774" max="774" width="5.7109375" customWidth="1"/>
    <col min="775" max="775" width="13" customWidth="1"/>
    <col min="776" max="776" width="9.7109375" customWidth="1"/>
    <col min="777" max="777" width="13" customWidth="1"/>
    <col min="778" max="778" width="16.7109375" customWidth="1"/>
    <col min="779" max="779" width="11.7109375" customWidth="1"/>
    <col min="780" max="780" width="48.28515625" customWidth="1"/>
    <col min="781" max="783" width="17.85546875" customWidth="1"/>
    <col min="784" max="784" width="18.7109375" customWidth="1"/>
    <col min="1017" max="1017" width="7.85546875" customWidth="1"/>
    <col min="1018" max="1018" width="4.7109375" customWidth="1"/>
    <col min="1019" max="1019" width="12.140625" customWidth="1"/>
    <col min="1020" max="1020" width="44.140625" customWidth="1"/>
    <col min="1021" max="1021" width="9.7109375" customWidth="1"/>
    <col min="1022" max="1022" width="10" customWidth="1"/>
    <col min="1023" max="1023" width="10.140625" customWidth="1"/>
    <col min="1025" max="1025" width="11.7109375" customWidth="1"/>
    <col min="1026" max="1026" width="10.140625" customWidth="1"/>
    <col min="1027" max="1027" width="11" customWidth="1"/>
    <col min="1028" max="1028" width="10.7109375" customWidth="1"/>
    <col min="1029" max="1029" width="9.5703125" customWidth="1"/>
    <col min="1030" max="1030" width="5.7109375" customWidth="1"/>
    <col min="1031" max="1031" width="13" customWidth="1"/>
    <col min="1032" max="1032" width="9.7109375" customWidth="1"/>
    <col min="1033" max="1033" width="13" customWidth="1"/>
    <col min="1034" max="1034" width="16.7109375" customWidth="1"/>
    <col min="1035" max="1035" width="11.7109375" customWidth="1"/>
    <col min="1036" max="1036" width="48.28515625" customWidth="1"/>
    <col min="1037" max="1039" width="17.85546875" customWidth="1"/>
    <col min="1040" max="1040" width="18.7109375" customWidth="1"/>
    <col min="1273" max="1273" width="7.85546875" customWidth="1"/>
    <col min="1274" max="1274" width="4.7109375" customWidth="1"/>
    <col min="1275" max="1275" width="12.140625" customWidth="1"/>
    <col min="1276" max="1276" width="44.140625" customWidth="1"/>
    <col min="1277" max="1277" width="9.7109375" customWidth="1"/>
    <col min="1278" max="1278" width="10" customWidth="1"/>
    <col min="1279" max="1279" width="10.140625" customWidth="1"/>
    <col min="1281" max="1281" width="11.7109375" customWidth="1"/>
    <col min="1282" max="1282" width="10.140625" customWidth="1"/>
    <col min="1283" max="1283" width="11" customWidth="1"/>
    <col min="1284" max="1284" width="10.7109375" customWidth="1"/>
    <col min="1285" max="1285" width="9.5703125" customWidth="1"/>
    <col min="1286" max="1286" width="5.7109375" customWidth="1"/>
    <col min="1287" max="1287" width="13" customWidth="1"/>
    <col min="1288" max="1288" width="9.7109375" customWidth="1"/>
    <col min="1289" max="1289" width="13" customWidth="1"/>
    <col min="1290" max="1290" width="16.7109375" customWidth="1"/>
    <col min="1291" max="1291" width="11.7109375" customWidth="1"/>
    <col min="1292" max="1292" width="48.28515625" customWidth="1"/>
    <col min="1293" max="1295" width="17.85546875" customWidth="1"/>
    <col min="1296" max="1296" width="18.7109375" customWidth="1"/>
    <col min="1529" max="1529" width="7.85546875" customWidth="1"/>
    <col min="1530" max="1530" width="4.7109375" customWidth="1"/>
    <col min="1531" max="1531" width="12.140625" customWidth="1"/>
    <col min="1532" max="1532" width="44.140625" customWidth="1"/>
    <col min="1533" max="1533" width="9.7109375" customWidth="1"/>
    <col min="1534" max="1534" width="10" customWidth="1"/>
    <col min="1535" max="1535" width="10.140625" customWidth="1"/>
    <col min="1537" max="1537" width="11.7109375" customWidth="1"/>
    <col min="1538" max="1538" width="10.140625" customWidth="1"/>
    <col min="1539" max="1539" width="11" customWidth="1"/>
    <col min="1540" max="1540" width="10.7109375" customWidth="1"/>
    <col min="1541" max="1541" width="9.5703125" customWidth="1"/>
    <col min="1542" max="1542" width="5.7109375" customWidth="1"/>
    <col min="1543" max="1543" width="13" customWidth="1"/>
    <col min="1544" max="1544" width="9.7109375" customWidth="1"/>
    <col min="1545" max="1545" width="13" customWidth="1"/>
    <col min="1546" max="1546" width="16.7109375" customWidth="1"/>
    <col min="1547" max="1547" width="11.7109375" customWidth="1"/>
    <col min="1548" max="1548" width="48.28515625" customWidth="1"/>
    <col min="1549" max="1551" width="17.85546875" customWidth="1"/>
    <col min="1552" max="1552" width="18.7109375" customWidth="1"/>
    <col min="1785" max="1785" width="7.85546875" customWidth="1"/>
    <col min="1786" max="1786" width="4.7109375" customWidth="1"/>
    <col min="1787" max="1787" width="12.140625" customWidth="1"/>
    <col min="1788" max="1788" width="44.140625" customWidth="1"/>
    <col min="1789" max="1789" width="9.7109375" customWidth="1"/>
    <col min="1790" max="1790" width="10" customWidth="1"/>
    <col min="1791" max="1791" width="10.140625" customWidth="1"/>
    <col min="1793" max="1793" width="11.7109375" customWidth="1"/>
    <col min="1794" max="1794" width="10.140625" customWidth="1"/>
    <col min="1795" max="1795" width="11" customWidth="1"/>
    <col min="1796" max="1796" width="10.7109375" customWidth="1"/>
    <col min="1797" max="1797" width="9.5703125" customWidth="1"/>
    <col min="1798" max="1798" width="5.7109375" customWidth="1"/>
    <col min="1799" max="1799" width="13" customWidth="1"/>
    <col min="1800" max="1800" width="9.7109375" customWidth="1"/>
    <col min="1801" max="1801" width="13" customWidth="1"/>
    <col min="1802" max="1802" width="16.7109375" customWidth="1"/>
    <col min="1803" max="1803" width="11.7109375" customWidth="1"/>
    <col min="1804" max="1804" width="48.28515625" customWidth="1"/>
    <col min="1805" max="1807" width="17.85546875" customWidth="1"/>
    <col min="1808" max="1808" width="18.7109375" customWidth="1"/>
    <col min="2041" max="2041" width="7.85546875" customWidth="1"/>
    <col min="2042" max="2042" width="4.7109375" customWidth="1"/>
    <col min="2043" max="2043" width="12.140625" customWidth="1"/>
    <col min="2044" max="2044" width="44.140625" customWidth="1"/>
    <col min="2045" max="2045" width="9.7109375" customWidth="1"/>
    <col min="2046" max="2046" width="10" customWidth="1"/>
    <col min="2047" max="2047" width="10.140625" customWidth="1"/>
    <col min="2049" max="2049" width="11.7109375" customWidth="1"/>
    <col min="2050" max="2050" width="10.140625" customWidth="1"/>
    <col min="2051" max="2051" width="11" customWidth="1"/>
    <col min="2052" max="2052" width="10.7109375" customWidth="1"/>
    <col min="2053" max="2053" width="9.5703125" customWidth="1"/>
    <col min="2054" max="2054" width="5.7109375" customWidth="1"/>
    <col min="2055" max="2055" width="13" customWidth="1"/>
    <col min="2056" max="2056" width="9.7109375" customWidth="1"/>
    <col min="2057" max="2057" width="13" customWidth="1"/>
    <col min="2058" max="2058" width="16.7109375" customWidth="1"/>
    <col min="2059" max="2059" width="11.7109375" customWidth="1"/>
    <col min="2060" max="2060" width="48.28515625" customWidth="1"/>
    <col min="2061" max="2063" width="17.85546875" customWidth="1"/>
    <col min="2064" max="2064" width="18.7109375" customWidth="1"/>
    <col min="2297" max="2297" width="7.85546875" customWidth="1"/>
    <col min="2298" max="2298" width="4.7109375" customWidth="1"/>
    <col min="2299" max="2299" width="12.140625" customWidth="1"/>
    <col min="2300" max="2300" width="44.140625" customWidth="1"/>
    <col min="2301" max="2301" width="9.7109375" customWidth="1"/>
    <col min="2302" max="2302" width="10" customWidth="1"/>
    <col min="2303" max="2303" width="10.140625" customWidth="1"/>
    <col min="2305" max="2305" width="11.7109375" customWidth="1"/>
    <col min="2306" max="2306" width="10.140625" customWidth="1"/>
    <col min="2307" max="2307" width="11" customWidth="1"/>
    <col min="2308" max="2308" width="10.7109375" customWidth="1"/>
    <col min="2309" max="2309" width="9.5703125" customWidth="1"/>
    <col min="2310" max="2310" width="5.7109375" customWidth="1"/>
    <col min="2311" max="2311" width="13" customWidth="1"/>
    <col min="2312" max="2312" width="9.7109375" customWidth="1"/>
    <col min="2313" max="2313" width="13" customWidth="1"/>
    <col min="2314" max="2314" width="16.7109375" customWidth="1"/>
    <col min="2315" max="2315" width="11.7109375" customWidth="1"/>
    <col min="2316" max="2316" width="48.28515625" customWidth="1"/>
    <col min="2317" max="2319" width="17.85546875" customWidth="1"/>
    <col min="2320" max="2320" width="18.7109375" customWidth="1"/>
    <col min="2553" max="2553" width="7.85546875" customWidth="1"/>
    <col min="2554" max="2554" width="4.7109375" customWidth="1"/>
    <col min="2555" max="2555" width="12.140625" customWidth="1"/>
    <col min="2556" max="2556" width="44.140625" customWidth="1"/>
    <col min="2557" max="2557" width="9.7109375" customWidth="1"/>
    <col min="2558" max="2558" width="10" customWidth="1"/>
    <col min="2559" max="2559" width="10.140625" customWidth="1"/>
    <col min="2561" max="2561" width="11.7109375" customWidth="1"/>
    <col min="2562" max="2562" width="10.140625" customWidth="1"/>
    <col min="2563" max="2563" width="11" customWidth="1"/>
    <col min="2564" max="2564" width="10.7109375" customWidth="1"/>
    <col min="2565" max="2565" width="9.5703125" customWidth="1"/>
    <col min="2566" max="2566" width="5.7109375" customWidth="1"/>
    <col min="2567" max="2567" width="13" customWidth="1"/>
    <col min="2568" max="2568" width="9.7109375" customWidth="1"/>
    <col min="2569" max="2569" width="13" customWidth="1"/>
    <col min="2570" max="2570" width="16.7109375" customWidth="1"/>
    <col min="2571" max="2571" width="11.7109375" customWidth="1"/>
    <col min="2572" max="2572" width="48.28515625" customWidth="1"/>
    <col min="2573" max="2575" width="17.85546875" customWidth="1"/>
    <col min="2576" max="2576" width="18.7109375" customWidth="1"/>
    <col min="2809" max="2809" width="7.85546875" customWidth="1"/>
    <col min="2810" max="2810" width="4.7109375" customWidth="1"/>
    <col min="2811" max="2811" width="12.140625" customWidth="1"/>
    <col min="2812" max="2812" width="44.140625" customWidth="1"/>
    <col min="2813" max="2813" width="9.7109375" customWidth="1"/>
    <col min="2814" max="2814" width="10" customWidth="1"/>
    <col min="2815" max="2815" width="10.140625" customWidth="1"/>
    <col min="2817" max="2817" width="11.7109375" customWidth="1"/>
    <col min="2818" max="2818" width="10.140625" customWidth="1"/>
    <col min="2819" max="2819" width="11" customWidth="1"/>
    <col min="2820" max="2820" width="10.7109375" customWidth="1"/>
    <col min="2821" max="2821" width="9.5703125" customWidth="1"/>
    <col min="2822" max="2822" width="5.7109375" customWidth="1"/>
    <col min="2823" max="2823" width="13" customWidth="1"/>
    <col min="2824" max="2824" width="9.7109375" customWidth="1"/>
    <col min="2825" max="2825" width="13" customWidth="1"/>
    <col min="2826" max="2826" width="16.7109375" customWidth="1"/>
    <col min="2827" max="2827" width="11.7109375" customWidth="1"/>
    <col min="2828" max="2828" width="48.28515625" customWidth="1"/>
    <col min="2829" max="2831" width="17.85546875" customWidth="1"/>
    <col min="2832" max="2832" width="18.7109375" customWidth="1"/>
    <col min="3065" max="3065" width="7.85546875" customWidth="1"/>
    <col min="3066" max="3066" width="4.7109375" customWidth="1"/>
    <col min="3067" max="3067" width="12.140625" customWidth="1"/>
    <col min="3068" max="3068" width="44.140625" customWidth="1"/>
    <col min="3069" max="3069" width="9.7109375" customWidth="1"/>
    <col min="3070" max="3070" width="10" customWidth="1"/>
    <col min="3071" max="3071" width="10.140625" customWidth="1"/>
    <col min="3073" max="3073" width="11.7109375" customWidth="1"/>
    <col min="3074" max="3074" width="10.140625" customWidth="1"/>
    <col min="3075" max="3075" width="11" customWidth="1"/>
    <col min="3076" max="3076" width="10.7109375" customWidth="1"/>
    <col min="3077" max="3077" width="9.5703125" customWidth="1"/>
    <col min="3078" max="3078" width="5.7109375" customWidth="1"/>
    <col min="3079" max="3079" width="13" customWidth="1"/>
    <col min="3080" max="3080" width="9.7109375" customWidth="1"/>
    <col min="3081" max="3081" width="13" customWidth="1"/>
    <col min="3082" max="3082" width="16.7109375" customWidth="1"/>
    <col min="3083" max="3083" width="11.7109375" customWidth="1"/>
    <col min="3084" max="3084" width="48.28515625" customWidth="1"/>
    <col min="3085" max="3087" width="17.85546875" customWidth="1"/>
    <col min="3088" max="3088" width="18.7109375" customWidth="1"/>
    <col min="3321" max="3321" width="7.85546875" customWidth="1"/>
    <col min="3322" max="3322" width="4.7109375" customWidth="1"/>
    <col min="3323" max="3323" width="12.140625" customWidth="1"/>
    <col min="3324" max="3324" width="44.140625" customWidth="1"/>
    <col min="3325" max="3325" width="9.7109375" customWidth="1"/>
    <col min="3326" max="3326" width="10" customWidth="1"/>
    <col min="3327" max="3327" width="10.140625" customWidth="1"/>
    <col min="3329" max="3329" width="11.7109375" customWidth="1"/>
    <col min="3330" max="3330" width="10.140625" customWidth="1"/>
    <col min="3331" max="3331" width="11" customWidth="1"/>
    <col min="3332" max="3332" width="10.7109375" customWidth="1"/>
    <col min="3333" max="3333" width="9.5703125" customWidth="1"/>
    <col min="3334" max="3334" width="5.7109375" customWidth="1"/>
    <col min="3335" max="3335" width="13" customWidth="1"/>
    <col min="3336" max="3336" width="9.7109375" customWidth="1"/>
    <col min="3337" max="3337" width="13" customWidth="1"/>
    <col min="3338" max="3338" width="16.7109375" customWidth="1"/>
    <col min="3339" max="3339" width="11.7109375" customWidth="1"/>
    <col min="3340" max="3340" width="48.28515625" customWidth="1"/>
    <col min="3341" max="3343" width="17.85546875" customWidth="1"/>
    <col min="3344" max="3344" width="18.7109375" customWidth="1"/>
    <col min="3577" max="3577" width="7.85546875" customWidth="1"/>
    <col min="3578" max="3578" width="4.7109375" customWidth="1"/>
    <col min="3579" max="3579" width="12.140625" customWidth="1"/>
    <col min="3580" max="3580" width="44.140625" customWidth="1"/>
    <col min="3581" max="3581" width="9.7109375" customWidth="1"/>
    <col min="3582" max="3582" width="10" customWidth="1"/>
    <col min="3583" max="3583" width="10.140625" customWidth="1"/>
    <col min="3585" max="3585" width="11.7109375" customWidth="1"/>
    <col min="3586" max="3586" width="10.140625" customWidth="1"/>
    <col min="3587" max="3587" width="11" customWidth="1"/>
    <col min="3588" max="3588" width="10.7109375" customWidth="1"/>
    <col min="3589" max="3589" width="9.5703125" customWidth="1"/>
    <col min="3590" max="3590" width="5.7109375" customWidth="1"/>
    <col min="3591" max="3591" width="13" customWidth="1"/>
    <col min="3592" max="3592" width="9.7109375" customWidth="1"/>
    <col min="3593" max="3593" width="13" customWidth="1"/>
    <col min="3594" max="3594" width="16.7109375" customWidth="1"/>
    <col min="3595" max="3595" width="11.7109375" customWidth="1"/>
    <col min="3596" max="3596" width="48.28515625" customWidth="1"/>
    <col min="3597" max="3599" width="17.85546875" customWidth="1"/>
    <col min="3600" max="3600" width="18.7109375" customWidth="1"/>
    <col min="3833" max="3833" width="7.85546875" customWidth="1"/>
    <col min="3834" max="3834" width="4.7109375" customWidth="1"/>
    <col min="3835" max="3835" width="12.140625" customWidth="1"/>
    <col min="3836" max="3836" width="44.140625" customWidth="1"/>
    <col min="3837" max="3837" width="9.7109375" customWidth="1"/>
    <col min="3838" max="3838" width="10" customWidth="1"/>
    <col min="3839" max="3839" width="10.140625" customWidth="1"/>
    <col min="3841" max="3841" width="11.7109375" customWidth="1"/>
    <col min="3842" max="3842" width="10.140625" customWidth="1"/>
    <col min="3843" max="3843" width="11" customWidth="1"/>
    <col min="3844" max="3844" width="10.7109375" customWidth="1"/>
    <col min="3845" max="3845" width="9.5703125" customWidth="1"/>
    <col min="3846" max="3846" width="5.7109375" customWidth="1"/>
    <col min="3847" max="3847" width="13" customWidth="1"/>
    <col min="3848" max="3848" width="9.7109375" customWidth="1"/>
    <col min="3849" max="3849" width="13" customWidth="1"/>
    <col min="3850" max="3850" width="16.7109375" customWidth="1"/>
    <col min="3851" max="3851" width="11.7109375" customWidth="1"/>
    <col min="3852" max="3852" width="48.28515625" customWidth="1"/>
    <col min="3853" max="3855" width="17.85546875" customWidth="1"/>
    <col min="3856" max="3856" width="18.7109375" customWidth="1"/>
    <col min="4089" max="4089" width="7.85546875" customWidth="1"/>
    <col min="4090" max="4090" width="4.7109375" customWidth="1"/>
    <col min="4091" max="4091" width="12.140625" customWidth="1"/>
    <col min="4092" max="4092" width="44.140625" customWidth="1"/>
    <col min="4093" max="4093" width="9.7109375" customWidth="1"/>
    <col min="4094" max="4094" width="10" customWidth="1"/>
    <col min="4095" max="4095" width="10.140625" customWidth="1"/>
    <col min="4097" max="4097" width="11.7109375" customWidth="1"/>
    <col min="4098" max="4098" width="10.140625" customWidth="1"/>
    <col min="4099" max="4099" width="11" customWidth="1"/>
    <col min="4100" max="4100" width="10.7109375" customWidth="1"/>
    <col min="4101" max="4101" width="9.5703125" customWidth="1"/>
    <col min="4102" max="4102" width="5.7109375" customWidth="1"/>
    <col min="4103" max="4103" width="13" customWidth="1"/>
    <col min="4104" max="4104" width="9.7109375" customWidth="1"/>
    <col min="4105" max="4105" width="13" customWidth="1"/>
    <col min="4106" max="4106" width="16.7109375" customWidth="1"/>
    <col min="4107" max="4107" width="11.7109375" customWidth="1"/>
    <col min="4108" max="4108" width="48.28515625" customWidth="1"/>
    <col min="4109" max="4111" width="17.85546875" customWidth="1"/>
    <col min="4112" max="4112" width="18.7109375" customWidth="1"/>
    <col min="4345" max="4345" width="7.85546875" customWidth="1"/>
    <col min="4346" max="4346" width="4.7109375" customWidth="1"/>
    <col min="4347" max="4347" width="12.140625" customWidth="1"/>
    <col min="4348" max="4348" width="44.140625" customWidth="1"/>
    <col min="4349" max="4349" width="9.7109375" customWidth="1"/>
    <col min="4350" max="4350" width="10" customWidth="1"/>
    <col min="4351" max="4351" width="10.140625" customWidth="1"/>
    <col min="4353" max="4353" width="11.7109375" customWidth="1"/>
    <col min="4354" max="4354" width="10.140625" customWidth="1"/>
    <col min="4355" max="4355" width="11" customWidth="1"/>
    <col min="4356" max="4356" width="10.7109375" customWidth="1"/>
    <col min="4357" max="4357" width="9.5703125" customWidth="1"/>
    <col min="4358" max="4358" width="5.7109375" customWidth="1"/>
    <col min="4359" max="4359" width="13" customWidth="1"/>
    <col min="4360" max="4360" width="9.7109375" customWidth="1"/>
    <col min="4361" max="4361" width="13" customWidth="1"/>
    <col min="4362" max="4362" width="16.7109375" customWidth="1"/>
    <col min="4363" max="4363" width="11.7109375" customWidth="1"/>
    <col min="4364" max="4364" width="48.28515625" customWidth="1"/>
    <col min="4365" max="4367" width="17.85546875" customWidth="1"/>
    <col min="4368" max="4368" width="18.7109375" customWidth="1"/>
    <col min="4601" max="4601" width="7.85546875" customWidth="1"/>
    <col min="4602" max="4602" width="4.7109375" customWidth="1"/>
    <col min="4603" max="4603" width="12.140625" customWidth="1"/>
    <col min="4604" max="4604" width="44.140625" customWidth="1"/>
    <col min="4605" max="4605" width="9.7109375" customWidth="1"/>
    <col min="4606" max="4606" width="10" customWidth="1"/>
    <col min="4607" max="4607" width="10.140625" customWidth="1"/>
    <col min="4609" max="4609" width="11.7109375" customWidth="1"/>
    <col min="4610" max="4610" width="10.140625" customWidth="1"/>
    <col min="4611" max="4611" width="11" customWidth="1"/>
    <col min="4612" max="4612" width="10.7109375" customWidth="1"/>
    <col min="4613" max="4613" width="9.5703125" customWidth="1"/>
    <col min="4614" max="4614" width="5.7109375" customWidth="1"/>
    <col min="4615" max="4615" width="13" customWidth="1"/>
    <col min="4616" max="4616" width="9.7109375" customWidth="1"/>
    <col min="4617" max="4617" width="13" customWidth="1"/>
    <col min="4618" max="4618" width="16.7109375" customWidth="1"/>
    <col min="4619" max="4619" width="11.7109375" customWidth="1"/>
    <col min="4620" max="4620" width="48.28515625" customWidth="1"/>
    <col min="4621" max="4623" width="17.85546875" customWidth="1"/>
    <col min="4624" max="4624" width="18.7109375" customWidth="1"/>
    <col min="4857" max="4857" width="7.85546875" customWidth="1"/>
    <col min="4858" max="4858" width="4.7109375" customWidth="1"/>
    <col min="4859" max="4859" width="12.140625" customWidth="1"/>
    <col min="4860" max="4860" width="44.140625" customWidth="1"/>
    <col min="4861" max="4861" width="9.7109375" customWidth="1"/>
    <col min="4862" max="4862" width="10" customWidth="1"/>
    <col min="4863" max="4863" width="10.140625" customWidth="1"/>
    <col min="4865" max="4865" width="11.7109375" customWidth="1"/>
    <col min="4866" max="4866" width="10.140625" customWidth="1"/>
    <col min="4867" max="4867" width="11" customWidth="1"/>
    <col min="4868" max="4868" width="10.7109375" customWidth="1"/>
    <col min="4869" max="4869" width="9.5703125" customWidth="1"/>
    <col min="4870" max="4870" width="5.7109375" customWidth="1"/>
    <col min="4871" max="4871" width="13" customWidth="1"/>
    <col min="4872" max="4872" width="9.7109375" customWidth="1"/>
    <col min="4873" max="4873" width="13" customWidth="1"/>
    <col min="4874" max="4874" width="16.7109375" customWidth="1"/>
    <col min="4875" max="4875" width="11.7109375" customWidth="1"/>
    <col min="4876" max="4876" width="48.28515625" customWidth="1"/>
    <col min="4877" max="4879" width="17.85546875" customWidth="1"/>
    <col min="4880" max="4880" width="18.7109375" customWidth="1"/>
    <col min="5113" max="5113" width="7.85546875" customWidth="1"/>
    <col min="5114" max="5114" width="4.7109375" customWidth="1"/>
    <col min="5115" max="5115" width="12.140625" customWidth="1"/>
    <col min="5116" max="5116" width="44.140625" customWidth="1"/>
    <col min="5117" max="5117" width="9.7109375" customWidth="1"/>
    <col min="5118" max="5118" width="10" customWidth="1"/>
    <col min="5119" max="5119" width="10.140625" customWidth="1"/>
    <col min="5121" max="5121" width="11.7109375" customWidth="1"/>
    <col min="5122" max="5122" width="10.140625" customWidth="1"/>
    <col min="5123" max="5123" width="11" customWidth="1"/>
    <col min="5124" max="5124" width="10.7109375" customWidth="1"/>
    <col min="5125" max="5125" width="9.5703125" customWidth="1"/>
    <col min="5126" max="5126" width="5.7109375" customWidth="1"/>
    <col min="5127" max="5127" width="13" customWidth="1"/>
    <col min="5128" max="5128" width="9.7109375" customWidth="1"/>
    <col min="5129" max="5129" width="13" customWidth="1"/>
    <col min="5130" max="5130" width="16.7109375" customWidth="1"/>
    <col min="5131" max="5131" width="11.7109375" customWidth="1"/>
    <col min="5132" max="5132" width="48.28515625" customWidth="1"/>
    <col min="5133" max="5135" width="17.85546875" customWidth="1"/>
    <col min="5136" max="5136" width="18.7109375" customWidth="1"/>
    <col min="5369" max="5369" width="7.85546875" customWidth="1"/>
    <col min="5370" max="5370" width="4.7109375" customWidth="1"/>
    <col min="5371" max="5371" width="12.140625" customWidth="1"/>
    <col min="5372" max="5372" width="44.140625" customWidth="1"/>
    <col min="5373" max="5373" width="9.7109375" customWidth="1"/>
    <col min="5374" max="5374" width="10" customWidth="1"/>
    <col min="5375" max="5375" width="10.140625" customWidth="1"/>
    <col min="5377" max="5377" width="11.7109375" customWidth="1"/>
    <col min="5378" max="5378" width="10.140625" customWidth="1"/>
    <col min="5379" max="5379" width="11" customWidth="1"/>
    <col min="5380" max="5380" width="10.7109375" customWidth="1"/>
    <col min="5381" max="5381" width="9.5703125" customWidth="1"/>
    <col min="5382" max="5382" width="5.7109375" customWidth="1"/>
    <col min="5383" max="5383" width="13" customWidth="1"/>
    <col min="5384" max="5384" width="9.7109375" customWidth="1"/>
    <col min="5385" max="5385" width="13" customWidth="1"/>
    <col min="5386" max="5386" width="16.7109375" customWidth="1"/>
    <col min="5387" max="5387" width="11.7109375" customWidth="1"/>
    <col min="5388" max="5388" width="48.28515625" customWidth="1"/>
    <col min="5389" max="5391" width="17.85546875" customWidth="1"/>
    <col min="5392" max="5392" width="18.7109375" customWidth="1"/>
    <col min="5625" max="5625" width="7.85546875" customWidth="1"/>
    <col min="5626" max="5626" width="4.7109375" customWidth="1"/>
    <col min="5627" max="5627" width="12.140625" customWidth="1"/>
    <col min="5628" max="5628" width="44.140625" customWidth="1"/>
    <col min="5629" max="5629" width="9.7109375" customWidth="1"/>
    <col min="5630" max="5630" width="10" customWidth="1"/>
    <col min="5631" max="5631" width="10.140625" customWidth="1"/>
    <col min="5633" max="5633" width="11.7109375" customWidth="1"/>
    <col min="5634" max="5634" width="10.140625" customWidth="1"/>
    <col min="5635" max="5635" width="11" customWidth="1"/>
    <col min="5636" max="5636" width="10.7109375" customWidth="1"/>
    <col min="5637" max="5637" width="9.5703125" customWidth="1"/>
    <col min="5638" max="5638" width="5.7109375" customWidth="1"/>
    <col min="5639" max="5639" width="13" customWidth="1"/>
    <col min="5640" max="5640" width="9.7109375" customWidth="1"/>
    <col min="5641" max="5641" width="13" customWidth="1"/>
    <col min="5642" max="5642" width="16.7109375" customWidth="1"/>
    <col min="5643" max="5643" width="11.7109375" customWidth="1"/>
    <col min="5644" max="5644" width="48.28515625" customWidth="1"/>
    <col min="5645" max="5647" width="17.85546875" customWidth="1"/>
    <col min="5648" max="5648" width="18.7109375" customWidth="1"/>
    <col min="5881" max="5881" width="7.85546875" customWidth="1"/>
    <col min="5882" max="5882" width="4.7109375" customWidth="1"/>
    <col min="5883" max="5883" width="12.140625" customWidth="1"/>
    <col min="5884" max="5884" width="44.140625" customWidth="1"/>
    <col min="5885" max="5885" width="9.7109375" customWidth="1"/>
    <col min="5886" max="5886" width="10" customWidth="1"/>
    <col min="5887" max="5887" width="10.140625" customWidth="1"/>
    <col min="5889" max="5889" width="11.7109375" customWidth="1"/>
    <col min="5890" max="5890" width="10.140625" customWidth="1"/>
    <col min="5891" max="5891" width="11" customWidth="1"/>
    <col min="5892" max="5892" width="10.7109375" customWidth="1"/>
    <col min="5893" max="5893" width="9.5703125" customWidth="1"/>
    <col min="5894" max="5894" width="5.7109375" customWidth="1"/>
    <col min="5895" max="5895" width="13" customWidth="1"/>
    <col min="5896" max="5896" width="9.7109375" customWidth="1"/>
    <col min="5897" max="5897" width="13" customWidth="1"/>
    <col min="5898" max="5898" width="16.7109375" customWidth="1"/>
    <col min="5899" max="5899" width="11.7109375" customWidth="1"/>
    <col min="5900" max="5900" width="48.28515625" customWidth="1"/>
    <col min="5901" max="5903" width="17.85546875" customWidth="1"/>
    <col min="5904" max="5904" width="18.7109375" customWidth="1"/>
    <col min="6137" max="6137" width="7.85546875" customWidth="1"/>
    <col min="6138" max="6138" width="4.7109375" customWidth="1"/>
    <col min="6139" max="6139" width="12.140625" customWidth="1"/>
    <col min="6140" max="6140" width="44.140625" customWidth="1"/>
    <col min="6141" max="6141" width="9.7109375" customWidth="1"/>
    <col min="6142" max="6142" width="10" customWidth="1"/>
    <col min="6143" max="6143" width="10.140625" customWidth="1"/>
    <col min="6145" max="6145" width="11.7109375" customWidth="1"/>
    <col min="6146" max="6146" width="10.140625" customWidth="1"/>
    <col min="6147" max="6147" width="11" customWidth="1"/>
    <col min="6148" max="6148" width="10.7109375" customWidth="1"/>
    <col min="6149" max="6149" width="9.5703125" customWidth="1"/>
    <col min="6150" max="6150" width="5.7109375" customWidth="1"/>
    <col min="6151" max="6151" width="13" customWidth="1"/>
    <col min="6152" max="6152" width="9.7109375" customWidth="1"/>
    <col min="6153" max="6153" width="13" customWidth="1"/>
    <col min="6154" max="6154" width="16.7109375" customWidth="1"/>
    <col min="6155" max="6155" width="11.7109375" customWidth="1"/>
    <col min="6156" max="6156" width="48.28515625" customWidth="1"/>
    <col min="6157" max="6159" width="17.85546875" customWidth="1"/>
    <col min="6160" max="6160" width="18.7109375" customWidth="1"/>
    <col min="6393" max="6393" width="7.85546875" customWidth="1"/>
    <col min="6394" max="6394" width="4.7109375" customWidth="1"/>
    <col min="6395" max="6395" width="12.140625" customWidth="1"/>
    <col min="6396" max="6396" width="44.140625" customWidth="1"/>
    <col min="6397" max="6397" width="9.7109375" customWidth="1"/>
    <col min="6398" max="6398" width="10" customWidth="1"/>
    <col min="6399" max="6399" width="10.140625" customWidth="1"/>
    <col min="6401" max="6401" width="11.7109375" customWidth="1"/>
    <col min="6402" max="6402" width="10.140625" customWidth="1"/>
    <col min="6403" max="6403" width="11" customWidth="1"/>
    <col min="6404" max="6404" width="10.7109375" customWidth="1"/>
    <col min="6405" max="6405" width="9.5703125" customWidth="1"/>
    <col min="6406" max="6406" width="5.7109375" customWidth="1"/>
    <col min="6407" max="6407" width="13" customWidth="1"/>
    <col min="6408" max="6408" width="9.7109375" customWidth="1"/>
    <col min="6409" max="6409" width="13" customWidth="1"/>
    <col min="6410" max="6410" width="16.7109375" customWidth="1"/>
    <col min="6411" max="6411" width="11.7109375" customWidth="1"/>
    <col min="6412" max="6412" width="48.28515625" customWidth="1"/>
    <col min="6413" max="6415" width="17.85546875" customWidth="1"/>
    <col min="6416" max="6416" width="18.7109375" customWidth="1"/>
    <col min="6649" max="6649" width="7.85546875" customWidth="1"/>
    <col min="6650" max="6650" width="4.7109375" customWidth="1"/>
    <col min="6651" max="6651" width="12.140625" customWidth="1"/>
    <col min="6652" max="6652" width="44.140625" customWidth="1"/>
    <col min="6653" max="6653" width="9.7109375" customWidth="1"/>
    <col min="6654" max="6654" width="10" customWidth="1"/>
    <col min="6655" max="6655" width="10.140625" customWidth="1"/>
    <col min="6657" max="6657" width="11.7109375" customWidth="1"/>
    <col min="6658" max="6658" width="10.140625" customWidth="1"/>
    <col min="6659" max="6659" width="11" customWidth="1"/>
    <col min="6660" max="6660" width="10.7109375" customWidth="1"/>
    <col min="6661" max="6661" width="9.5703125" customWidth="1"/>
    <col min="6662" max="6662" width="5.7109375" customWidth="1"/>
    <col min="6663" max="6663" width="13" customWidth="1"/>
    <col min="6664" max="6664" width="9.7109375" customWidth="1"/>
    <col min="6665" max="6665" width="13" customWidth="1"/>
    <col min="6666" max="6666" width="16.7109375" customWidth="1"/>
    <col min="6667" max="6667" width="11.7109375" customWidth="1"/>
    <col min="6668" max="6668" width="48.28515625" customWidth="1"/>
    <col min="6669" max="6671" width="17.85546875" customWidth="1"/>
    <col min="6672" max="6672" width="18.7109375" customWidth="1"/>
    <col min="6905" max="6905" width="7.85546875" customWidth="1"/>
    <col min="6906" max="6906" width="4.7109375" customWidth="1"/>
    <col min="6907" max="6907" width="12.140625" customWidth="1"/>
    <col min="6908" max="6908" width="44.140625" customWidth="1"/>
    <col min="6909" max="6909" width="9.7109375" customWidth="1"/>
    <col min="6910" max="6910" width="10" customWidth="1"/>
    <col min="6911" max="6911" width="10.140625" customWidth="1"/>
    <col min="6913" max="6913" width="11.7109375" customWidth="1"/>
    <col min="6914" max="6914" width="10.140625" customWidth="1"/>
    <col min="6915" max="6915" width="11" customWidth="1"/>
    <col min="6916" max="6916" width="10.7109375" customWidth="1"/>
    <col min="6917" max="6917" width="9.5703125" customWidth="1"/>
    <col min="6918" max="6918" width="5.7109375" customWidth="1"/>
    <col min="6919" max="6919" width="13" customWidth="1"/>
    <col min="6920" max="6920" width="9.7109375" customWidth="1"/>
    <col min="6921" max="6921" width="13" customWidth="1"/>
    <col min="6922" max="6922" width="16.7109375" customWidth="1"/>
    <col min="6923" max="6923" width="11.7109375" customWidth="1"/>
    <col min="6924" max="6924" width="48.28515625" customWidth="1"/>
    <col min="6925" max="6927" width="17.85546875" customWidth="1"/>
    <col min="6928" max="6928" width="18.7109375" customWidth="1"/>
    <col min="7161" max="7161" width="7.85546875" customWidth="1"/>
    <col min="7162" max="7162" width="4.7109375" customWidth="1"/>
    <col min="7163" max="7163" width="12.140625" customWidth="1"/>
    <col min="7164" max="7164" width="44.140625" customWidth="1"/>
    <col min="7165" max="7165" width="9.7109375" customWidth="1"/>
    <col min="7166" max="7166" width="10" customWidth="1"/>
    <col min="7167" max="7167" width="10.140625" customWidth="1"/>
    <col min="7169" max="7169" width="11.7109375" customWidth="1"/>
    <col min="7170" max="7170" width="10.140625" customWidth="1"/>
    <col min="7171" max="7171" width="11" customWidth="1"/>
    <col min="7172" max="7172" width="10.7109375" customWidth="1"/>
    <col min="7173" max="7173" width="9.5703125" customWidth="1"/>
    <col min="7174" max="7174" width="5.7109375" customWidth="1"/>
    <col min="7175" max="7175" width="13" customWidth="1"/>
    <col min="7176" max="7176" width="9.7109375" customWidth="1"/>
    <col min="7177" max="7177" width="13" customWidth="1"/>
    <col min="7178" max="7178" width="16.7109375" customWidth="1"/>
    <col min="7179" max="7179" width="11.7109375" customWidth="1"/>
    <col min="7180" max="7180" width="48.28515625" customWidth="1"/>
    <col min="7181" max="7183" width="17.85546875" customWidth="1"/>
    <col min="7184" max="7184" width="18.7109375" customWidth="1"/>
    <col min="7417" max="7417" width="7.85546875" customWidth="1"/>
    <col min="7418" max="7418" width="4.7109375" customWidth="1"/>
    <col min="7419" max="7419" width="12.140625" customWidth="1"/>
    <col min="7420" max="7420" width="44.140625" customWidth="1"/>
    <col min="7421" max="7421" width="9.7109375" customWidth="1"/>
    <col min="7422" max="7422" width="10" customWidth="1"/>
    <col min="7423" max="7423" width="10.140625" customWidth="1"/>
    <col min="7425" max="7425" width="11.7109375" customWidth="1"/>
    <col min="7426" max="7426" width="10.140625" customWidth="1"/>
    <col min="7427" max="7427" width="11" customWidth="1"/>
    <col min="7428" max="7428" width="10.7109375" customWidth="1"/>
    <col min="7429" max="7429" width="9.5703125" customWidth="1"/>
    <col min="7430" max="7430" width="5.7109375" customWidth="1"/>
    <col min="7431" max="7431" width="13" customWidth="1"/>
    <col min="7432" max="7432" width="9.7109375" customWidth="1"/>
    <col min="7433" max="7433" width="13" customWidth="1"/>
    <col min="7434" max="7434" width="16.7109375" customWidth="1"/>
    <col min="7435" max="7435" width="11.7109375" customWidth="1"/>
    <col min="7436" max="7436" width="48.28515625" customWidth="1"/>
    <col min="7437" max="7439" width="17.85546875" customWidth="1"/>
    <col min="7440" max="7440" width="18.7109375" customWidth="1"/>
    <col min="7673" max="7673" width="7.85546875" customWidth="1"/>
    <col min="7674" max="7674" width="4.7109375" customWidth="1"/>
    <col min="7675" max="7675" width="12.140625" customWidth="1"/>
    <col min="7676" max="7676" width="44.140625" customWidth="1"/>
    <col min="7677" max="7677" width="9.7109375" customWidth="1"/>
    <col min="7678" max="7678" width="10" customWidth="1"/>
    <col min="7679" max="7679" width="10.140625" customWidth="1"/>
    <col min="7681" max="7681" width="11.7109375" customWidth="1"/>
    <col min="7682" max="7682" width="10.140625" customWidth="1"/>
    <col min="7683" max="7683" width="11" customWidth="1"/>
    <col min="7684" max="7684" width="10.7109375" customWidth="1"/>
    <col min="7685" max="7685" width="9.5703125" customWidth="1"/>
    <col min="7686" max="7686" width="5.7109375" customWidth="1"/>
    <col min="7687" max="7687" width="13" customWidth="1"/>
    <col min="7688" max="7688" width="9.7109375" customWidth="1"/>
    <col min="7689" max="7689" width="13" customWidth="1"/>
    <col min="7690" max="7690" width="16.7109375" customWidth="1"/>
    <col min="7691" max="7691" width="11.7109375" customWidth="1"/>
    <col min="7692" max="7692" width="48.28515625" customWidth="1"/>
    <col min="7693" max="7695" width="17.85546875" customWidth="1"/>
    <col min="7696" max="7696" width="18.7109375" customWidth="1"/>
    <col min="7929" max="7929" width="7.85546875" customWidth="1"/>
    <col min="7930" max="7930" width="4.7109375" customWidth="1"/>
    <col min="7931" max="7931" width="12.140625" customWidth="1"/>
    <col min="7932" max="7932" width="44.140625" customWidth="1"/>
    <col min="7933" max="7933" width="9.7109375" customWidth="1"/>
    <col min="7934" max="7934" width="10" customWidth="1"/>
    <col min="7935" max="7935" width="10.140625" customWidth="1"/>
    <col min="7937" max="7937" width="11.7109375" customWidth="1"/>
    <col min="7938" max="7938" width="10.140625" customWidth="1"/>
    <col min="7939" max="7939" width="11" customWidth="1"/>
    <col min="7940" max="7940" width="10.7109375" customWidth="1"/>
    <col min="7941" max="7941" width="9.5703125" customWidth="1"/>
    <col min="7942" max="7942" width="5.7109375" customWidth="1"/>
    <col min="7943" max="7943" width="13" customWidth="1"/>
    <col min="7944" max="7944" width="9.7109375" customWidth="1"/>
    <col min="7945" max="7945" width="13" customWidth="1"/>
    <col min="7946" max="7946" width="16.7109375" customWidth="1"/>
    <col min="7947" max="7947" width="11.7109375" customWidth="1"/>
    <col min="7948" max="7948" width="48.28515625" customWidth="1"/>
    <col min="7949" max="7951" width="17.85546875" customWidth="1"/>
    <col min="7952" max="7952" width="18.7109375" customWidth="1"/>
    <col min="8185" max="8185" width="7.85546875" customWidth="1"/>
    <col min="8186" max="8186" width="4.7109375" customWidth="1"/>
    <col min="8187" max="8187" width="12.140625" customWidth="1"/>
    <col min="8188" max="8188" width="44.140625" customWidth="1"/>
    <col min="8189" max="8189" width="9.7109375" customWidth="1"/>
    <col min="8190" max="8190" width="10" customWidth="1"/>
    <col min="8191" max="8191" width="10.140625" customWidth="1"/>
    <col min="8193" max="8193" width="11.7109375" customWidth="1"/>
    <col min="8194" max="8194" width="10.140625" customWidth="1"/>
    <col min="8195" max="8195" width="11" customWidth="1"/>
    <col min="8196" max="8196" width="10.7109375" customWidth="1"/>
    <col min="8197" max="8197" width="9.5703125" customWidth="1"/>
    <col min="8198" max="8198" width="5.7109375" customWidth="1"/>
    <col min="8199" max="8199" width="13" customWidth="1"/>
    <col min="8200" max="8200" width="9.7109375" customWidth="1"/>
    <col min="8201" max="8201" width="13" customWidth="1"/>
    <col min="8202" max="8202" width="16.7109375" customWidth="1"/>
    <col min="8203" max="8203" width="11.7109375" customWidth="1"/>
    <col min="8204" max="8204" width="48.28515625" customWidth="1"/>
    <col min="8205" max="8207" width="17.85546875" customWidth="1"/>
    <col min="8208" max="8208" width="18.7109375" customWidth="1"/>
    <col min="8441" max="8441" width="7.85546875" customWidth="1"/>
    <col min="8442" max="8442" width="4.7109375" customWidth="1"/>
    <col min="8443" max="8443" width="12.140625" customWidth="1"/>
    <col min="8444" max="8444" width="44.140625" customWidth="1"/>
    <col min="8445" max="8445" width="9.7109375" customWidth="1"/>
    <col min="8446" max="8446" width="10" customWidth="1"/>
    <col min="8447" max="8447" width="10.140625" customWidth="1"/>
    <col min="8449" max="8449" width="11.7109375" customWidth="1"/>
    <col min="8450" max="8450" width="10.140625" customWidth="1"/>
    <col min="8451" max="8451" width="11" customWidth="1"/>
    <col min="8452" max="8452" width="10.7109375" customWidth="1"/>
    <col min="8453" max="8453" width="9.5703125" customWidth="1"/>
    <col min="8454" max="8454" width="5.7109375" customWidth="1"/>
    <col min="8455" max="8455" width="13" customWidth="1"/>
    <col min="8456" max="8456" width="9.7109375" customWidth="1"/>
    <col min="8457" max="8457" width="13" customWidth="1"/>
    <col min="8458" max="8458" width="16.7109375" customWidth="1"/>
    <col min="8459" max="8459" width="11.7109375" customWidth="1"/>
    <col min="8460" max="8460" width="48.28515625" customWidth="1"/>
    <col min="8461" max="8463" width="17.85546875" customWidth="1"/>
    <col min="8464" max="8464" width="18.7109375" customWidth="1"/>
    <col min="8697" max="8697" width="7.85546875" customWidth="1"/>
    <col min="8698" max="8698" width="4.7109375" customWidth="1"/>
    <col min="8699" max="8699" width="12.140625" customWidth="1"/>
    <col min="8700" max="8700" width="44.140625" customWidth="1"/>
    <col min="8701" max="8701" width="9.7109375" customWidth="1"/>
    <col min="8702" max="8702" width="10" customWidth="1"/>
    <col min="8703" max="8703" width="10.140625" customWidth="1"/>
    <col min="8705" max="8705" width="11.7109375" customWidth="1"/>
    <col min="8706" max="8706" width="10.140625" customWidth="1"/>
    <col min="8707" max="8707" width="11" customWidth="1"/>
    <col min="8708" max="8708" width="10.7109375" customWidth="1"/>
    <col min="8709" max="8709" width="9.5703125" customWidth="1"/>
    <col min="8710" max="8710" width="5.7109375" customWidth="1"/>
    <col min="8711" max="8711" width="13" customWidth="1"/>
    <col min="8712" max="8712" width="9.7109375" customWidth="1"/>
    <col min="8713" max="8713" width="13" customWidth="1"/>
    <col min="8714" max="8714" width="16.7109375" customWidth="1"/>
    <col min="8715" max="8715" width="11.7109375" customWidth="1"/>
    <col min="8716" max="8716" width="48.28515625" customWidth="1"/>
    <col min="8717" max="8719" width="17.85546875" customWidth="1"/>
    <col min="8720" max="8720" width="18.7109375" customWidth="1"/>
    <col min="8953" max="8953" width="7.85546875" customWidth="1"/>
    <col min="8954" max="8954" width="4.7109375" customWidth="1"/>
    <col min="8955" max="8955" width="12.140625" customWidth="1"/>
    <col min="8956" max="8956" width="44.140625" customWidth="1"/>
    <col min="8957" max="8957" width="9.7109375" customWidth="1"/>
    <col min="8958" max="8958" width="10" customWidth="1"/>
    <col min="8959" max="8959" width="10.140625" customWidth="1"/>
    <col min="8961" max="8961" width="11.7109375" customWidth="1"/>
    <col min="8962" max="8962" width="10.140625" customWidth="1"/>
    <col min="8963" max="8963" width="11" customWidth="1"/>
    <col min="8964" max="8964" width="10.7109375" customWidth="1"/>
    <col min="8965" max="8965" width="9.5703125" customWidth="1"/>
    <col min="8966" max="8966" width="5.7109375" customWidth="1"/>
    <col min="8967" max="8967" width="13" customWidth="1"/>
    <col min="8968" max="8968" width="9.7109375" customWidth="1"/>
    <col min="8969" max="8969" width="13" customWidth="1"/>
    <col min="8970" max="8970" width="16.7109375" customWidth="1"/>
    <col min="8971" max="8971" width="11.7109375" customWidth="1"/>
    <col min="8972" max="8972" width="48.28515625" customWidth="1"/>
    <col min="8973" max="8975" width="17.85546875" customWidth="1"/>
    <col min="8976" max="8976" width="18.7109375" customWidth="1"/>
    <col min="9209" max="9209" width="7.85546875" customWidth="1"/>
    <col min="9210" max="9210" width="4.7109375" customWidth="1"/>
    <col min="9211" max="9211" width="12.140625" customWidth="1"/>
    <col min="9212" max="9212" width="44.140625" customWidth="1"/>
    <col min="9213" max="9213" width="9.7109375" customWidth="1"/>
    <col min="9214" max="9214" width="10" customWidth="1"/>
    <col min="9215" max="9215" width="10.140625" customWidth="1"/>
    <col min="9217" max="9217" width="11.7109375" customWidth="1"/>
    <col min="9218" max="9218" width="10.140625" customWidth="1"/>
    <col min="9219" max="9219" width="11" customWidth="1"/>
    <col min="9220" max="9220" width="10.7109375" customWidth="1"/>
    <col min="9221" max="9221" width="9.5703125" customWidth="1"/>
    <col min="9222" max="9222" width="5.7109375" customWidth="1"/>
    <col min="9223" max="9223" width="13" customWidth="1"/>
    <col min="9224" max="9224" width="9.7109375" customWidth="1"/>
    <col min="9225" max="9225" width="13" customWidth="1"/>
    <col min="9226" max="9226" width="16.7109375" customWidth="1"/>
    <col min="9227" max="9227" width="11.7109375" customWidth="1"/>
    <col min="9228" max="9228" width="48.28515625" customWidth="1"/>
    <col min="9229" max="9231" width="17.85546875" customWidth="1"/>
    <col min="9232" max="9232" width="18.7109375" customWidth="1"/>
    <col min="9465" max="9465" width="7.85546875" customWidth="1"/>
    <col min="9466" max="9466" width="4.7109375" customWidth="1"/>
    <col min="9467" max="9467" width="12.140625" customWidth="1"/>
    <col min="9468" max="9468" width="44.140625" customWidth="1"/>
    <col min="9469" max="9469" width="9.7109375" customWidth="1"/>
    <col min="9470" max="9470" width="10" customWidth="1"/>
    <col min="9471" max="9471" width="10.140625" customWidth="1"/>
    <col min="9473" max="9473" width="11.7109375" customWidth="1"/>
    <col min="9474" max="9474" width="10.140625" customWidth="1"/>
    <col min="9475" max="9475" width="11" customWidth="1"/>
    <col min="9476" max="9476" width="10.7109375" customWidth="1"/>
    <col min="9477" max="9477" width="9.5703125" customWidth="1"/>
    <col min="9478" max="9478" width="5.7109375" customWidth="1"/>
    <col min="9479" max="9479" width="13" customWidth="1"/>
    <col min="9480" max="9480" width="9.7109375" customWidth="1"/>
    <col min="9481" max="9481" width="13" customWidth="1"/>
    <col min="9482" max="9482" width="16.7109375" customWidth="1"/>
    <col min="9483" max="9483" width="11.7109375" customWidth="1"/>
    <col min="9484" max="9484" width="48.28515625" customWidth="1"/>
    <col min="9485" max="9487" width="17.85546875" customWidth="1"/>
    <col min="9488" max="9488" width="18.7109375" customWidth="1"/>
    <col min="9721" max="9721" width="7.85546875" customWidth="1"/>
    <col min="9722" max="9722" width="4.7109375" customWidth="1"/>
    <col min="9723" max="9723" width="12.140625" customWidth="1"/>
    <col min="9724" max="9724" width="44.140625" customWidth="1"/>
    <col min="9725" max="9725" width="9.7109375" customWidth="1"/>
    <col min="9726" max="9726" width="10" customWidth="1"/>
    <col min="9727" max="9727" width="10.140625" customWidth="1"/>
    <col min="9729" max="9729" width="11.7109375" customWidth="1"/>
    <col min="9730" max="9730" width="10.140625" customWidth="1"/>
    <col min="9731" max="9731" width="11" customWidth="1"/>
    <col min="9732" max="9732" width="10.7109375" customWidth="1"/>
    <col min="9733" max="9733" width="9.5703125" customWidth="1"/>
    <col min="9734" max="9734" width="5.7109375" customWidth="1"/>
    <col min="9735" max="9735" width="13" customWidth="1"/>
    <col min="9736" max="9736" width="9.7109375" customWidth="1"/>
    <col min="9737" max="9737" width="13" customWidth="1"/>
    <col min="9738" max="9738" width="16.7109375" customWidth="1"/>
    <col min="9739" max="9739" width="11.7109375" customWidth="1"/>
    <col min="9740" max="9740" width="48.28515625" customWidth="1"/>
    <col min="9741" max="9743" width="17.85546875" customWidth="1"/>
    <col min="9744" max="9744" width="18.7109375" customWidth="1"/>
    <col min="9977" max="9977" width="7.85546875" customWidth="1"/>
    <col min="9978" max="9978" width="4.7109375" customWidth="1"/>
    <col min="9979" max="9979" width="12.140625" customWidth="1"/>
    <col min="9980" max="9980" width="44.140625" customWidth="1"/>
    <col min="9981" max="9981" width="9.7109375" customWidth="1"/>
    <col min="9982" max="9982" width="10" customWidth="1"/>
    <col min="9983" max="9983" width="10.140625" customWidth="1"/>
    <col min="9985" max="9985" width="11.7109375" customWidth="1"/>
    <col min="9986" max="9986" width="10.140625" customWidth="1"/>
    <col min="9987" max="9987" width="11" customWidth="1"/>
    <col min="9988" max="9988" width="10.7109375" customWidth="1"/>
    <col min="9989" max="9989" width="9.5703125" customWidth="1"/>
    <col min="9990" max="9990" width="5.7109375" customWidth="1"/>
    <col min="9991" max="9991" width="13" customWidth="1"/>
    <col min="9992" max="9992" width="9.7109375" customWidth="1"/>
    <col min="9993" max="9993" width="13" customWidth="1"/>
    <col min="9994" max="9994" width="16.7109375" customWidth="1"/>
    <col min="9995" max="9995" width="11.7109375" customWidth="1"/>
    <col min="9996" max="9996" width="48.28515625" customWidth="1"/>
    <col min="9997" max="9999" width="17.85546875" customWidth="1"/>
    <col min="10000" max="10000" width="18.7109375" customWidth="1"/>
    <col min="10233" max="10233" width="7.85546875" customWidth="1"/>
    <col min="10234" max="10234" width="4.7109375" customWidth="1"/>
    <col min="10235" max="10235" width="12.140625" customWidth="1"/>
    <col min="10236" max="10236" width="44.140625" customWidth="1"/>
    <col min="10237" max="10237" width="9.7109375" customWidth="1"/>
    <col min="10238" max="10238" width="10" customWidth="1"/>
    <col min="10239" max="10239" width="10.140625" customWidth="1"/>
    <col min="10241" max="10241" width="11.7109375" customWidth="1"/>
    <col min="10242" max="10242" width="10.140625" customWidth="1"/>
    <col min="10243" max="10243" width="11" customWidth="1"/>
    <col min="10244" max="10244" width="10.7109375" customWidth="1"/>
    <col min="10245" max="10245" width="9.5703125" customWidth="1"/>
    <col min="10246" max="10246" width="5.7109375" customWidth="1"/>
    <col min="10247" max="10247" width="13" customWidth="1"/>
    <col min="10248" max="10248" width="9.7109375" customWidth="1"/>
    <col min="10249" max="10249" width="13" customWidth="1"/>
    <col min="10250" max="10250" width="16.7109375" customWidth="1"/>
    <col min="10251" max="10251" width="11.7109375" customWidth="1"/>
    <col min="10252" max="10252" width="48.28515625" customWidth="1"/>
    <col min="10253" max="10255" width="17.85546875" customWidth="1"/>
    <col min="10256" max="10256" width="18.7109375" customWidth="1"/>
    <col min="10489" max="10489" width="7.85546875" customWidth="1"/>
    <col min="10490" max="10490" width="4.7109375" customWidth="1"/>
    <col min="10491" max="10491" width="12.140625" customWidth="1"/>
    <col min="10492" max="10492" width="44.140625" customWidth="1"/>
    <col min="10493" max="10493" width="9.7109375" customWidth="1"/>
    <col min="10494" max="10494" width="10" customWidth="1"/>
    <col min="10495" max="10495" width="10.140625" customWidth="1"/>
    <col min="10497" max="10497" width="11.7109375" customWidth="1"/>
    <col min="10498" max="10498" width="10.140625" customWidth="1"/>
    <col min="10499" max="10499" width="11" customWidth="1"/>
    <col min="10500" max="10500" width="10.7109375" customWidth="1"/>
    <col min="10501" max="10501" width="9.5703125" customWidth="1"/>
    <col min="10502" max="10502" width="5.7109375" customWidth="1"/>
    <col min="10503" max="10503" width="13" customWidth="1"/>
    <col min="10504" max="10504" width="9.7109375" customWidth="1"/>
    <col min="10505" max="10505" width="13" customWidth="1"/>
    <col min="10506" max="10506" width="16.7109375" customWidth="1"/>
    <col min="10507" max="10507" width="11.7109375" customWidth="1"/>
    <col min="10508" max="10508" width="48.28515625" customWidth="1"/>
    <col min="10509" max="10511" width="17.85546875" customWidth="1"/>
    <col min="10512" max="10512" width="18.7109375" customWidth="1"/>
    <col min="10745" max="10745" width="7.85546875" customWidth="1"/>
    <col min="10746" max="10746" width="4.7109375" customWidth="1"/>
    <col min="10747" max="10747" width="12.140625" customWidth="1"/>
    <col min="10748" max="10748" width="44.140625" customWidth="1"/>
    <col min="10749" max="10749" width="9.7109375" customWidth="1"/>
    <col min="10750" max="10750" width="10" customWidth="1"/>
    <col min="10751" max="10751" width="10.140625" customWidth="1"/>
    <col min="10753" max="10753" width="11.7109375" customWidth="1"/>
    <col min="10754" max="10754" width="10.140625" customWidth="1"/>
    <col min="10755" max="10755" width="11" customWidth="1"/>
    <col min="10756" max="10756" width="10.7109375" customWidth="1"/>
    <col min="10757" max="10757" width="9.5703125" customWidth="1"/>
    <col min="10758" max="10758" width="5.7109375" customWidth="1"/>
    <col min="10759" max="10759" width="13" customWidth="1"/>
    <col min="10760" max="10760" width="9.7109375" customWidth="1"/>
    <col min="10761" max="10761" width="13" customWidth="1"/>
    <col min="10762" max="10762" width="16.7109375" customWidth="1"/>
    <col min="10763" max="10763" width="11.7109375" customWidth="1"/>
    <col min="10764" max="10764" width="48.28515625" customWidth="1"/>
    <col min="10765" max="10767" width="17.85546875" customWidth="1"/>
    <col min="10768" max="10768" width="18.7109375" customWidth="1"/>
    <col min="11001" max="11001" width="7.85546875" customWidth="1"/>
    <col min="11002" max="11002" width="4.7109375" customWidth="1"/>
    <col min="11003" max="11003" width="12.140625" customWidth="1"/>
    <col min="11004" max="11004" width="44.140625" customWidth="1"/>
    <col min="11005" max="11005" width="9.7109375" customWidth="1"/>
    <col min="11006" max="11006" width="10" customWidth="1"/>
    <col min="11007" max="11007" width="10.140625" customWidth="1"/>
    <col min="11009" max="11009" width="11.7109375" customWidth="1"/>
    <col min="11010" max="11010" width="10.140625" customWidth="1"/>
    <col min="11011" max="11011" width="11" customWidth="1"/>
    <col min="11012" max="11012" width="10.7109375" customWidth="1"/>
    <col min="11013" max="11013" width="9.5703125" customWidth="1"/>
    <col min="11014" max="11014" width="5.7109375" customWidth="1"/>
    <col min="11015" max="11015" width="13" customWidth="1"/>
    <col min="11016" max="11016" width="9.7109375" customWidth="1"/>
    <col min="11017" max="11017" width="13" customWidth="1"/>
    <col min="11018" max="11018" width="16.7109375" customWidth="1"/>
    <col min="11019" max="11019" width="11.7109375" customWidth="1"/>
    <col min="11020" max="11020" width="48.28515625" customWidth="1"/>
    <col min="11021" max="11023" width="17.85546875" customWidth="1"/>
    <col min="11024" max="11024" width="18.7109375" customWidth="1"/>
    <col min="11257" max="11257" width="7.85546875" customWidth="1"/>
    <col min="11258" max="11258" width="4.7109375" customWidth="1"/>
    <col min="11259" max="11259" width="12.140625" customWidth="1"/>
    <col min="11260" max="11260" width="44.140625" customWidth="1"/>
    <col min="11261" max="11261" width="9.7109375" customWidth="1"/>
    <col min="11262" max="11262" width="10" customWidth="1"/>
    <col min="11263" max="11263" width="10.140625" customWidth="1"/>
    <col min="11265" max="11265" width="11.7109375" customWidth="1"/>
    <col min="11266" max="11266" width="10.140625" customWidth="1"/>
    <col min="11267" max="11267" width="11" customWidth="1"/>
    <col min="11268" max="11268" width="10.7109375" customWidth="1"/>
    <col min="11269" max="11269" width="9.5703125" customWidth="1"/>
    <col min="11270" max="11270" width="5.7109375" customWidth="1"/>
    <col min="11271" max="11271" width="13" customWidth="1"/>
    <col min="11272" max="11272" width="9.7109375" customWidth="1"/>
    <col min="11273" max="11273" width="13" customWidth="1"/>
    <col min="11274" max="11274" width="16.7109375" customWidth="1"/>
    <col min="11275" max="11275" width="11.7109375" customWidth="1"/>
    <col min="11276" max="11276" width="48.28515625" customWidth="1"/>
    <col min="11277" max="11279" width="17.85546875" customWidth="1"/>
    <col min="11280" max="11280" width="18.7109375" customWidth="1"/>
    <col min="11513" max="11513" width="7.85546875" customWidth="1"/>
    <col min="11514" max="11514" width="4.7109375" customWidth="1"/>
    <col min="11515" max="11515" width="12.140625" customWidth="1"/>
    <col min="11516" max="11516" width="44.140625" customWidth="1"/>
    <col min="11517" max="11517" width="9.7109375" customWidth="1"/>
    <col min="11518" max="11518" width="10" customWidth="1"/>
    <col min="11519" max="11519" width="10.140625" customWidth="1"/>
    <col min="11521" max="11521" width="11.7109375" customWidth="1"/>
    <col min="11522" max="11522" width="10.140625" customWidth="1"/>
    <col min="11523" max="11523" width="11" customWidth="1"/>
    <col min="11524" max="11524" width="10.7109375" customWidth="1"/>
    <col min="11525" max="11525" width="9.5703125" customWidth="1"/>
    <col min="11526" max="11526" width="5.7109375" customWidth="1"/>
    <col min="11527" max="11527" width="13" customWidth="1"/>
    <col min="11528" max="11528" width="9.7109375" customWidth="1"/>
    <col min="11529" max="11529" width="13" customWidth="1"/>
    <col min="11530" max="11530" width="16.7109375" customWidth="1"/>
    <col min="11531" max="11531" width="11.7109375" customWidth="1"/>
    <col min="11532" max="11532" width="48.28515625" customWidth="1"/>
    <col min="11533" max="11535" width="17.85546875" customWidth="1"/>
    <col min="11536" max="11536" width="18.7109375" customWidth="1"/>
    <col min="11769" max="11769" width="7.85546875" customWidth="1"/>
    <col min="11770" max="11770" width="4.7109375" customWidth="1"/>
    <col min="11771" max="11771" width="12.140625" customWidth="1"/>
    <col min="11772" max="11772" width="44.140625" customWidth="1"/>
    <col min="11773" max="11773" width="9.7109375" customWidth="1"/>
    <col min="11774" max="11774" width="10" customWidth="1"/>
    <col min="11775" max="11775" width="10.140625" customWidth="1"/>
    <col min="11777" max="11777" width="11.7109375" customWidth="1"/>
    <col min="11778" max="11778" width="10.140625" customWidth="1"/>
    <col min="11779" max="11779" width="11" customWidth="1"/>
    <col min="11780" max="11780" width="10.7109375" customWidth="1"/>
    <col min="11781" max="11781" width="9.5703125" customWidth="1"/>
    <col min="11782" max="11782" width="5.7109375" customWidth="1"/>
    <col min="11783" max="11783" width="13" customWidth="1"/>
    <col min="11784" max="11784" width="9.7109375" customWidth="1"/>
    <col min="11785" max="11785" width="13" customWidth="1"/>
    <col min="11786" max="11786" width="16.7109375" customWidth="1"/>
    <col min="11787" max="11787" width="11.7109375" customWidth="1"/>
    <col min="11788" max="11788" width="48.28515625" customWidth="1"/>
    <col min="11789" max="11791" width="17.85546875" customWidth="1"/>
    <col min="11792" max="11792" width="18.7109375" customWidth="1"/>
    <col min="12025" max="12025" width="7.85546875" customWidth="1"/>
    <col min="12026" max="12026" width="4.7109375" customWidth="1"/>
    <col min="12027" max="12027" width="12.140625" customWidth="1"/>
    <col min="12028" max="12028" width="44.140625" customWidth="1"/>
    <col min="12029" max="12029" width="9.7109375" customWidth="1"/>
    <col min="12030" max="12030" width="10" customWidth="1"/>
    <col min="12031" max="12031" width="10.140625" customWidth="1"/>
    <col min="12033" max="12033" width="11.7109375" customWidth="1"/>
    <col min="12034" max="12034" width="10.140625" customWidth="1"/>
    <col min="12035" max="12035" width="11" customWidth="1"/>
    <col min="12036" max="12036" width="10.7109375" customWidth="1"/>
    <col min="12037" max="12037" width="9.5703125" customWidth="1"/>
    <col min="12038" max="12038" width="5.7109375" customWidth="1"/>
    <col min="12039" max="12039" width="13" customWidth="1"/>
    <col min="12040" max="12040" width="9.7109375" customWidth="1"/>
    <col min="12041" max="12041" width="13" customWidth="1"/>
    <col min="12042" max="12042" width="16.7109375" customWidth="1"/>
    <col min="12043" max="12043" width="11.7109375" customWidth="1"/>
    <col min="12044" max="12044" width="48.28515625" customWidth="1"/>
    <col min="12045" max="12047" width="17.85546875" customWidth="1"/>
    <col min="12048" max="12048" width="18.7109375" customWidth="1"/>
    <col min="12281" max="12281" width="7.85546875" customWidth="1"/>
    <col min="12282" max="12282" width="4.7109375" customWidth="1"/>
    <col min="12283" max="12283" width="12.140625" customWidth="1"/>
    <col min="12284" max="12284" width="44.140625" customWidth="1"/>
    <col min="12285" max="12285" width="9.7109375" customWidth="1"/>
    <col min="12286" max="12286" width="10" customWidth="1"/>
    <col min="12287" max="12287" width="10.140625" customWidth="1"/>
    <col min="12289" max="12289" width="11.7109375" customWidth="1"/>
    <col min="12290" max="12290" width="10.140625" customWidth="1"/>
    <col min="12291" max="12291" width="11" customWidth="1"/>
    <col min="12292" max="12292" width="10.7109375" customWidth="1"/>
    <col min="12293" max="12293" width="9.5703125" customWidth="1"/>
    <col min="12294" max="12294" width="5.7109375" customWidth="1"/>
    <col min="12295" max="12295" width="13" customWidth="1"/>
    <col min="12296" max="12296" width="9.7109375" customWidth="1"/>
    <col min="12297" max="12297" width="13" customWidth="1"/>
    <col min="12298" max="12298" width="16.7109375" customWidth="1"/>
    <col min="12299" max="12299" width="11.7109375" customWidth="1"/>
    <col min="12300" max="12300" width="48.28515625" customWidth="1"/>
    <col min="12301" max="12303" width="17.85546875" customWidth="1"/>
    <col min="12304" max="12304" width="18.7109375" customWidth="1"/>
    <col min="12537" max="12537" width="7.85546875" customWidth="1"/>
    <col min="12538" max="12538" width="4.7109375" customWidth="1"/>
    <col min="12539" max="12539" width="12.140625" customWidth="1"/>
    <col min="12540" max="12540" width="44.140625" customWidth="1"/>
    <col min="12541" max="12541" width="9.7109375" customWidth="1"/>
    <col min="12542" max="12542" width="10" customWidth="1"/>
    <col min="12543" max="12543" width="10.140625" customWidth="1"/>
    <col min="12545" max="12545" width="11.7109375" customWidth="1"/>
    <col min="12546" max="12546" width="10.140625" customWidth="1"/>
    <col min="12547" max="12547" width="11" customWidth="1"/>
    <col min="12548" max="12548" width="10.7109375" customWidth="1"/>
    <col min="12549" max="12549" width="9.5703125" customWidth="1"/>
    <col min="12550" max="12550" width="5.7109375" customWidth="1"/>
    <col min="12551" max="12551" width="13" customWidth="1"/>
    <col min="12552" max="12552" width="9.7109375" customWidth="1"/>
    <col min="12553" max="12553" width="13" customWidth="1"/>
    <col min="12554" max="12554" width="16.7109375" customWidth="1"/>
    <col min="12555" max="12555" width="11.7109375" customWidth="1"/>
    <col min="12556" max="12556" width="48.28515625" customWidth="1"/>
    <col min="12557" max="12559" width="17.85546875" customWidth="1"/>
    <col min="12560" max="12560" width="18.7109375" customWidth="1"/>
    <col min="12793" max="12793" width="7.85546875" customWidth="1"/>
    <col min="12794" max="12794" width="4.7109375" customWidth="1"/>
    <col min="12795" max="12795" width="12.140625" customWidth="1"/>
    <col min="12796" max="12796" width="44.140625" customWidth="1"/>
    <col min="12797" max="12797" width="9.7109375" customWidth="1"/>
    <col min="12798" max="12798" width="10" customWidth="1"/>
    <col min="12799" max="12799" width="10.140625" customWidth="1"/>
    <col min="12801" max="12801" width="11.7109375" customWidth="1"/>
    <col min="12802" max="12802" width="10.140625" customWidth="1"/>
    <col min="12803" max="12803" width="11" customWidth="1"/>
    <col min="12804" max="12804" width="10.7109375" customWidth="1"/>
    <col min="12805" max="12805" width="9.5703125" customWidth="1"/>
    <col min="12806" max="12806" width="5.7109375" customWidth="1"/>
    <col min="12807" max="12807" width="13" customWidth="1"/>
    <col min="12808" max="12808" width="9.7109375" customWidth="1"/>
    <col min="12809" max="12809" width="13" customWidth="1"/>
    <col min="12810" max="12810" width="16.7109375" customWidth="1"/>
    <col min="12811" max="12811" width="11.7109375" customWidth="1"/>
    <col min="12812" max="12812" width="48.28515625" customWidth="1"/>
    <col min="12813" max="12815" width="17.85546875" customWidth="1"/>
    <col min="12816" max="12816" width="18.7109375" customWidth="1"/>
    <col min="13049" max="13049" width="7.85546875" customWidth="1"/>
    <col min="13050" max="13050" width="4.7109375" customWidth="1"/>
    <col min="13051" max="13051" width="12.140625" customWidth="1"/>
    <col min="13052" max="13052" width="44.140625" customWidth="1"/>
    <col min="13053" max="13053" width="9.7109375" customWidth="1"/>
    <col min="13054" max="13054" width="10" customWidth="1"/>
    <col min="13055" max="13055" width="10.140625" customWidth="1"/>
    <col min="13057" max="13057" width="11.7109375" customWidth="1"/>
    <col min="13058" max="13058" width="10.140625" customWidth="1"/>
    <col min="13059" max="13059" width="11" customWidth="1"/>
    <col min="13060" max="13060" width="10.7109375" customWidth="1"/>
    <col min="13061" max="13061" width="9.5703125" customWidth="1"/>
    <col min="13062" max="13062" width="5.7109375" customWidth="1"/>
    <col min="13063" max="13063" width="13" customWidth="1"/>
    <col min="13064" max="13064" width="9.7109375" customWidth="1"/>
    <col min="13065" max="13065" width="13" customWidth="1"/>
    <col min="13066" max="13066" width="16.7109375" customWidth="1"/>
    <col min="13067" max="13067" width="11.7109375" customWidth="1"/>
    <col min="13068" max="13068" width="48.28515625" customWidth="1"/>
    <col min="13069" max="13071" width="17.85546875" customWidth="1"/>
    <col min="13072" max="13072" width="18.7109375" customWidth="1"/>
    <col min="13305" max="13305" width="7.85546875" customWidth="1"/>
    <col min="13306" max="13306" width="4.7109375" customWidth="1"/>
    <col min="13307" max="13307" width="12.140625" customWidth="1"/>
    <col min="13308" max="13308" width="44.140625" customWidth="1"/>
    <col min="13309" max="13309" width="9.7109375" customWidth="1"/>
    <col min="13310" max="13310" width="10" customWidth="1"/>
    <col min="13311" max="13311" width="10.140625" customWidth="1"/>
    <col min="13313" max="13313" width="11.7109375" customWidth="1"/>
    <col min="13314" max="13314" width="10.140625" customWidth="1"/>
    <col min="13315" max="13315" width="11" customWidth="1"/>
    <col min="13316" max="13316" width="10.7109375" customWidth="1"/>
    <col min="13317" max="13317" width="9.5703125" customWidth="1"/>
    <col min="13318" max="13318" width="5.7109375" customWidth="1"/>
    <col min="13319" max="13319" width="13" customWidth="1"/>
    <col min="13320" max="13320" width="9.7109375" customWidth="1"/>
    <col min="13321" max="13321" width="13" customWidth="1"/>
    <col min="13322" max="13322" width="16.7109375" customWidth="1"/>
    <col min="13323" max="13323" width="11.7109375" customWidth="1"/>
    <col min="13324" max="13324" width="48.28515625" customWidth="1"/>
    <col min="13325" max="13327" width="17.85546875" customWidth="1"/>
    <col min="13328" max="13328" width="18.7109375" customWidth="1"/>
    <col min="13561" max="13561" width="7.85546875" customWidth="1"/>
    <col min="13562" max="13562" width="4.7109375" customWidth="1"/>
    <col min="13563" max="13563" width="12.140625" customWidth="1"/>
    <col min="13564" max="13564" width="44.140625" customWidth="1"/>
    <col min="13565" max="13565" width="9.7109375" customWidth="1"/>
    <col min="13566" max="13566" width="10" customWidth="1"/>
    <col min="13567" max="13567" width="10.140625" customWidth="1"/>
    <col min="13569" max="13569" width="11.7109375" customWidth="1"/>
    <col min="13570" max="13570" width="10.140625" customWidth="1"/>
    <col min="13571" max="13571" width="11" customWidth="1"/>
    <col min="13572" max="13572" width="10.7109375" customWidth="1"/>
    <col min="13573" max="13573" width="9.5703125" customWidth="1"/>
    <col min="13574" max="13574" width="5.7109375" customWidth="1"/>
    <col min="13575" max="13575" width="13" customWidth="1"/>
    <col min="13576" max="13576" width="9.7109375" customWidth="1"/>
    <col min="13577" max="13577" width="13" customWidth="1"/>
    <col min="13578" max="13578" width="16.7109375" customWidth="1"/>
    <col min="13579" max="13579" width="11.7109375" customWidth="1"/>
    <col min="13580" max="13580" width="48.28515625" customWidth="1"/>
    <col min="13581" max="13583" width="17.85546875" customWidth="1"/>
    <col min="13584" max="13584" width="18.7109375" customWidth="1"/>
    <col min="13817" max="13817" width="7.85546875" customWidth="1"/>
    <col min="13818" max="13818" width="4.7109375" customWidth="1"/>
    <col min="13819" max="13819" width="12.140625" customWidth="1"/>
    <col min="13820" max="13820" width="44.140625" customWidth="1"/>
    <col min="13821" max="13821" width="9.7109375" customWidth="1"/>
    <col min="13822" max="13822" width="10" customWidth="1"/>
    <col min="13823" max="13823" width="10.140625" customWidth="1"/>
    <col min="13825" max="13825" width="11.7109375" customWidth="1"/>
    <col min="13826" max="13826" width="10.140625" customWidth="1"/>
    <col min="13827" max="13827" width="11" customWidth="1"/>
    <col min="13828" max="13828" width="10.7109375" customWidth="1"/>
    <col min="13829" max="13829" width="9.5703125" customWidth="1"/>
    <col min="13830" max="13830" width="5.7109375" customWidth="1"/>
    <col min="13831" max="13831" width="13" customWidth="1"/>
    <col min="13832" max="13832" width="9.7109375" customWidth="1"/>
    <col min="13833" max="13833" width="13" customWidth="1"/>
    <col min="13834" max="13834" width="16.7109375" customWidth="1"/>
    <col min="13835" max="13835" width="11.7109375" customWidth="1"/>
    <col min="13836" max="13836" width="48.28515625" customWidth="1"/>
    <col min="13837" max="13839" width="17.85546875" customWidth="1"/>
    <col min="13840" max="13840" width="18.7109375" customWidth="1"/>
    <col min="14073" max="14073" width="7.85546875" customWidth="1"/>
    <col min="14074" max="14074" width="4.7109375" customWidth="1"/>
    <col min="14075" max="14075" width="12.140625" customWidth="1"/>
    <col min="14076" max="14076" width="44.140625" customWidth="1"/>
    <col min="14077" max="14077" width="9.7109375" customWidth="1"/>
    <col min="14078" max="14078" width="10" customWidth="1"/>
    <col min="14079" max="14079" width="10.140625" customWidth="1"/>
    <col min="14081" max="14081" width="11.7109375" customWidth="1"/>
    <col min="14082" max="14082" width="10.140625" customWidth="1"/>
    <col min="14083" max="14083" width="11" customWidth="1"/>
    <col min="14084" max="14084" width="10.7109375" customWidth="1"/>
    <col min="14085" max="14085" width="9.5703125" customWidth="1"/>
    <col min="14086" max="14086" width="5.7109375" customWidth="1"/>
    <col min="14087" max="14087" width="13" customWidth="1"/>
    <col min="14088" max="14088" width="9.7109375" customWidth="1"/>
    <col min="14089" max="14089" width="13" customWidth="1"/>
    <col min="14090" max="14090" width="16.7109375" customWidth="1"/>
    <col min="14091" max="14091" width="11.7109375" customWidth="1"/>
    <col min="14092" max="14092" width="48.28515625" customWidth="1"/>
    <col min="14093" max="14095" width="17.85546875" customWidth="1"/>
    <col min="14096" max="14096" width="18.7109375" customWidth="1"/>
    <col min="14329" max="14329" width="7.85546875" customWidth="1"/>
    <col min="14330" max="14330" width="4.7109375" customWidth="1"/>
    <col min="14331" max="14331" width="12.140625" customWidth="1"/>
    <col min="14332" max="14332" width="44.140625" customWidth="1"/>
    <col min="14333" max="14333" width="9.7109375" customWidth="1"/>
    <col min="14334" max="14334" width="10" customWidth="1"/>
    <col min="14335" max="14335" width="10.140625" customWidth="1"/>
    <col min="14337" max="14337" width="11.7109375" customWidth="1"/>
    <col min="14338" max="14338" width="10.140625" customWidth="1"/>
    <col min="14339" max="14339" width="11" customWidth="1"/>
    <col min="14340" max="14340" width="10.7109375" customWidth="1"/>
    <col min="14341" max="14341" width="9.5703125" customWidth="1"/>
    <col min="14342" max="14342" width="5.7109375" customWidth="1"/>
    <col min="14343" max="14343" width="13" customWidth="1"/>
    <col min="14344" max="14344" width="9.7109375" customWidth="1"/>
    <col min="14345" max="14345" width="13" customWidth="1"/>
    <col min="14346" max="14346" width="16.7109375" customWidth="1"/>
    <col min="14347" max="14347" width="11.7109375" customWidth="1"/>
    <col min="14348" max="14348" width="48.28515625" customWidth="1"/>
    <col min="14349" max="14351" width="17.85546875" customWidth="1"/>
    <col min="14352" max="14352" width="18.7109375" customWidth="1"/>
    <col min="14585" max="14585" width="7.85546875" customWidth="1"/>
    <col min="14586" max="14586" width="4.7109375" customWidth="1"/>
    <col min="14587" max="14587" width="12.140625" customWidth="1"/>
    <col min="14588" max="14588" width="44.140625" customWidth="1"/>
    <col min="14589" max="14589" width="9.7109375" customWidth="1"/>
    <col min="14590" max="14590" width="10" customWidth="1"/>
    <col min="14591" max="14591" width="10.140625" customWidth="1"/>
    <col min="14593" max="14593" width="11.7109375" customWidth="1"/>
    <col min="14594" max="14594" width="10.140625" customWidth="1"/>
    <col min="14595" max="14595" width="11" customWidth="1"/>
    <col min="14596" max="14596" width="10.7109375" customWidth="1"/>
    <col min="14597" max="14597" width="9.5703125" customWidth="1"/>
    <col min="14598" max="14598" width="5.7109375" customWidth="1"/>
    <col min="14599" max="14599" width="13" customWidth="1"/>
    <col min="14600" max="14600" width="9.7109375" customWidth="1"/>
    <col min="14601" max="14601" width="13" customWidth="1"/>
    <col min="14602" max="14602" width="16.7109375" customWidth="1"/>
    <col min="14603" max="14603" width="11.7109375" customWidth="1"/>
    <col min="14604" max="14604" width="48.28515625" customWidth="1"/>
    <col min="14605" max="14607" width="17.85546875" customWidth="1"/>
    <col min="14608" max="14608" width="18.7109375" customWidth="1"/>
    <col min="14841" max="14841" width="7.85546875" customWidth="1"/>
    <col min="14842" max="14842" width="4.7109375" customWidth="1"/>
    <col min="14843" max="14843" width="12.140625" customWidth="1"/>
    <col min="14844" max="14844" width="44.140625" customWidth="1"/>
    <col min="14845" max="14845" width="9.7109375" customWidth="1"/>
    <col min="14846" max="14846" width="10" customWidth="1"/>
    <col min="14847" max="14847" width="10.140625" customWidth="1"/>
    <col min="14849" max="14849" width="11.7109375" customWidth="1"/>
    <col min="14850" max="14850" width="10.140625" customWidth="1"/>
    <col min="14851" max="14851" width="11" customWidth="1"/>
    <col min="14852" max="14852" width="10.7109375" customWidth="1"/>
    <col min="14853" max="14853" width="9.5703125" customWidth="1"/>
    <col min="14854" max="14854" width="5.7109375" customWidth="1"/>
    <col min="14855" max="14855" width="13" customWidth="1"/>
    <col min="14856" max="14856" width="9.7109375" customWidth="1"/>
    <col min="14857" max="14857" width="13" customWidth="1"/>
    <col min="14858" max="14858" width="16.7109375" customWidth="1"/>
    <col min="14859" max="14859" width="11.7109375" customWidth="1"/>
    <col min="14860" max="14860" width="48.28515625" customWidth="1"/>
    <col min="14861" max="14863" width="17.85546875" customWidth="1"/>
    <col min="14864" max="14864" width="18.7109375" customWidth="1"/>
    <col min="15097" max="15097" width="7.85546875" customWidth="1"/>
    <col min="15098" max="15098" width="4.7109375" customWidth="1"/>
    <col min="15099" max="15099" width="12.140625" customWidth="1"/>
    <col min="15100" max="15100" width="44.140625" customWidth="1"/>
    <col min="15101" max="15101" width="9.7109375" customWidth="1"/>
    <col min="15102" max="15102" width="10" customWidth="1"/>
    <col min="15103" max="15103" width="10.140625" customWidth="1"/>
    <col min="15105" max="15105" width="11.7109375" customWidth="1"/>
    <col min="15106" max="15106" width="10.140625" customWidth="1"/>
    <col min="15107" max="15107" width="11" customWidth="1"/>
    <col min="15108" max="15108" width="10.7109375" customWidth="1"/>
    <col min="15109" max="15109" width="9.5703125" customWidth="1"/>
    <col min="15110" max="15110" width="5.7109375" customWidth="1"/>
    <col min="15111" max="15111" width="13" customWidth="1"/>
    <col min="15112" max="15112" width="9.7109375" customWidth="1"/>
    <col min="15113" max="15113" width="13" customWidth="1"/>
    <col min="15114" max="15114" width="16.7109375" customWidth="1"/>
    <col min="15115" max="15115" width="11.7109375" customWidth="1"/>
    <col min="15116" max="15116" width="48.28515625" customWidth="1"/>
    <col min="15117" max="15119" width="17.85546875" customWidth="1"/>
    <col min="15120" max="15120" width="18.7109375" customWidth="1"/>
    <col min="15353" max="15353" width="7.85546875" customWidth="1"/>
    <col min="15354" max="15354" width="4.7109375" customWidth="1"/>
    <col min="15355" max="15355" width="12.140625" customWidth="1"/>
    <col min="15356" max="15356" width="44.140625" customWidth="1"/>
    <col min="15357" max="15357" width="9.7109375" customWidth="1"/>
    <col min="15358" max="15358" width="10" customWidth="1"/>
    <col min="15359" max="15359" width="10.140625" customWidth="1"/>
    <col min="15361" max="15361" width="11.7109375" customWidth="1"/>
    <col min="15362" max="15362" width="10.140625" customWidth="1"/>
    <col min="15363" max="15363" width="11" customWidth="1"/>
    <col min="15364" max="15364" width="10.7109375" customWidth="1"/>
    <col min="15365" max="15365" width="9.5703125" customWidth="1"/>
    <col min="15366" max="15366" width="5.7109375" customWidth="1"/>
    <col min="15367" max="15367" width="13" customWidth="1"/>
    <col min="15368" max="15368" width="9.7109375" customWidth="1"/>
    <col min="15369" max="15369" width="13" customWidth="1"/>
    <col min="15370" max="15370" width="16.7109375" customWidth="1"/>
    <col min="15371" max="15371" width="11.7109375" customWidth="1"/>
    <col min="15372" max="15372" width="48.28515625" customWidth="1"/>
    <col min="15373" max="15375" width="17.85546875" customWidth="1"/>
    <col min="15376" max="15376" width="18.7109375" customWidth="1"/>
    <col min="15609" max="15609" width="7.85546875" customWidth="1"/>
    <col min="15610" max="15610" width="4.7109375" customWidth="1"/>
    <col min="15611" max="15611" width="12.140625" customWidth="1"/>
    <col min="15612" max="15612" width="44.140625" customWidth="1"/>
    <col min="15613" max="15613" width="9.7109375" customWidth="1"/>
    <col min="15614" max="15614" width="10" customWidth="1"/>
    <col min="15615" max="15615" width="10.140625" customWidth="1"/>
    <col min="15617" max="15617" width="11.7109375" customWidth="1"/>
    <col min="15618" max="15618" width="10.140625" customWidth="1"/>
    <col min="15619" max="15619" width="11" customWidth="1"/>
    <col min="15620" max="15620" width="10.7109375" customWidth="1"/>
    <col min="15621" max="15621" width="9.5703125" customWidth="1"/>
    <col min="15622" max="15622" width="5.7109375" customWidth="1"/>
    <col min="15623" max="15623" width="13" customWidth="1"/>
    <col min="15624" max="15624" width="9.7109375" customWidth="1"/>
    <col min="15625" max="15625" width="13" customWidth="1"/>
    <col min="15626" max="15626" width="16.7109375" customWidth="1"/>
    <col min="15627" max="15627" width="11.7109375" customWidth="1"/>
    <col min="15628" max="15628" width="48.28515625" customWidth="1"/>
    <col min="15629" max="15631" width="17.85546875" customWidth="1"/>
    <col min="15632" max="15632" width="18.7109375" customWidth="1"/>
    <col min="15865" max="15865" width="7.85546875" customWidth="1"/>
    <col min="15866" max="15866" width="4.7109375" customWidth="1"/>
    <col min="15867" max="15867" width="12.140625" customWidth="1"/>
    <col min="15868" max="15868" width="44.140625" customWidth="1"/>
    <col min="15869" max="15869" width="9.7109375" customWidth="1"/>
    <col min="15870" max="15870" width="10" customWidth="1"/>
    <col min="15871" max="15871" width="10.140625" customWidth="1"/>
    <col min="15873" max="15873" width="11.7109375" customWidth="1"/>
    <col min="15874" max="15874" width="10.140625" customWidth="1"/>
    <col min="15875" max="15875" width="11" customWidth="1"/>
    <col min="15876" max="15876" width="10.7109375" customWidth="1"/>
    <col min="15877" max="15877" width="9.5703125" customWidth="1"/>
    <col min="15878" max="15878" width="5.7109375" customWidth="1"/>
    <col min="15879" max="15879" width="13" customWidth="1"/>
    <col min="15880" max="15880" width="9.7109375" customWidth="1"/>
    <col min="15881" max="15881" width="13" customWidth="1"/>
    <col min="15882" max="15882" width="16.7109375" customWidth="1"/>
    <col min="15883" max="15883" width="11.7109375" customWidth="1"/>
    <col min="15884" max="15884" width="48.28515625" customWidth="1"/>
    <col min="15885" max="15887" width="17.85546875" customWidth="1"/>
    <col min="15888" max="15888" width="18.7109375" customWidth="1"/>
    <col min="16121" max="16121" width="7.85546875" customWidth="1"/>
    <col min="16122" max="16122" width="4.7109375" customWidth="1"/>
    <col min="16123" max="16123" width="12.140625" customWidth="1"/>
    <col min="16124" max="16124" width="44.140625" customWidth="1"/>
    <col min="16125" max="16125" width="9.7109375" customWidth="1"/>
    <col min="16126" max="16126" width="10" customWidth="1"/>
    <col min="16127" max="16127" width="10.140625" customWidth="1"/>
    <col min="16129" max="16129" width="11.7109375" customWidth="1"/>
    <col min="16130" max="16130" width="10.140625" customWidth="1"/>
    <col min="16131" max="16131" width="11" customWidth="1"/>
    <col min="16132" max="16132" width="10.7109375" customWidth="1"/>
    <col min="16133" max="16133" width="9.5703125" customWidth="1"/>
    <col min="16134" max="16134" width="5.7109375" customWidth="1"/>
    <col min="16135" max="16135" width="13" customWidth="1"/>
    <col min="16136" max="16136" width="9.7109375" customWidth="1"/>
    <col min="16137" max="16137" width="13" customWidth="1"/>
    <col min="16138" max="16138" width="16.7109375" customWidth="1"/>
    <col min="16139" max="16139" width="11.7109375" customWidth="1"/>
    <col min="16140" max="16140" width="48.28515625" customWidth="1"/>
    <col min="16141" max="16143" width="17.85546875" customWidth="1"/>
    <col min="16144" max="16144" width="18.7109375" customWidth="1"/>
  </cols>
  <sheetData>
    <row r="1" spans="1:76" ht="26.25" x14ac:dyDescent="0.2">
      <c r="A1" s="1152" t="s">
        <v>54</v>
      </c>
      <c r="B1" s="1152"/>
      <c r="C1" s="1152"/>
      <c r="D1" s="1152"/>
      <c r="E1" s="1152"/>
      <c r="F1" s="1152"/>
      <c r="G1" s="1152"/>
      <c r="H1" s="1152"/>
      <c r="I1" s="1152"/>
      <c r="J1" s="1152"/>
      <c r="K1" s="1152"/>
      <c r="L1" s="1152"/>
      <c r="M1" s="1152"/>
      <c r="N1" s="1152"/>
      <c r="O1" s="1152"/>
      <c r="P1" s="1152"/>
      <c r="Q1" s="1152"/>
      <c r="R1" s="1152"/>
    </row>
    <row r="2" spans="1:76" ht="15.75" thickBot="1" x14ac:dyDescent="0.25">
      <c r="A2" s="130"/>
      <c r="B2" s="131"/>
      <c r="C2" s="132"/>
      <c r="D2" s="133"/>
      <c r="E2" s="134"/>
      <c r="F2" s="135"/>
      <c r="G2" s="135"/>
      <c r="H2" s="135"/>
      <c r="I2" s="135"/>
      <c r="J2" s="132"/>
      <c r="K2" s="135"/>
      <c r="L2" s="132"/>
      <c r="M2" s="136"/>
      <c r="N2" s="131"/>
      <c r="O2" s="131"/>
      <c r="P2" s="137"/>
      <c r="Q2" s="137"/>
      <c r="R2" s="153" t="s">
        <v>868</v>
      </c>
    </row>
    <row r="3" spans="1:76" ht="14.25" customHeight="1" x14ac:dyDescent="0.2">
      <c r="A3" s="154"/>
      <c r="B3" s="155"/>
      <c r="C3" s="155"/>
      <c r="D3" s="155"/>
      <c r="E3" s="1153" t="s">
        <v>55</v>
      </c>
      <c r="F3" s="1154"/>
      <c r="G3" s="1154"/>
      <c r="H3" s="1155"/>
      <c r="I3" s="156" t="s">
        <v>56</v>
      </c>
      <c r="J3" s="1156" t="s">
        <v>57</v>
      </c>
      <c r="K3" s="1157"/>
      <c r="L3" s="1158" t="s">
        <v>58</v>
      </c>
      <c r="M3" s="1159"/>
      <c r="N3" s="1160" t="s">
        <v>59</v>
      </c>
      <c r="O3" s="1160"/>
      <c r="P3" s="1160"/>
      <c r="Q3" s="1161"/>
      <c r="R3" s="157"/>
    </row>
    <row r="4" spans="1:76" ht="15" x14ac:dyDescent="0.2">
      <c r="A4" s="158" t="s">
        <v>60</v>
      </c>
      <c r="B4" s="159" t="s">
        <v>61</v>
      </c>
      <c r="C4" s="159" t="s">
        <v>62</v>
      </c>
      <c r="D4" s="159" t="s">
        <v>63</v>
      </c>
      <c r="E4" s="1143" t="s">
        <v>64</v>
      </c>
      <c r="F4" s="1145" t="s">
        <v>65</v>
      </c>
      <c r="G4" s="1146"/>
      <c r="H4" s="1147"/>
      <c r="I4" s="160" t="s">
        <v>66</v>
      </c>
      <c r="J4" s="160" t="s">
        <v>67</v>
      </c>
      <c r="K4" s="161" t="s">
        <v>68</v>
      </c>
      <c r="L4" s="162" t="s">
        <v>69</v>
      </c>
      <c r="M4" s="163" t="s">
        <v>70</v>
      </c>
      <c r="N4" s="164" t="s">
        <v>71</v>
      </c>
      <c r="O4" s="159" t="s">
        <v>71</v>
      </c>
      <c r="P4" s="1148" t="s">
        <v>72</v>
      </c>
      <c r="Q4" s="1150" t="s">
        <v>73</v>
      </c>
      <c r="R4" s="165" t="s">
        <v>74</v>
      </c>
    </row>
    <row r="5" spans="1:76" ht="15.75" thickBot="1" x14ac:dyDescent="0.25">
      <c r="A5" s="158"/>
      <c r="B5" s="159"/>
      <c r="C5" s="159"/>
      <c r="D5" s="159"/>
      <c r="E5" s="1144"/>
      <c r="F5" s="166" t="s">
        <v>75</v>
      </c>
      <c r="G5" s="167" t="s">
        <v>76</v>
      </c>
      <c r="H5" s="168" t="s">
        <v>77</v>
      </c>
      <c r="I5" s="160" t="s">
        <v>78</v>
      </c>
      <c r="J5" s="169" t="s">
        <v>79</v>
      </c>
      <c r="K5" s="170" t="s">
        <v>79</v>
      </c>
      <c r="L5" s="171" t="s">
        <v>79</v>
      </c>
      <c r="M5" s="168" t="s">
        <v>80</v>
      </c>
      <c r="N5" s="172" t="s">
        <v>81</v>
      </c>
      <c r="O5" s="172" t="s">
        <v>82</v>
      </c>
      <c r="P5" s="1149"/>
      <c r="Q5" s="1151"/>
      <c r="R5" s="173"/>
    </row>
    <row r="6" spans="1:76" s="186" customFormat="1" ht="16.5" customHeight="1" thickBot="1" x14ac:dyDescent="0.25">
      <c r="A6" s="174" t="s">
        <v>11</v>
      </c>
      <c r="B6" s="175"/>
      <c r="C6" s="175"/>
      <c r="D6" s="176"/>
      <c r="E6" s="177">
        <f t="shared" ref="E6:L6" si="0">E7</f>
        <v>10888</v>
      </c>
      <c r="F6" s="178">
        <f t="shared" si="0"/>
        <v>9736</v>
      </c>
      <c r="G6" s="178">
        <f t="shared" si="0"/>
        <v>810</v>
      </c>
      <c r="H6" s="179">
        <f t="shared" si="0"/>
        <v>342</v>
      </c>
      <c r="I6" s="177">
        <f t="shared" si="0"/>
        <v>1152</v>
      </c>
      <c r="J6" s="177">
        <f t="shared" si="0"/>
        <v>4736</v>
      </c>
      <c r="K6" s="178">
        <f t="shared" si="0"/>
        <v>97</v>
      </c>
      <c r="L6" s="179">
        <f t="shared" si="0"/>
        <v>97</v>
      </c>
      <c r="M6" s="180">
        <f>(L6/K6)*100</f>
        <v>100</v>
      </c>
      <c r="N6" s="181"/>
      <c r="O6" s="181"/>
      <c r="P6" s="182"/>
      <c r="Q6" s="183"/>
      <c r="R6" s="184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85"/>
      <c r="BS6" s="185"/>
      <c r="BT6" s="185"/>
      <c r="BU6" s="185"/>
      <c r="BV6" s="185"/>
      <c r="BW6" s="185"/>
      <c r="BX6" s="185"/>
    </row>
    <row r="7" spans="1:76" s="186" customFormat="1" ht="27.75" customHeight="1" thickBot="1" x14ac:dyDescent="0.25">
      <c r="A7" s="1171" t="s">
        <v>12</v>
      </c>
      <c r="B7" s="1172"/>
      <c r="C7" s="1172"/>
      <c r="D7" s="1173"/>
      <c r="E7" s="187">
        <f t="shared" ref="E7:L7" si="1">SUM(E8)</f>
        <v>10888</v>
      </c>
      <c r="F7" s="188">
        <f t="shared" si="1"/>
        <v>9736</v>
      </c>
      <c r="G7" s="188">
        <f t="shared" si="1"/>
        <v>810</v>
      </c>
      <c r="H7" s="188">
        <f t="shared" si="1"/>
        <v>342</v>
      </c>
      <c r="I7" s="187">
        <f t="shared" si="1"/>
        <v>1152</v>
      </c>
      <c r="J7" s="187">
        <f t="shared" si="1"/>
        <v>4736</v>
      </c>
      <c r="K7" s="188">
        <f t="shared" si="1"/>
        <v>97</v>
      </c>
      <c r="L7" s="188">
        <f t="shared" si="1"/>
        <v>97</v>
      </c>
      <c r="M7" s="189">
        <f>(L7/K7)*100</f>
        <v>100</v>
      </c>
      <c r="N7" s="190"/>
      <c r="O7" s="191"/>
      <c r="P7" s="191"/>
      <c r="Q7" s="192"/>
      <c r="R7" s="193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185"/>
    </row>
    <row r="8" spans="1:76" s="186" customFormat="1" ht="120" customHeight="1" thickBot="1" x14ac:dyDescent="0.25">
      <c r="A8" s="194">
        <v>8195</v>
      </c>
      <c r="B8" s="195" t="s">
        <v>83</v>
      </c>
      <c r="C8" s="195" t="s">
        <v>84</v>
      </c>
      <c r="D8" s="196" t="s">
        <v>85</v>
      </c>
      <c r="E8" s="197">
        <f>SUM(F8:H8)</f>
        <v>10888</v>
      </c>
      <c r="F8" s="198">
        <v>9736</v>
      </c>
      <c r="G8" s="198">
        <v>810</v>
      </c>
      <c r="H8" s="199">
        <v>342</v>
      </c>
      <c r="I8" s="197">
        <v>1152</v>
      </c>
      <c r="J8" s="200">
        <v>4736</v>
      </c>
      <c r="K8" s="201">
        <v>97</v>
      </c>
      <c r="L8" s="202">
        <v>97</v>
      </c>
      <c r="M8" s="203">
        <f>(L8/K8)*100</f>
        <v>100</v>
      </c>
      <c r="N8" s="204" t="s">
        <v>135</v>
      </c>
      <c r="O8" s="205"/>
      <c r="P8" s="205" t="s">
        <v>86</v>
      </c>
      <c r="Q8" s="206"/>
      <c r="R8" s="207" t="s">
        <v>869</v>
      </c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</row>
    <row r="9" spans="1:76" s="186" customFormat="1" ht="16.5" customHeight="1" thickBot="1" x14ac:dyDescent="0.25">
      <c r="A9" s="208" t="s">
        <v>13</v>
      </c>
      <c r="B9" s="209"/>
      <c r="C9" s="210"/>
      <c r="D9" s="211"/>
      <c r="E9" s="177">
        <f t="shared" ref="E9:L9" si="2">E10+E38+E76+E79+E82+E84+E118+E207</f>
        <v>7826111.8309999993</v>
      </c>
      <c r="F9" s="178">
        <f t="shared" si="2"/>
        <v>7347454.591</v>
      </c>
      <c r="G9" s="178">
        <f t="shared" si="2"/>
        <v>319479.24</v>
      </c>
      <c r="H9" s="212">
        <f t="shared" si="2"/>
        <v>159178</v>
      </c>
      <c r="I9" s="177">
        <f t="shared" si="2"/>
        <v>2009688.558</v>
      </c>
      <c r="J9" s="177">
        <f t="shared" si="2"/>
        <v>708764</v>
      </c>
      <c r="K9" s="178">
        <f t="shared" si="2"/>
        <v>487635</v>
      </c>
      <c r="L9" s="178">
        <f t="shared" si="2"/>
        <v>436842</v>
      </c>
      <c r="M9" s="180">
        <f>(L9/K9)*100</f>
        <v>89.583807560983104</v>
      </c>
      <c r="N9" s="181"/>
      <c r="O9" s="181"/>
      <c r="P9" s="182"/>
      <c r="Q9" s="213"/>
      <c r="R9" s="214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185"/>
    </row>
    <row r="10" spans="1:76" s="186" customFormat="1" ht="16.5" customHeight="1" thickBot="1" x14ac:dyDescent="0.25">
      <c r="A10" s="1162" t="s">
        <v>14</v>
      </c>
      <c r="B10" s="1163"/>
      <c r="C10" s="1163"/>
      <c r="D10" s="1164"/>
      <c r="E10" s="187">
        <f t="shared" ref="E10:L10" si="3">SUM(E11:E37)</f>
        <v>541231</v>
      </c>
      <c r="F10" s="188">
        <f t="shared" si="3"/>
        <v>499929</v>
      </c>
      <c r="G10" s="188">
        <f t="shared" si="3"/>
        <v>24785</v>
      </c>
      <c r="H10" s="215">
        <f t="shared" si="3"/>
        <v>16517</v>
      </c>
      <c r="I10" s="187">
        <f t="shared" si="3"/>
        <v>203114</v>
      </c>
      <c r="J10" s="216">
        <f t="shared" si="3"/>
        <v>111718</v>
      </c>
      <c r="K10" s="188">
        <f t="shared" si="3"/>
        <v>71296</v>
      </c>
      <c r="L10" s="217">
        <f t="shared" si="3"/>
        <v>70775</v>
      </c>
      <c r="M10" s="189">
        <f>(L10/K10)*100</f>
        <v>99.269243716337513</v>
      </c>
      <c r="N10" s="190"/>
      <c r="O10" s="191"/>
      <c r="P10" s="191"/>
      <c r="Q10" s="192"/>
      <c r="R10" s="193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5"/>
      <c r="BN10" s="185"/>
      <c r="BO10" s="185"/>
      <c r="BP10" s="185"/>
      <c r="BQ10" s="185"/>
      <c r="BR10" s="185"/>
      <c r="BS10" s="185"/>
      <c r="BT10" s="185"/>
      <c r="BU10" s="185"/>
      <c r="BV10" s="185"/>
      <c r="BW10" s="185"/>
      <c r="BX10" s="185"/>
    </row>
    <row r="11" spans="1:76" s="186" customFormat="1" ht="38.25" customHeight="1" x14ac:dyDescent="0.2">
      <c r="A11" s="218">
        <v>3069</v>
      </c>
      <c r="B11" s="195" t="s">
        <v>87</v>
      </c>
      <c r="C11" s="195" t="s">
        <v>88</v>
      </c>
      <c r="D11" s="219" t="s">
        <v>89</v>
      </c>
      <c r="E11" s="220">
        <f>F11+G11+H11</f>
        <v>68370</v>
      </c>
      <c r="F11" s="199">
        <v>55200</v>
      </c>
      <c r="G11" s="199">
        <v>3000</v>
      </c>
      <c r="H11" s="221">
        <v>10170</v>
      </c>
      <c r="I11" s="197">
        <v>2975</v>
      </c>
      <c r="J11" s="222">
        <v>198</v>
      </c>
      <c r="K11" s="223">
        <v>0</v>
      </c>
      <c r="L11" s="224">
        <v>0</v>
      </c>
      <c r="M11" s="225" t="s">
        <v>19</v>
      </c>
      <c r="N11" s="1118" t="s">
        <v>90</v>
      </c>
      <c r="O11" s="328" t="s">
        <v>91</v>
      </c>
      <c r="P11" s="328" t="s">
        <v>86</v>
      </c>
      <c r="Q11" s="329"/>
      <c r="R11" s="330" t="s">
        <v>870</v>
      </c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185"/>
      <c r="BN11" s="185"/>
      <c r="BO11" s="185"/>
      <c r="BP11" s="185"/>
      <c r="BQ11" s="185"/>
      <c r="BR11" s="185"/>
      <c r="BS11" s="185"/>
      <c r="BT11" s="185"/>
      <c r="BU11" s="185"/>
      <c r="BV11" s="185"/>
      <c r="BW11" s="185"/>
      <c r="BX11" s="185"/>
    </row>
    <row r="12" spans="1:76" s="257" customFormat="1" ht="28.5" x14ac:dyDescent="0.2">
      <c r="A12" s="194">
        <v>3106</v>
      </c>
      <c r="B12" s="195" t="s">
        <v>92</v>
      </c>
      <c r="C12" s="195" t="s">
        <v>93</v>
      </c>
      <c r="D12" s="271" t="s">
        <v>94</v>
      </c>
      <c r="E12" s="197">
        <f>F12+G12+H12</f>
        <v>19570</v>
      </c>
      <c r="F12" s="199">
        <v>17745</v>
      </c>
      <c r="G12" s="199">
        <v>1571</v>
      </c>
      <c r="H12" s="221">
        <v>254</v>
      </c>
      <c r="I12" s="197">
        <v>19570</v>
      </c>
      <c r="J12" s="254">
        <v>2934</v>
      </c>
      <c r="K12" s="255">
        <v>1288</v>
      </c>
      <c r="L12" s="202">
        <v>1287</v>
      </c>
      <c r="M12" s="203">
        <f t="shared" ref="M12:M84" si="4">(L12/K12)*100</f>
        <v>99.922360248447205</v>
      </c>
      <c r="N12" s="1119" t="s">
        <v>95</v>
      </c>
      <c r="O12" s="265" t="s">
        <v>91</v>
      </c>
      <c r="P12" s="265" t="s">
        <v>96</v>
      </c>
      <c r="Q12" s="247" t="s">
        <v>97</v>
      </c>
      <c r="R12" s="283" t="s">
        <v>948</v>
      </c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85"/>
      <c r="BS12" s="185"/>
      <c r="BT12" s="185"/>
      <c r="BU12" s="185"/>
      <c r="BV12" s="185"/>
      <c r="BW12" s="185"/>
      <c r="BX12" s="185"/>
    </row>
    <row r="13" spans="1:76" s="249" customFormat="1" ht="57" x14ac:dyDescent="0.2">
      <c r="A13" s="226">
        <v>3115</v>
      </c>
      <c r="B13" s="227" t="s">
        <v>98</v>
      </c>
      <c r="C13" s="195" t="s">
        <v>99</v>
      </c>
      <c r="D13" s="228" t="s">
        <v>100</v>
      </c>
      <c r="E13" s="229">
        <f t="shared" ref="E13" si="5">SUM(F13:H13)</f>
        <v>9791</v>
      </c>
      <c r="F13" s="230">
        <v>9250</v>
      </c>
      <c r="G13" s="230">
        <v>450</v>
      </c>
      <c r="H13" s="231">
        <v>91</v>
      </c>
      <c r="I13" s="232">
        <v>543</v>
      </c>
      <c r="J13" s="279">
        <v>3816</v>
      </c>
      <c r="K13" s="280">
        <v>0</v>
      </c>
      <c r="L13" s="233">
        <v>0</v>
      </c>
      <c r="M13" s="234" t="s">
        <v>19</v>
      </c>
      <c r="N13" s="1119" t="s">
        <v>101</v>
      </c>
      <c r="O13" s="265" t="s">
        <v>102</v>
      </c>
      <c r="P13" s="265"/>
      <c r="Q13" s="247"/>
      <c r="R13" s="283" t="s">
        <v>949</v>
      </c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</row>
    <row r="14" spans="1:76" s="257" customFormat="1" ht="28.5" x14ac:dyDescent="0.2">
      <c r="A14" s="250">
        <v>3136</v>
      </c>
      <c r="B14" s="251" t="s">
        <v>103</v>
      </c>
      <c r="C14" s="195" t="s">
        <v>88</v>
      </c>
      <c r="D14" s="260" t="s">
        <v>104</v>
      </c>
      <c r="E14" s="197">
        <f t="shared" ref="E14:E32" si="6">SUM(F14:H14)</f>
        <v>24667</v>
      </c>
      <c r="F14" s="199">
        <v>23957</v>
      </c>
      <c r="G14" s="253">
        <v>604</v>
      </c>
      <c r="H14" s="199">
        <v>106</v>
      </c>
      <c r="I14" s="197">
        <v>24667</v>
      </c>
      <c r="J14" s="254">
        <v>22000</v>
      </c>
      <c r="K14" s="255">
        <v>16481</v>
      </c>
      <c r="L14" s="256">
        <v>16375</v>
      </c>
      <c r="M14" s="272">
        <f t="shared" si="4"/>
        <v>99.356835143498586</v>
      </c>
      <c r="N14" s="1119" t="s">
        <v>105</v>
      </c>
      <c r="O14" s="265" t="s">
        <v>106</v>
      </c>
      <c r="P14" s="265" t="s">
        <v>79</v>
      </c>
      <c r="Q14" s="247" t="s">
        <v>107</v>
      </c>
      <c r="R14" s="283" t="s">
        <v>108</v>
      </c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5"/>
      <c r="BS14" s="185"/>
      <c r="BT14" s="185"/>
      <c r="BU14" s="185"/>
      <c r="BV14" s="185"/>
      <c r="BW14" s="185"/>
      <c r="BX14" s="185"/>
    </row>
    <row r="15" spans="1:76" s="249" customFormat="1" ht="99.75" x14ac:dyDescent="0.2">
      <c r="A15" s="238">
        <v>3140</v>
      </c>
      <c r="B15" s="239" t="s">
        <v>98</v>
      </c>
      <c r="C15" s="240" t="s">
        <v>99</v>
      </c>
      <c r="D15" s="241" t="s">
        <v>109</v>
      </c>
      <c r="E15" s="229">
        <f>SUM(F15:H15)</f>
        <v>34657</v>
      </c>
      <c r="F15" s="242">
        <v>33210</v>
      </c>
      <c r="G15" s="242">
        <v>929</v>
      </c>
      <c r="H15" s="243">
        <v>518</v>
      </c>
      <c r="I15" s="244">
        <v>930</v>
      </c>
      <c r="J15" s="245">
        <v>1000</v>
      </c>
      <c r="K15" s="242">
        <v>0</v>
      </c>
      <c r="L15" s="242">
        <v>0</v>
      </c>
      <c r="M15" s="225" t="s">
        <v>19</v>
      </c>
      <c r="N15" s="1119"/>
      <c r="O15" s="246" t="s">
        <v>110</v>
      </c>
      <c r="P15" s="240"/>
      <c r="Q15" s="247"/>
      <c r="R15" s="248" t="s">
        <v>950</v>
      </c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6"/>
      <c r="AO15" s="236"/>
      <c r="AP15" s="236"/>
      <c r="AQ15" s="236"/>
      <c r="AR15" s="236"/>
      <c r="AS15" s="236"/>
      <c r="AT15" s="236"/>
      <c r="AU15" s="236"/>
      <c r="AV15" s="236"/>
      <c r="AW15" s="236"/>
      <c r="AX15" s="236"/>
      <c r="AY15" s="236"/>
      <c r="AZ15" s="236"/>
      <c r="BA15" s="236"/>
      <c r="BB15" s="236"/>
      <c r="BC15" s="236"/>
      <c r="BD15" s="236"/>
      <c r="BE15" s="236"/>
      <c r="BF15" s="236"/>
      <c r="BG15" s="236"/>
      <c r="BH15" s="236"/>
      <c r="BI15" s="236"/>
      <c r="BJ15" s="236"/>
      <c r="BK15" s="236"/>
      <c r="BL15" s="236"/>
      <c r="BM15" s="236"/>
      <c r="BN15" s="236"/>
      <c r="BO15" s="236"/>
      <c r="BP15" s="236"/>
      <c r="BQ15" s="236"/>
      <c r="BR15" s="236"/>
      <c r="BS15" s="236"/>
      <c r="BT15" s="236"/>
      <c r="BU15" s="236"/>
      <c r="BV15" s="236"/>
      <c r="BW15" s="236"/>
      <c r="BX15" s="236"/>
    </row>
    <row r="16" spans="1:76" s="257" customFormat="1" ht="21" customHeight="1" x14ac:dyDescent="0.2">
      <c r="A16" s="250">
        <v>3150</v>
      </c>
      <c r="B16" s="251" t="s">
        <v>111</v>
      </c>
      <c r="C16" s="195" t="s">
        <v>88</v>
      </c>
      <c r="D16" s="252" t="s">
        <v>112</v>
      </c>
      <c r="E16" s="197">
        <f>SUM(F16:H16)</f>
        <v>0</v>
      </c>
      <c r="F16" s="199">
        <v>0</v>
      </c>
      <c r="G16" s="253">
        <v>0</v>
      </c>
      <c r="H16" s="221">
        <v>0</v>
      </c>
      <c r="I16" s="197">
        <v>0</v>
      </c>
      <c r="J16" s="254">
        <v>27142</v>
      </c>
      <c r="K16" s="255">
        <v>0</v>
      </c>
      <c r="L16" s="256">
        <v>0</v>
      </c>
      <c r="M16" s="225" t="s">
        <v>19</v>
      </c>
      <c r="N16" s="1119"/>
      <c r="O16" s="265"/>
      <c r="P16" s="265"/>
      <c r="Q16" s="247"/>
      <c r="R16" s="1132" t="s">
        <v>113</v>
      </c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</row>
    <row r="17" spans="1:76" s="257" customFormat="1" ht="27" customHeight="1" x14ac:dyDescent="0.2">
      <c r="A17" s="250">
        <v>3163</v>
      </c>
      <c r="B17" s="251" t="s">
        <v>111</v>
      </c>
      <c r="C17" s="195" t="s">
        <v>88</v>
      </c>
      <c r="D17" s="271" t="s">
        <v>114</v>
      </c>
      <c r="E17" s="197">
        <f t="shared" ref="E17" si="7">SUM(F17:H17)</f>
        <v>3862</v>
      </c>
      <c r="F17" s="199">
        <v>3725</v>
      </c>
      <c r="G17" s="253">
        <v>137</v>
      </c>
      <c r="H17" s="221">
        <v>0</v>
      </c>
      <c r="I17" s="197">
        <v>3862</v>
      </c>
      <c r="J17" s="254">
        <v>3672</v>
      </c>
      <c r="K17" s="255">
        <v>3872</v>
      </c>
      <c r="L17" s="256">
        <v>3729</v>
      </c>
      <c r="M17" s="203">
        <f t="shared" ref="M17" si="8">(L17/K17)*100</f>
        <v>96.306818181818173</v>
      </c>
      <c r="N17" s="1119" t="s">
        <v>115</v>
      </c>
      <c r="O17" s="265" t="s">
        <v>116</v>
      </c>
      <c r="P17" s="265" t="s">
        <v>79</v>
      </c>
      <c r="Q17" s="247" t="s">
        <v>79</v>
      </c>
      <c r="R17" s="269" t="s">
        <v>871</v>
      </c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  <c r="BV17" s="185"/>
      <c r="BW17" s="185"/>
      <c r="BX17" s="185"/>
    </row>
    <row r="18" spans="1:76" s="257" customFormat="1" ht="48.75" customHeight="1" x14ac:dyDescent="0.2">
      <c r="A18" s="258">
        <v>3165</v>
      </c>
      <c r="B18" s="251" t="s">
        <v>87</v>
      </c>
      <c r="C18" s="259" t="s">
        <v>93</v>
      </c>
      <c r="D18" s="260" t="s">
        <v>117</v>
      </c>
      <c r="E18" s="220">
        <f t="shared" si="6"/>
        <v>7100</v>
      </c>
      <c r="F18" s="261">
        <v>6000</v>
      </c>
      <c r="G18" s="262">
        <v>1100</v>
      </c>
      <c r="H18" s="263">
        <v>0</v>
      </c>
      <c r="I18" s="220">
        <v>577</v>
      </c>
      <c r="J18" s="254">
        <v>507</v>
      </c>
      <c r="K18" s="255">
        <v>0</v>
      </c>
      <c r="L18" s="256">
        <v>0</v>
      </c>
      <c r="M18" s="234" t="s">
        <v>19</v>
      </c>
      <c r="N18" s="1119" t="s">
        <v>118</v>
      </c>
      <c r="O18" s="265" t="s">
        <v>119</v>
      </c>
      <c r="P18" s="265" t="s">
        <v>120</v>
      </c>
      <c r="Q18" s="247" t="s">
        <v>121</v>
      </c>
      <c r="R18" s="266" t="s">
        <v>122</v>
      </c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5"/>
      <c r="BT18" s="185"/>
      <c r="BU18" s="185"/>
      <c r="BV18" s="185"/>
      <c r="BW18" s="185"/>
      <c r="BX18" s="185"/>
    </row>
    <row r="19" spans="1:76" s="249" customFormat="1" ht="164.25" customHeight="1" x14ac:dyDescent="0.2">
      <c r="A19" s="267">
        <v>3170</v>
      </c>
      <c r="B19" s="227" t="s">
        <v>87</v>
      </c>
      <c r="C19" s="195" t="s">
        <v>99</v>
      </c>
      <c r="D19" s="268" t="s">
        <v>123</v>
      </c>
      <c r="E19" s="229">
        <f t="shared" ref="E19" si="9">SUM(F19:H19)</f>
        <v>41935</v>
      </c>
      <c r="F19" s="198">
        <v>40500</v>
      </c>
      <c r="G19" s="253">
        <v>1253</v>
      </c>
      <c r="H19" s="221">
        <v>182</v>
      </c>
      <c r="I19" s="197">
        <v>1434</v>
      </c>
      <c r="J19" s="279">
        <v>813</v>
      </c>
      <c r="K19" s="280">
        <v>264</v>
      </c>
      <c r="L19" s="256">
        <v>264</v>
      </c>
      <c r="M19" s="203">
        <f t="shared" si="4"/>
        <v>100</v>
      </c>
      <c r="N19" s="1119" t="s">
        <v>97</v>
      </c>
      <c r="O19" s="265"/>
      <c r="P19" s="265"/>
      <c r="Q19" s="247"/>
      <c r="R19" s="269" t="s">
        <v>896</v>
      </c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236"/>
      <c r="BR19" s="236"/>
      <c r="BS19" s="236"/>
      <c r="BT19" s="236"/>
      <c r="BU19" s="236"/>
      <c r="BV19" s="236"/>
      <c r="BW19" s="236"/>
      <c r="BX19" s="236"/>
    </row>
    <row r="20" spans="1:76" s="257" customFormat="1" ht="27" customHeight="1" x14ac:dyDescent="0.2">
      <c r="A20" s="270">
        <v>3171</v>
      </c>
      <c r="B20" s="251"/>
      <c r="C20" s="195" t="s">
        <v>88</v>
      </c>
      <c r="D20" s="271" t="s">
        <v>124</v>
      </c>
      <c r="E20" s="229">
        <f t="shared" si="6"/>
        <v>6601</v>
      </c>
      <c r="F20" s="198">
        <v>0</v>
      </c>
      <c r="G20" s="253">
        <v>6160</v>
      </c>
      <c r="H20" s="221">
        <v>441</v>
      </c>
      <c r="I20" s="197">
        <v>6601</v>
      </c>
      <c r="J20" s="254">
        <v>4993</v>
      </c>
      <c r="K20" s="255">
        <v>2795</v>
      </c>
      <c r="L20" s="256">
        <v>2795</v>
      </c>
      <c r="M20" s="272">
        <f t="shared" si="4"/>
        <v>100</v>
      </c>
      <c r="N20" s="1119" t="s">
        <v>107</v>
      </c>
      <c r="O20" s="265"/>
      <c r="P20" s="265" t="s">
        <v>125</v>
      </c>
      <c r="Q20" s="247"/>
      <c r="R20" s="269" t="s">
        <v>872</v>
      </c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</row>
    <row r="21" spans="1:76" s="257" customFormat="1" ht="27" customHeight="1" x14ac:dyDescent="0.2">
      <c r="A21" s="270">
        <v>3172</v>
      </c>
      <c r="B21" s="251" t="s">
        <v>126</v>
      </c>
      <c r="C21" s="195" t="s">
        <v>88</v>
      </c>
      <c r="D21" s="947" t="s">
        <v>127</v>
      </c>
      <c r="E21" s="948">
        <f t="shared" si="6"/>
        <v>13026</v>
      </c>
      <c r="F21" s="198">
        <v>12000</v>
      </c>
      <c r="G21" s="253">
        <v>349</v>
      </c>
      <c r="H21" s="221">
        <v>677</v>
      </c>
      <c r="I21" s="197">
        <v>12737</v>
      </c>
      <c r="J21" s="254">
        <v>5670</v>
      </c>
      <c r="K21" s="255">
        <v>28</v>
      </c>
      <c r="L21" s="256">
        <v>28</v>
      </c>
      <c r="M21" s="203">
        <f t="shared" si="4"/>
        <v>100</v>
      </c>
      <c r="N21" s="1119"/>
      <c r="O21" s="265" t="s">
        <v>128</v>
      </c>
      <c r="P21" s="1120">
        <v>2017</v>
      </c>
      <c r="Q21" s="291">
        <v>2017</v>
      </c>
      <c r="R21" s="269" t="s">
        <v>129</v>
      </c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</row>
    <row r="22" spans="1:76" s="950" customFormat="1" ht="28.5" x14ac:dyDescent="0.2">
      <c r="A22" s="270">
        <v>3180</v>
      </c>
      <c r="B22" s="251" t="s">
        <v>130</v>
      </c>
      <c r="C22" s="195" t="s">
        <v>84</v>
      </c>
      <c r="D22" s="949" t="s">
        <v>131</v>
      </c>
      <c r="E22" s="948">
        <f t="shared" si="6"/>
        <v>2466</v>
      </c>
      <c r="F22" s="198">
        <v>2085</v>
      </c>
      <c r="G22" s="253">
        <v>274</v>
      </c>
      <c r="H22" s="221">
        <v>107</v>
      </c>
      <c r="I22" s="197">
        <v>2466</v>
      </c>
      <c r="J22" s="254">
        <v>2229</v>
      </c>
      <c r="K22" s="255">
        <v>2192</v>
      </c>
      <c r="L22" s="233">
        <v>2192</v>
      </c>
      <c r="M22" s="203">
        <f t="shared" si="4"/>
        <v>100</v>
      </c>
      <c r="N22" s="1121" t="s">
        <v>132</v>
      </c>
      <c r="O22" s="477" t="s">
        <v>133</v>
      </c>
      <c r="P22" s="265" t="s">
        <v>134</v>
      </c>
      <c r="Q22" s="247" t="s">
        <v>135</v>
      </c>
      <c r="R22" s="283" t="s">
        <v>136</v>
      </c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  <c r="AV22" s="273"/>
      <c r="AW22" s="273"/>
      <c r="AX22" s="273"/>
      <c r="AY22" s="273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273"/>
      <c r="BN22" s="273"/>
      <c r="BO22" s="273"/>
      <c r="BP22" s="273"/>
      <c r="BQ22" s="273"/>
      <c r="BR22" s="273"/>
      <c r="BS22" s="273"/>
      <c r="BT22" s="273"/>
      <c r="BU22" s="273"/>
      <c r="BV22" s="273"/>
      <c r="BW22" s="273"/>
      <c r="BX22" s="273"/>
    </row>
    <row r="23" spans="1:76" s="249" customFormat="1" ht="99.75" x14ac:dyDescent="0.2">
      <c r="A23" s="274">
        <v>3190</v>
      </c>
      <c r="B23" s="275" t="s">
        <v>92</v>
      </c>
      <c r="C23" s="276" t="s">
        <v>99</v>
      </c>
      <c r="D23" s="277" t="s">
        <v>137</v>
      </c>
      <c r="E23" s="229">
        <f t="shared" si="6"/>
        <v>15114</v>
      </c>
      <c r="F23" s="278">
        <v>14247</v>
      </c>
      <c r="G23" s="262">
        <v>867</v>
      </c>
      <c r="H23" s="263">
        <v>0</v>
      </c>
      <c r="I23" s="220">
        <v>867</v>
      </c>
      <c r="J23" s="279">
        <v>1000</v>
      </c>
      <c r="K23" s="280">
        <v>247</v>
      </c>
      <c r="L23" s="256">
        <v>247</v>
      </c>
      <c r="M23" s="272">
        <f t="shared" si="4"/>
        <v>100</v>
      </c>
      <c r="N23" s="1119"/>
      <c r="O23" s="265"/>
      <c r="P23" s="265"/>
      <c r="Q23" s="247"/>
      <c r="R23" s="248" t="s">
        <v>897</v>
      </c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36"/>
      <c r="AZ23" s="236"/>
      <c r="BA23" s="236"/>
      <c r="BB23" s="236"/>
      <c r="BC23" s="236"/>
      <c r="BD23" s="236"/>
      <c r="BE23" s="236"/>
      <c r="BF23" s="236"/>
      <c r="BG23" s="236"/>
      <c r="BH23" s="236"/>
      <c r="BI23" s="236"/>
      <c r="BJ23" s="236"/>
      <c r="BK23" s="236"/>
      <c r="BL23" s="236"/>
      <c r="BM23" s="236"/>
      <c r="BN23" s="236"/>
      <c r="BO23" s="236"/>
      <c r="BP23" s="236"/>
      <c r="BQ23" s="236"/>
      <c r="BR23" s="236"/>
      <c r="BS23" s="236"/>
      <c r="BT23" s="236"/>
      <c r="BU23" s="236"/>
      <c r="BV23" s="236"/>
      <c r="BW23" s="236"/>
      <c r="BX23" s="236"/>
    </row>
    <row r="24" spans="1:76" s="249" customFormat="1" ht="59.25" customHeight="1" x14ac:dyDescent="0.2">
      <c r="A24" s="274">
        <v>3191</v>
      </c>
      <c r="B24" s="275" t="s">
        <v>92</v>
      </c>
      <c r="C24" s="276" t="s">
        <v>99</v>
      </c>
      <c r="D24" s="277" t="s">
        <v>951</v>
      </c>
      <c r="E24" s="229">
        <f t="shared" si="6"/>
        <v>14419</v>
      </c>
      <c r="F24" s="278">
        <v>13429</v>
      </c>
      <c r="G24" s="262">
        <v>990</v>
      </c>
      <c r="H24" s="263">
        <v>0</v>
      </c>
      <c r="I24" s="220">
        <v>990</v>
      </c>
      <c r="J24" s="279">
        <v>1000</v>
      </c>
      <c r="K24" s="280">
        <v>0</v>
      </c>
      <c r="L24" s="256">
        <v>0</v>
      </c>
      <c r="M24" s="225" t="s">
        <v>19</v>
      </c>
      <c r="N24" s="1119"/>
      <c r="O24" s="265"/>
      <c r="P24" s="265"/>
      <c r="Q24" s="247"/>
      <c r="R24" s="281" t="s">
        <v>952</v>
      </c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  <c r="BK24" s="236"/>
      <c r="BL24" s="236"/>
      <c r="BM24" s="236"/>
      <c r="BN24" s="236"/>
      <c r="BO24" s="236"/>
      <c r="BP24" s="236"/>
      <c r="BQ24" s="236"/>
      <c r="BR24" s="236"/>
      <c r="BS24" s="236"/>
      <c r="BT24" s="236"/>
      <c r="BU24" s="236"/>
      <c r="BV24" s="236"/>
      <c r="BW24" s="236"/>
      <c r="BX24" s="236"/>
    </row>
    <row r="25" spans="1:76" s="257" customFormat="1" ht="39" customHeight="1" x14ac:dyDescent="0.2">
      <c r="A25" s="258">
        <v>3200</v>
      </c>
      <c r="B25" s="293" t="s">
        <v>98</v>
      </c>
      <c r="C25" s="276" t="s">
        <v>88</v>
      </c>
      <c r="D25" s="354" t="s">
        <v>138</v>
      </c>
      <c r="E25" s="229">
        <f t="shared" si="6"/>
        <v>75281</v>
      </c>
      <c r="F25" s="278">
        <v>74100</v>
      </c>
      <c r="G25" s="951">
        <v>150</v>
      </c>
      <c r="H25" s="263">
        <v>1031</v>
      </c>
      <c r="I25" s="220">
        <v>75281</v>
      </c>
      <c r="J25" s="254">
        <v>4100</v>
      </c>
      <c r="K25" s="255">
        <v>1945</v>
      </c>
      <c r="L25" s="256">
        <v>1942</v>
      </c>
      <c r="M25" s="272">
        <f t="shared" si="4"/>
        <v>99.845758354755787</v>
      </c>
      <c r="N25" s="1119" t="s">
        <v>139</v>
      </c>
      <c r="O25" s="265" t="s">
        <v>140</v>
      </c>
      <c r="P25" s="265" t="s">
        <v>141</v>
      </c>
      <c r="Q25" s="247" t="s">
        <v>142</v>
      </c>
      <c r="R25" s="283" t="s">
        <v>143</v>
      </c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85"/>
      <c r="BH25" s="185"/>
      <c r="BI25" s="185"/>
      <c r="BJ25" s="185"/>
      <c r="BK25" s="185"/>
      <c r="BL25" s="185"/>
      <c r="BM25" s="185"/>
      <c r="BN25" s="185"/>
      <c r="BO25" s="185"/>
      <c r="BP25" s="185"/>
      <c r="BQ25" s="185"/>
      <c r="BR25" s="185"/>
      <c r="BS25" s="185"/>
      <c r="BT25" s="185"/>
      <c r="BU25" s="185"/>
      <c r="BV25" s="185"/>
      <c r="BW25" s="185"/>
      <c r="BX25" s="185"/>
    </row>
    <row r="26" spans="1:76" s="273" customFormat="1" ht="29.25" x14ac:dyDescent="0.2">
      <c r="A26" s="258">
        <v>3203</v>
      </c>
      <c r="B26" s="345" t="s">
        <v>98</v>
      </c>
      <c r="C26" s="289" t="s">
        <v>84</v>
      </c>
      <c r="D26" s="346" t="s">
        <v>144</v>
      </c>
      <c r="E26" s="229">
        <f t="shared" si="6"/>
        <v>2974</v>
      </c>
      <c r="F26" s="347">
        <v>2825</v>
      </c>
      <c r="G26" s="347">
        <v>0</v>
      </c>
      <c r="H26" s="348">
        <v>149</v>
      </c>
      <c r="I26" s="349">
        <v>3074</v>
      </c>
      <c r="J26" s="350">
        <v>2900</v>
      </c>
      <c r="K26" s="347">
        <v>2975</v>
      </c>
      <c r="L26" s="347">
        <v>2955</v>
      </c>
      <c r="M26" s="443">
        <f t="shared" si="4"/>
        <v>99.327731092436977</v>
      </c>
      <c r="N26" s="1119" t="s">
        <v>186</v>
      </c>
      <c r="O26" s="952" t="s">
        <v>145</v>
      </c>
      <c r="P26" s="953" t="s">
        <v>146</v>
      </c>
      <c r="Q26" s="247" t="s">
        <v>147</v>
      </c>
      <c r="R26" s="283" t="s">
        <v>898</v>
      </c>
    </row>
    <row r="27" spans="1:76" s="236" customFormat="1" ht="71.25" x14ac:dyDescent="0.2">
      <c r="A27" s="274">
        <v>3205</v>
      </c>
      <c r="B27" s="240" t="s">
        <v>87</v>
      </c>
      <c r="C27" s="240" t="s">
        <v>99</v>
      </c>
      <c r="D27" s="282" t="s">
        <v>148</v>
      </c>
      <c r="E27" s="229">
        <f t="shared" si="6"/>
        <v>5470</v>
      </c>
      <c r="F27" s="242">
        <v>5000</v>
      </c>
      <c r="G27" s="242">
        <v>423</v>
      </c>
      <c r="H27" s="243">
        <v>47</v>
      </c>
      <c r="I27" s="244">
        <v>423</v>
      </c>
      <c r="J27" s="245">
        <v>3000</v>
      </c>
      <c r="K27" s="242">
        <v>0</v>
      </c>
      <c r="L27" s="242">
        <v>0</v>
      </c>
      <c r="M27" s="225" t="s">
        <v>19</v>
      </c>
      <c r="N27" s="1122"/>
      <c r="O27" s="240"/>
      <c r="P27" s="240"/>
      <c r="Q27" s="247"/>
      <c r="R27" s="283" t="s">
        <v>149</v>
      </c>
    </row>
    <row r="28" spans="1:76" s="249" customFormat="1" ht="57" x14ac:dyDescent="0.2">
      <c r="A28" s="274">
        <v>3206</v>
      </c>
      <c r="B28" s="240" t="s">
        <v>150</v>
      </c>
      <c r="C28" s="240" t="s">
        <v>99</v>
      </c>
      <c r="D28" s="282" t="s">
        <v>151</v>
      </c>
      <c r="E28" s="229">
        <f t="shared" si="6"/>
        <v>30312</v>
      </c>
      <c r="F28" s="242">
        <v>27912</v>
      </c>
      <c r="G28" s="242">
        <v>2400</v>
      </c>
      <c r="H28" s="243">
        <v>0</v>
      </c>
      <c r="I28" s="244">
        <v>632</v>
      </c>
      <c r="J28" s="245">
        <v>2400</v>
      </c>
      <c r="K28" s="242">
        <v>632</v>
      </c>
      <c r="L28" s="242">
        <v>632</v>
      </c>
      <c r="M28" s="272">
        <f t="shared" si="4"/>
        <v>100</v>
      </c>
      <c r="N28" s="1122"/>
      <c r="O28" s="240"/>
      <c r="P28" s="240"/>
      <c r="Q28" s="247"/>
      <c r="R28" s="283" t="s">
        <v>152</v>
      </c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236"/>
      <c r="BL28" s="236"/>
      <c r="BM28" s="236"/>
      <c r="BN28" s="236"/>
      <c r="BO28" s="236"/>
      <c r="BP28" s="236"/>
      <c r="BQ28" s="236"/>
      <c r="BR28" s="236"/>
      <c r="BS28" s="236"/>
      <c r="BT28" s="236"/>
      <c r="BU28" s="236"/>
      <c r="BV28" s="236"/>
      <c r="BW28" s="236"/>
      <c r="BX28" s="236"/>
    </row>
    <row r="29" spans="1:76" s="249" customFormat="1" ht="42.75" x14ac:dyDescent="0.2">
      <c r="A29" s="238">
        <v>3207</v>
      </c>
      <c r="B29" s="239" t="s">
        <v>153</v>
      </c>
      <c r="C29" s="240" t="s">
        <v>99</v>
      </c>
      <c r="D29" s="285" t="s">
        <v>154</v>
      </c>
      <c r="E29" s="229">
        <f>SUM(F29:H29)</f>
        <v>2899</v>
      </c>
      <c r="F29" s="242">
        <v>2600</v>
      </c>
      <c r="G29" s="242">
        <v>299</v>
      </c>
      <c r="H29" s="243">
        <v>0</v>
      </c>
      <c r="I29" s="244">
        <v>299</v>
      </c>
      <c r="J29" s="245">
        <v>299</v>
      </c>
      <c r="K29" s="242">
        <v>0</v>
      </c>
      <c r="L29" s="242">
        <v>0</v>
      </c>
      <c r="M29" s="286" t="s">
        <v>19</v>
      </c>
      <c r="N29" s="1119"/>
      <c r="O29" s="240"/>
      <c r="P29" s="240"/>
      <c r="Q29" s="247"/>
      <c r="R29" s="248" t="s">
        <v>155</v>
      </c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236"/>
      <c r="BL29" s="236"/>
      <c r="BM29" s="236"/>
      <c r="BN29" s="236"/>
      <c r="BO29" s="236"/>
      <c r="BP29" s="236"/>
      <c r="BQ29" s="236"/>
      <c r="BR29" s="236"/>
      <c r="BS29" s="236"/>
      <c r="BT29" s="236"/>
      <c r="BU29" s="236"/>
      <c r="BV29" s="236"/>
      <c r="BW29" s="236"/>
      <c r="BX29" s="236"/>
    </row>
    <row r="30" spans="1:76" s="954" customFormat="1" ht="28.5" x14ac:dyDescent="0.2">
      <c r="A30" s="274">
        <v>3209</v>
      </c>
      <c r="B30" s="240" t="s">
        <v>98</v>
      </c>
      <c r="C30" s="276" t="s">
        <v>99</v>
      </c>
      <c r="D30" s="287" t="s">
        <v>156</v>
      </c>
      <c r="E30" s="229">
        <f t="shared" ref="E30" si="10">SUM(F30:H30)</f>
        <v>26738</v>
      </c>
      <c r="F30" s="242">
        <v>24617</v>
      </c>
      <c r="G30" s="242">
        <v>2000</v>
      </c>
      <c r="H30" s="243">
        <v>121</v>
      </c>
      <c r="I30" s="244">
        <v>1700</v>
      </c>
      <c r="J30" s="245">
        <v>1635</v>
      </c>
      <c r="K30" s="242">
        <v>712</v>
      </c>
      <c r="L30" s="242">
        <v>711</v>
      </c>
      <c r="M30" s="272">
        <f t="shared" ref="M30" si="11">(L30/K30)*100</f>
        <v>99.859550561797747</v>
      </c>
      <c r="N30" s="1122"/>
      <c r="O30" s="240"/>
      <c r="P30" s="240"/>
      <c r="Q30" s="247"/>
      <c r="R30" s="283" t="s">
        <v>970</v>
      </c>
      <c r="S30" s="288"/>
      <c r="T30" s="288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</row>
    <row r="31" spans="1:76" s="954" customFormat="1" ht="27" customHeight="1" x14ac:dyDescent="0.2">
      <c r="A31" s="274">
        <v>3219</v>
      </c>
      <c r="B31" s="289" t="s">
        <v>87</v>
      </c>
      <c r="C31" s="276" t="s">
        <v>88</v>
      </c>
      <c r="D31" s="290" t="s">
        <v>158</v>
      </c>
      <c r="E31" s="229">
        <f t="shared" si="6"/>
        <v>890</v>
      </c>
      <c r="F31" s="242">
        <v>690</v>
      </c>
      <c r="G31" s="242">
        <v>200</v>
      </c>
      <c r="H31" s="243">
        <v>0</v>
      </c>
      <c r="I31" s="244">
        <v>118</v>
      </c>
      <c r="J31" s="245">
        <v>0</v>
      </c>
      <c r="K31" s="242">
        <v>103</v>
      </c>
      <c r="L31" s="242">
        <v>83</v>
      </c>
      <c r="M31" s="272">
        <f t="shared" si="4"/>
        <v>80.582524271844662</v>
      </c>
      <c r="N31" s="955" t="s">
        <v>159</v>
      </c>
      <c r="O31" s="246" t="s">
        <v>160</v>
      </c>
      <c r="P31" s="246" t="s">
        <v>107</v>
      </c>
      <c r="Q31" s="247" t="s">
        <v>107</v>
      </c>
      <c r="R31" s="283" t="s">
        <v>161</v>
      </c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288"/>
      <c r="BW31" s="288"/>
      <c r="BX31" s="288"/>
    </row>
    <row r="32" spans="1:76" s="292" customFormat="1" ht="21" customHeight="1" x14ac:dyDescent="0.2">
      <c r="A32" s="274">
        <v>3221</v>
      </c>
      <c r="B32" s="289" t="s">
        <v>87</v>
      </c>
      <c r="C32" s="276" t="s">
        <v>88</v>
      </c>
      <c r="D32" s="290" t="s">
        <v>162</v>
      </c>
      <c r="E32" s="229">
        <f t="shared" si="6"/>
        <v>1650</v>
      </c>
      <c r="F32" s="242">
        <v>1500</v>
      </c>
      <c r="G32" s="242">
        <v>150</v>
      </c>
      <c r="H32" s="243">
        <v>0</v>
      </c>
      <c r="I32" s="244">
        <v>145</v>
      </c>
      <c r="J32" s="245">
        <v>0</v>
      </c>
      <c r="K32" s="242">
        <v>57</v>
      </c>
      <c r="L32" s="242">
        <v>12</v>
      </c>
      <c r="M32" s="272">
        <f t="shared" si="4"/>
        <v>21.052631578947366</v>
      </c>
      <c r="N32" s="955" t="s">
        <v>135</v>
      </c>
      <c r="O32" s="246" t="s">
        <v>160</v>
      </c>
      <c r="P32" s="240">
        <v>2018</v>
      </c>
      <c r="Q32" s="291">
        <v>2018</v>
      </c>
      <c r="R32" s="283" t="s">
        <v>163</v>
      </c>
      <c r="S32" s="288"/>
      <c r="T32" s="288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  <c r="BJ32" s="288"/>
      <c r="BK32" s="288"/>
      <c r="BL32" s="288"/>
      <c r="BM32" s="288"/>
      <c r="BN32" s="288"/>
      <c r="BO32" s="288"/>
      <c r="BP32" s="288"/>
      <c r="BQ32" s="288"/>
      <c r="BR32" s="288"/>
      <c r="BS32" s="288"/>
      <c r="BT32" s="288"/>
      <c r="BU32" s="288"/>
      <c r="BV32" s="288"/>
      <c r="BW32" s="288"/>
      <c r="BX32" s="288"/>
    </row>
    <row r="33" spans="1:76" s="292" customFormat="1" ht="42.75" x14ac:dyDescent="0.2">
      <c r="A33" s="274">
        <v>3222</v>
      </c>
      <c r="B33" s="240" t="s">
        <v>98</v>
      </c>
      <c r="C33" s="276" t="s">
        <v>99</v>
      </c>
      <c r="D33" s="287" t="s">
        <v>164</v>
      </c>
      <c r="E33" s="229">
        <f t="shared" ref="E33" si="12">SUM(F33:H33)</f>
        <v>35715</v>
      </c>
      <c r="F33" s="242">
        <v>33997</v>
      </c>
      <c r="G33" s="242">
        <v>123</v>
      </c>
      <c r="H33" s="243">
        <v>1595</v>
      </c>
      <c r="I33" s="244">
        <v>35715</v>
      </c>
      <c r="J33" s="245">
        <v>0</v>
      </c>
      <c r="K33" s="242">
        <v>33196</v>
      </c>
      <c r="L33" s="242">
        <v>33156</v>
      </c>
      <c r="M33" s="272">
        <f t="shared" si="4"/>
        <v>99.879503554645126</v>
      </c>
      <c r="N33" s="955" t="s">
        <v>165</v>
      </c>
      <c r="O33" s="246" t="s">
        <v>166</v>
      </c>
      <c r="P33" s="240" t="s">
        <v>887</v>
      </c>
      <c r="Q33" s="291"/>
      <c r="R33" s="283" t="s">
        <v>899</v>
      </c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8"/>
      <c r="BR33" s="288"/>
      <c r="BS33" s="288"/>
      <c r="BT33" s="288"/>
      <c r="BU33" s="288"/>
      <c r="BV33" s="288"/>
      <c r="BW33" s="288"/>
      <c r="BX33" s="288"/>
    </row>
    <row r="34" spans="1:76" s="957" customFormat="1" ht="28.5" x14ac:dyDescent="0.2">
      <c r="A34" s="376">
        <v>7217</v>
      </c>
      <c r="B34" s="293" t="s">
        <v>150</v>
      </c>
      <c r="C34" s="276" t="s">
        <v>167</v>
      </c>
      <c r="D34" s="956" t="s">
        <v>168</v>
      </c>
      <c r="E34" s="229">
        <f>SUM(F34:H34)</f>
        <v>4128</v>
      </c>
      <c r="F34" s="278">
        <v>3780</v>
      </c>
      <c r="G34" s="951">
        <v>228</v>
      </c>
      <c r="H34" s="263">
        <v>120</v>
      </c>
      <c r="I34" s="220">
        <v>4128</v>
      </c>
      <c r="J34" s="301">
        <v>2000</v>
      </c>
      <c r="K34" s="302">
        <v>1280</v>
      </c>
      <c r="L34" s="256">
        <v>1203</v>
      </c>
      <c r="M34" s="272">
        <f t="shared" si="4"/>
        <v>93.984375</v>
      </c>
      <c r="N34" s="1123" t="s">
        <v>169</v>
      </c>
      <c r="O34" s="304" t="s">
        <v>139</v>
      </c>
      <c r="P34" s="305" t="s">
        <v>170</v>
      </c>
      <c r="Q34" s="299" t="s">
        <v>171</v>
      </c>
      <c r="R34" s="283" t="s">
        <v>172</v>
      </c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5"/>
      <c r="AT34" s="185"/>
      <c r="AU34" s="185"/>
      <c r="AV34" s="185"/>
      <c r="AW34" s="185"/>
      <c r="AX34" s="185"/>
      <c r="AY34" s="185"/>
      <c r="AZ34" s="185"/>
      <c r="BA34" s="185"/>
      <c r="BB34" s="185"/>
      <c r="BC34" s="185"/>
      <c r="BD34" s="185"/>
      <c r="BE34" s="185"/>
      <c r="BF34" s="185"/>
      <c r="BG34" s="185"/>
      <c r="BH34" s="185"/>
      <c r="BI34" s="185"/>
      <c r="BJ34" s="185"/>
      <c r="BK34" s="185"/>
      <c r="BL34" s="185"/>
      <c r="BM34" s="185"/>
      <c r="BN34" s="185"/>
      <c r="BO34" s="185"/>
      <c r="BP34" s="185"/>
      <c r="BQ34" s="185"/>
      <c r="BR34" s="185"/>
      <c r="BS34" s="185"/>
      <c r="BT34" s="185"/>
      <c r="BU34" s="185"/>
      <c r="BV34" s="185"/>
      <c r="BW34" s="185"/>
      <c r="BX34" s="185"/>
    </row>
    <row r="35" spans="1:76" s="185" customFormat="1" ht="27" customHeight="1" x14ac:dyDescent="0.2">
      <c r="A35" s="258">
        <v>7289</v>
      </c>
      <c r="B35" s="293" t="s">
        <v>175</v>
      </c>
      <c r="C35" s="332" t="s">
        <v>176</v>
      </c>
      <c r="D35" s="495" t="s">
        <v>177</v>
      </c>
      <c r="E35" s="220">
        <f t="shared" ref="E35" si="13">SUM(F35:H35)</f>
        <v>2341</v>
      </c>
      <c r="F35" s="230">
        <v>2160</v>
      </c>
      <c r="G35" s="296">
        <v>123</v>
      </c>
      <c r="H35" s="231">
        <v>58</v>
      </c>
      <c r="I35" s="496">
        <v>2341</v>
      </c>
      <c r="J35" s="254">
        <v>0</v>
      </c>
      <c r="K35" s="255">
        <v>2229</v>
      </c>
      <c r="L35" s="256">
        <v>2184</v>
      </c>
      <c r="M35" s="272">
        <f t="shared" si="4"/>
        <v>97.98115746971736</v>
      </c>
      <c r="N35" s="1124" t="s">
        <v>178</v>
      </c>
      <c r="O35" s="305" t="s">
        <v>102</v>
      </c>
      <c r="P35" s="265" t="s">
        <v>179</v>
      </c>
      <c r="Q35" s="247" t="s">
        <v>180</v>
      </c>
      <c r="R35" s="283" t="s">
        <v>181</v>
      </c>
    </row>
    <row r="36" spans="1:76" s="292" customFormat="1" ht="42.75" x14ac:dyDescent="0.2">
      <c r="A36" s="274">
        <v>7314</v>
      </c>
      <c r="B36" s="240" t="s">
        <v>98</v>
      </c>
      <c r="C36" s="276" t="s">
        <v>99</v>
      </c>
      <c r="D36" s="287" t="s">
        <v>164</v>
      </c>
      <c r="E36" s="229">
        <f>SUM(F36:H36)</f>
        <v>0</v>
      </c>
      <c r="F36" s="261">
        <v>0</v>
      </c>
      <c r="G36" s="262">
        <v>0</v>
      </c>
      <c r="H36" s="263">
        <v>0</v>
      </c>
      <c r="I36" s="220">
        <v>0</v>
      </c>
      <c r="J36" s="301">
        <v>16410</v>
      </c>
      <c r="K36" s="302">
        <v>0</v>
      </c>
      <c r="L36" s="256">
        <v>0</v>
      </c>
      <c r="M36" s="225" t="s">
        <v>19</v>
      </c>
      <c r="N36" s="1123"/>
      <c r="O36" s="304"/>
      <c r="P36" s="305"/>
      <c r="Q36" s="299"/>
      <c r="R36" s="248" t="s">
        <v>182</v>
      </c>
      <c r="S36" s="288"/>
      <c r="T36" s="288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8"/>
      <c r="BB36" s="288"/>
      <c r="BC36" s="288"/>
      <c r="BD36" s="288"/>
      <c r="BE36" s="288"/>
      <c r="BF36" s="288"/>
      <c r="BG36" s="288"/>
      <c r="BH36" s="288"/>
      <c r="BI36" s="288"/>
      <c r="BJ36" s="288"/>
      <c r="BK36" s="288"/>
      <c r="BL36" s="288"/>
      <c r="BM36" s="288"/>
      <c r="BN36" s="288"/>
      <c r="BO36" s="288"/>
      <c r="BP36" s="288"/>
      <c r="BQ36" s="288"/>
      <c r="BR36" s="288"/>
      <c r="BS36" s="288"/>
      <c r="BT36" s="288"/>
      <c r="BU36" s="288"/>
      <c r="BV36" s="288"/>
      <c r="BW36" s="288"/>
      <c r="BX36" s="288"/>
    </row>
    <row r="37" spans="1:76" s="185" customFormat="1" ht="27.75" customHeight="1" thickBot="1" x14ac:dyDescent="0.25">
      <c r="A37" s="958">
        <v>7332</v>
      </c>
      <c r="B37" s="959" t="s">
        <v>183</v>
      </c>
      <c r="C37" s="960" t="s">
        <v>184</v>
      </c>
      <c r="D37" s="961" t="s">
        <v>185</v>
      </c>
      <c r="E37" s="962">
        <f>SUM(F37:H37)</f>
        <v>91255</v>
      </c>
      <c r="F37" s="525">
        <v>89400</v>
      </c>
      <c r="G37" s="525">
        <v>1005</v>
      </c>
      <c r="H37" s="526">
        <v>850</v>
      </c>
      <c r="I37" s="580">
        <v>1039</v>
      </c>
      <c r="J37" s="963">
        <v>2000</v>
      </c>
      <c r="K37" s="964">
        <v>1000</v>
      </c>
      <c r="L37" s="964">
        <v>980</v>
      </c>
      <c r="M37" s="965">
        <f>(L37/K37)*100</f>
        <v>98</v>
      </c>
      <c r="N37" s="1125" t="s">
        <v>186</v>
      </c>
      <c r="O37" s="966" t="s">
        <v>186</v>
      </c>
      <c r="P37" s="960" t="s">
        <v>187</v>
      </c>
      <c r="Q37" s="532" t="s">
        <v>188</v>
      </c>
      <c r="R37" s="533" t="s">
        <v>900</v>
      </c>
    </row>
    <row r="38" spans="1:76" s="186" customFormat="1" ht="16.5" customHeight="1" thickBot="1" x14ac:dyDescent="0.25">
      <c r="A38" s="1165" t="s">
        <v>15</v>
      </c>
      <c r="B38" s="1166"/>
      <c r="C38" s="1166"/>
      <c r="D38" s="1167"/>
      <c r="E38" s="306">
        <f t="shared" ref="E38:L38" si="14">SUM(E39:E75)</f>
        <v>742428.94</v>
      </c>
      <c r="F38" s="307">
        <f t="shared" si="14"/>
        <v>679030</v>
      </c>
      <c r="G38" s="307">
        <f t="shared" si="14"/>
        <v>53749.94</v>
      </c>
      <c r="H38" s="308">
        <f t="shared" si="14"/>
        <v>9649</v>
      </c>
      <c r="I38" s="306">
        <f t="shared" si="14"/>
        <v>105135.94</v>
      </c>
      <c r="J38" s="309">
        <f t="shared" si="14"/>
        <v>85069</v>
      </c>
      <c r="K38" s="307">
        <f t="shared" si="14"/>
        <v>31664</v>
      </c>
      <c r="L38" s="310">
        <f t="shared" si="14"/>
        <v>29104</v>
      </c>
      <c r="M38" s="311">
        <f t="shared" si="4"/>
        <v>91.915108640727638</v>
      </c>
      <c r="N38" s="312"/>
      <c r="O38" s="313"/>
      <c r="P38" s="313"/>
      <c r="Q38" s="314"/>
      <c r="R38" s="31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5"/>
      <c r="BG38" s="185"/>
      <c r="BH38" s="185"/>
      <c r="BI38" s="185"/>
      <c r="BJ38" s="185"/>
      <c r="BK38" s="185"/>
      <c r="BL38" s="185"/>
      <c r="BM38" s="185"/>
      <c r="BN38" s="185"/>
      <c r="BO38" s="185"/>
      <c r="BP38" s="185"/>
      <c r="BQ38" s="185"/>
      <c r="BR38" s="185"/>
      <c r="BS38" s="185"/>
      <c r="BT38" s="185"/>
      <c r="BU38" s="185"/>
      <c r="BV38" s="185"/>
      <c r="BW38" s="185"/>
      <c r="BX38" s="185"/>
    </row>
    <row r="39" spans="1:76" s="186" customFormat="1" ht="42.75" x14ac:dyDescent="0.2">
      <c r="A39" s="316">
        <v>3091</v>
      </c>
      <c r="B39" s="317" t="s">
        <v>189</v>
      </c>
      <c r="C39" s="318" t="s">
        <v>190</v>
      </c>
      <c r="D39" s="319" t="s">
        <v>191</v>
      </c>
      <c r="E39" s="320">
        <f t="shared" ref="E39:E62" si="15">F39+G39+H39</f>
        <v>56345</v>
      </c>
      <c r="F39" s="321">
        <v>52000</v>
      </c>
      <c r="G39" s="321">
        <v>4345</v>
      </c>
      <c r="H39" s="322">
        <v>0</v>
      </c>
      <c r="I39" s="321">
        <f xml:space="preserve"> 1152+192 +2372</f>
        <v>3716</v>
      </c>
      <c r="J39" s="323">
        <v>1000</v>
      </c>
      <c r="K39" s="324">
        <v>4</v>
      </c>
      <c r="L39" s="325">
        <v>3</v>
      </c>
      <c r="M39" s="326">
        <f t="shared" si="4"/>
        <v>75</v>
      </c>
      <c r="N39" s="327" t="s">
        <v>139</v>
      </c>
      <c r="O39" s="265" t="s">
        <v>192</v>
      </c>
      <c r="P39" s="328" t="s">
        <v>86</v>
      </c>
      <c r="Q39" s="329" t="s">
        <v>193</v>
      </c>
      <c r="R39" s="330" t="s">
        <v>953</v>
      </c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  <c r="BE39" s="185"/>
      <c r="BF39" s="185"/>
      <c r="BG39" s="185"/>
      <c r="BH39" s="185"/>
      <c r="BI39" s="185"/>
      <c r="BJ39" s="185"/>
      <c r="BK39" s="185"/>
      <c r="BL39" s="185"/>
      <c r="BM39" s="185"/>
      <c r="BN39" s="185"/>
      <c r="BO39" s="185"/>
      <c r="BP39" s="185"/>
      <c r="BQ39" s="185"/>
      <c r="BR39" s="185"/>
      <c r="BS39" s="185"/>
      <c r="BT39" s="185"/>
      <c r="BU39" s="185"/>
      <c r="BV39" s="185"/>
      <c r="BW39" s="185"/>
      <c r="BX39" s="185"/>
    </row>
    <row r="40" spans="1:76" s="257" customFormat="1" ht="28.5" x14ac:dyDescent="0.2">
      <c r="A40" s="331">
        <v>3094</v>
      </c>
      <c r="B40" s="276" t="s">
        <v>87</v>
      </c>
      <c r="C40" s="332" t="s">
        <v>190</v>
      </c>
      <c r="D40" s="252" t="s">
        <v>194</v>
      </c>
      <c r="E40" s="220">
        <f t="shared" si="15"/>
        <v>17147</v>
      </c>
      <c r="F40" s="261">
        <v>14460</v>
      </c>
      <c r="G40" s="261">
        <v>2687</v>
      </c>
      <c r="H40" s="263">
        <v>0</v>
      </c>
      <c r="I40" s="730">
        <f>440+899+1083+8+4+29+224+14460</f>
        <v>17147</v>
      </c>
      <c r="J40" s="254">
        <v>10444</v>
      </c>
      <c r="K40" s="255">
        <v>2388</v>
      </c>
      <c r="L40" s="224">
        <v>2382</v>
      </c>
      <c r="M40" s="272">
        <f t="shared" si="4"/>
        <v>99.748743718592976</v>
      </c>
      <c r="N40" s="264" t="s">
        <v>195</v>
      </c>
      <c r="O40" s="265" t="s">
        <v>196</v>
      </c>
      <c r="P40" s="265" t="s">
        <v>197</v>
      </c>
      <c r="Q40" s="247" t="s">
        <v>160</v>
      </c>
      <c r="R40" s="269" t="s">
        <v>198</v>
      </c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5"/>
      <c r="BB40" s="185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5"/>
      <c r="BN40" s="185"/>
      <c r="BO40" s="185"/>
      <c r="BP40" s="185"/>
      <c r="BQ40" s="185"/>
      <c r="BR40" s="185"/>
      <c r="BS40" s="185"/>
      <c r="BT40" s="185"/>
      <c r="BU40" s="185"/>
      <c r="BV40" s="185"/>
      <c r="BW40" s="185"/>
      <c r="BX40" s="185"/>
    </row>
    <row r="41" spans="1:76" s="257" customFormat="1" ht="28.5" x14ac:dyDescent="0.2">
      <c r="A41" s="331">
        <v>3097</v>
      </c>
      <c r="B41" s="276" t="s">
        <v>87</v>
      </c>
      <c r="C41" s="332" t="s">
        <v>190</v>
      </c>
      <c r="D41" s="260" t="s">
        <v>199</v>
      </c>
      <c r="E41" s="229">
        <f t="shared" si="15"/>
        <v>9836</v>
      </c>
      <c r="F41" s="261">
        <v>8000</v>
      </c>
      <c r="G41" s="261">
        <v>1800</v>
      </c>
      <c r="H41" s="263">
        <v>36</v>
      </c>
      <c r="I41" s="220">
        <v>1371</v>
      </c>
      <c r="J41" s="254">
        <v>344</v>
      </c>
      <c r="K41" s="255">
        <v>10</v>
      </c>
      <c r="L41" s="224">
        <v>10</v>
      </c>
      <c r="M41" s="272">
        <f t="shared" si="4"/>
        <v>100</v>
      </c>
      <c r="N41" s="264" t="s">
        <v>139</v>
      </c>
      <c r="O41" s="265" t="s">
        <v>132</v>
      </c>
      <c r="P41" s="265" t="s">
        <v>193</v>
      </c>
      <c r="Q41" s="247" t="s">
        <v>193</v>
      </c>
      <c r="R41" s="283" t="s">
        <v>954</v>
      </c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</row>
    <row r="42" spans="1:76" s="257" customFormat="1" ht="21" customHeight="1" x14ac:dyDescent="0.2">
      <c r="A42" s="331">
        <v>3102</v>
      </c>
      <c r="B42" s="276" t="s">
        <v>200</v>
      </c>
      <c r="C42" s="332" t="s">
        <v>190</v>
      </c>
      <c r="D42" s="260" t="s">
        <v>201</v>
      </c>
      <c r="E42" s="220">
        <f>F42+G42+H42</f>
        <v>24744</v>
      </c>
      <c r="F42" s="261">
        <f>19820+730+450</f>
        <v>21000</v>
      </c>
      <c r="G42" s="261">
        <f>593+714+1559+24+5+449</f>
        <v>3344</v>
      </c>
      <c r="H42" s="263">
        <v>400</v>
      </c>
      <c r="I42" s="220">
        <f>593+714+1559+24+5+449+20157+730+450</f>
        <v>24681</v>
      </c>
      <c r="J42" s="254">
        <v>18195</v>
      </c>
      <c r="K42" s="255">
        <v>16540</v>
      </c>
      <c r="L42" s="224">
        <v>16527</v>
      </c>
      <c r="M42" s="272">
        <f t="shared" si="4"/>
        <v>99.921402660217652</v>
      </c>
      <c r="N42" s="264" t="s">
        <v>169</v>
      </c>
      <c r="O42" s="264" t="s">
        <v>202</v>
      </c>
      <c r="P42" s="264" t="s">
        <v>203</v>
      </c>
      <c r="Q42" s="967" t="s">
        <v>160</v>
      </c>
      <c r="R42" s="269" t="s">
        <v>204</v>
      </c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5"/>
      <c r="BQ42" s="185"/>
      <c r="BR42" s="185"/>
      <c r="BS42" s="185"/>
      <c r="BT42" s="185"/>
      <c r="BU42" s="185"/>
      <c r="BV42" s="185"/>
      <c r="BW42" s="185"/>
      <c r="BX42" s="185"/>
    </row>
    <row r="43" spans="1:76" s="257" customFormat="1" ht="21" customHeight="1" x14ac:dyDescent="0.2">
      <c r="A43" s="331">
        <v>3109</v>
      </c>
      <c r="B43" s="276" t="s">
        <v>205</v>
      </c>
      <c r="C43" s="332" t="s">
        <v>190</v>
      </c>
      <c r="D43" s="333" t="s">
        <v>206</v>
      </c>
      <c r="E43" s="220">
        <f t="shared" ref="E43" si="16">F43+G43+H43</f>
        <v>13957</v>
      </c>
      <c r="F43" s="261">
        <v>12000</v>
      </c>
      <c r="G43" s="261">
        <v>1950</v>
      </c>
      <c r="H43" s="263">
        <v>7</v>
      </c>
      <c r="I43" s="220">
        <v>1455</v>
      </c>
      <c r="J43" s="254">
        <v>9000</v>
      </c>
      <c r="K43" s="255">
        <v>135</v>
      </c>
      <c r="L43" s="224">
        <v>134</v>
      </c>
      <c r="M43" s="272">
        <f t="shared" si="4"/>
        <v>99.259259259259252</v>
      </c>
      <c r="N43" s="264" t="s">
        <v>207</v>
      </c>
      <c r="O43" s="265" t="s">
        <v>208</v>
      </c>
      <c r="P43" s="265" t="s">
        <v>209</v>
      </c>
      <c r="Q43" s="247" t="s">
        <v>210</v>
      </c>
      <c r="R43" s="269" t="s">
        <v>873</v>
      </c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85"/>
      <c r="BC43" s="185"/>
      <c r="BD43" s="185"/>
      <c r="BE43" s="185"/>
      <c r="BF43" s="185"/>
      <c r="BG43" s="185"/>
      <c r="BH43" s="185"/>
      <c r="BI43" s="185"/>
      <c r="BJ43" s="185"/>
      <c r="BK43" s="185"/>
      <c r="BL43" s="185"/>
      <c r="BM43" s="185"/>
      <c r="BN43" s="185"/>
      <c r="BO43" s="185"/>
      <c r="BP43" s="185"/>
      <c r="BQ43" s="185"/>
      <c r="BR43" s="185"/>
      <c r="BS43" s="185"/>
      <c r="BT43" s="185"/>
      <c r="BU43" s="185"/>
      <c r="BV43" s="185"/>
      <c r="BW43" s="185"/>
      <c r="BX43" s="185"/>
    </row>
    <row r="44" spans="1:76" s="257" customFormat="1" ht="28.5" x14ac:dyDescent="0.2">
      <c r="A44" s="331">
        <v>3111</v>
      </c>
      <c r="B44" s="276" t="s">
        <v>103</v>
      </c>
      <c r="C44" s="332" t="s">
        <v>190</v>
      </c>
      <c r="D44" s="334" t="s">
        <v>211</v>
      </c>
      <c r="E44" s="220">
        <f t="shared" si="15"/>
        <v>9400</v>
      </c>
      <c r="F44" s="261">
        <v>8300</v>
      </c>
      <c r="G44" s="261">
        <v>1100</v>
      </c>
      <c r="H44" s="263">
        <v>0</v>
      </c>
      <c r="I44" s="220">
        <f>340+423</f>
        <v>763</v>
      </c>
      <c r="J44" s="254">
        <v>762</v>
      </c>
      <c r="K44" s="255">
        <v>0</v>
      </c>
      <c r="L44" s="224">
        <v>0</v>
      </c>
      <c r="M44" s="225" t="s">
        <v>19</v>
      </c>
      <c r="N44" s="264" t="s">
        <v>102</v>
      </c>
      <c r="O44" s="265" t="s">
        <v>212</v>
      </c>
      <c r="P44" s="265" t="s">
        <v>193</v>
      </c>
      <c r="Q44" s="247" t="s">
        <v>193</v>
      </c>
      <c r="R44" s="269" t="s">
        <v>213</v>
      </c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5"/>
      <c r="BD44" s="185"/>
      <c r="BE44" s="185"/>
      <c r="BF44" s="185"/>
      <c r="BG44" s="185"/>
      <c r="BH44" s="185"/>
      <c r="BI44" s="185"/>
      <c r="BJ44" s="185"/>
      <c r="BK44" s="185"/>
      <c r="BL44" s="185"/>
      <c r="BM44" s="185"/>
      <c r="BN44" s="185"/>
      <c r="BO44" s="185"/>
      <c r="BP44" s="185"/>
      <c r="BQ44" s="185"/>
      <c r="BR44" s="185"/>
      <c r="BS44" s="185"/>
      <c r="BT44" s="185"/>
      <c r="BU44" s="185"/>
      <c r="BV44" s="185"/>
      <c r="BW44" s="185"/>
      <c r="BX44" s="185"/>
    </row>
    <row r="45" spans="1:76" s="257" customFormat="1" ht="50.25" customHeight="1" x14ac:dyDescent="0.2">
      <c r="A45" s="331">
        <v>3126</v>
      </c>
      <c r="B45" s="276" t="s">
        <v>98</v>
      </c>
      <c r="C45" s="332" t="s">
        <v>190</v>
      </c>
      <c r="D45" s="335" t="s">
        <v>214</v>
      </c>
      <c r="E45" s="229">
        <f t="shared" si="15"/>
        <v>7900</v>
      </c>
      <c r="F45" s="261">
        <v>6000</v>
      </c>
      <c r="G45" s="261">
        <v>1900</v>
      </c>
      <c r="H45" s="263">
        <v>0</v>
      </c>
      <c r="I45" s="220">
        <f xml:space="preserve"> 630+660+75</f>
        <v>1365</v>
      </c>
      <c r="J45" s="254">
        <v>111</v>
      </c>
      <c r="K45" s="255">
        <v>76</v>
      </c>
      <c r="L45" s="224">
        <v>75</v>
      </c>
      <c r="M45" s="272">
        <f t="shared" si="4"/>
        <v>98.68421052631578</v>
      </c>
      <c r="N45" s="264" t="s">
        <v>139</v>
      </c>
      <c r="O45" s="265" t="s">
        <v>174</v>
      </c>
      <c r="P45" s="205" t="s">
        <v>215</v>
      </c>
      <c r="Q45" s="206" t="s">
        <v>216</v>
      </c>
      <c r="R45" s="269" t="s">
        <v>217</v>
      </c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85"/>
      <c r="BC45" s="185"/>
      <c r="BD45" s="185"/>
      <c r="BE45" s="185"/>
      <c r="BF45" s="185"/>
      <c r="BG45" s="185"/>
      <c r="BH45" s="185"/>
      <c r="BI45" s="185"/>
      <c r="BJ45" s="185"/>
      <c r="BK45" s="185"/>
      <c r="BL45" s="185"/>
      <c r="BM45" s="185"/>
      <c r="BN45" s="185"/>
      <c r="BO45" s="185"/>
      <c r="BP45" s="185"/>
      <c r="BQ45" s="185"/>
      <c r="BR45" s="185"/>
      <c r="BS45" s="185"/>
      <c r="BT45" s="185"/>
      <c r="BU45" s="185"/>
      <c r="BV45" s="185"/>
      <c r="BW45" s="185"/>
      <c r="BX45" s="185"/>
    </row>
    <row r="46" spans="1:76" s="185" customFormat="1" ht="40.5" customHeight="1" x14ac:dyDescent="0.2">
      <c r="A46" s="968">
        <v>3129</v>
      </c>
      <c r="B46" s="276" t="s">
        <v>87</v>
      </c>
      <c r="C46" s="276" t="s">
        <v>176</v>
      </c>
      <c r="D46" s="335" t="s">
        <v>218</v>
      </c>
      <c r="E46" s="220">
        <f t="shared" si="15"/>
        <v>82690.94</v>
      </c>
      <c r="F46" s="261">
        <v>80000</v>
      </c>
      <c r="G46" s="261">
        <v>2690.94</v>
      </c>
      <c r="H46" s="263">
        <v>0</v>
      </c>
      <c r="I46" s="220">
        <v>2690.94</v>
      </c>
      <c r="J46" s="254">
        <v>5432</v>
      </c>
      <c r="K46" s="255">
        <v>447</v>
      </c>
      <c r="L46" s="224">
        <v>446</v>
      </c>
      <c r="M46" s="272">
        <f t="shared" si="4"/>
        <v>99.776286353467555</v>
      </c>
      <c r="N46" s="264" t="s">
        <v>140</v>
      </c>
      <c r="O46" s="265"/>
      <c r="P46" s="265" t="s">
        <v>219</v>
      </c>
      <c r="Q46" s="247"/>
      <c r="R46" s="283" t="s">
        <v>220</v>
      </c>
    </row>
    <row r="47" spans="1:76" s="185" customFormat="1" ht="27" customHeight="1" x14ac:dyDescent="0.2">
      <c r="A47" s="968">
        <v>3137</v>
      </c>
      <c r="B47" s="276" t="s">
        <v>150</v>
      </c>
      <c r="C47" s="276" t="s">
        <v>190</v>
      </c>
      <c r="D47" s="335" t="s">
        <v>221</v>
      </c>
      <c r="E47" s="220">
        <f t="shared" si="15"/>
        <v>15840</v>
      </c>
      <c r="F47" s="261">
        <v>14340</v>
      </c>
      <c r="G47" s="261">
        <v>1500</v>
      </c>
      <c r="H47" s="263">
        <v>0</v>
      </c>
      <c r="I47" s="220">
        <f>301+1113+8845+163</f>
        <v>10422</v>
      </c>
      <c r="J47" s="254">
        <v>10000</v>
      </c>
      <c r="K47" s="255">
        <v>4900</v>
      </c>
      <c r="L47" s="224">
        <v>4891</v>
      </c>
      <c r="M47" s="272">
        <f t="shared" si="4"/>
        <v>99.816326530612244</v>
      </c>
      <c r="N47" s="264" t="s">
        <v>169</v>
      </c>
      <c r="O47" s="265" t="s">
        <v>222</v>
      </c>
      <c r="P47" s="265" t="s">
        <v>223</v>
      </c>
      <c r="Q47" s="247" t="s">
        <v>180</v>
      </c>
      <c r="R47" s="269" t="s">
        <v>901</v>
      </c>
    </row>
    <row r="48" spans="1:76" s="257" customFormat="1" ht="46.5" customHeight="1" x14ac:dyDescent="0.2">
      <c r="A48" s="337">
        <v>3138</v>
      </c>
      <c r="B48" s="293" t="s">
        <v>153</v>
      </c>
      <c r="C48" s="276" t="s">
        <v>190</v>
      </c>
      <c r="D48" s="335" t="s">
        <v>224</v>
      </c>
      <c r="E48" s="220">
        <f t="shared" si="15"/>
        <v>16700</v>
      </c>
      <c r="F48" s="261">
        <v>12200</v>
      </c>
      <c r="G48" s="261">
        <v>1400</v>
      </c>
      <c r="H48" s="263">
        <v>3100</v>
      </c>
      <c r="I48" s="220">
        <v>1210</v>
      </c>
      <c r="J48" s="254">
        <v>660</v>
      </c>
      <c r="K48" s="255">
        <v>6</v>
      </c>
      <c r="L48" s="224">
        <v>2</v>
      </c>
      <c r="M48" s="272">
        <f t="shared" si="4"/>
        <v>33.333333333333329</v>
      </c>
      <c r="N48" s="264" t="s">
        <v>169</v>
      </c>
      <c r="O48" s="265" t="s">
        <v>102</v>
      </c>
      <c r="P48" s="265" t="s">
        <v>193</v>
      </c>
      <c r="Q48" s="247" t="s">
        <v>193</v>
      </c>
      <c r="R48" s="269" t="s">
        <v>955</v>
      </c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  <c r="BA48" s="185"/>
      <c r="BB48" s="185"/>
      <c r="BC48" s="185"/>
      <c r="BD48" s="185"/>
      <c r="BE48" s="185"/>
      <c r="BF48" s="185"/>
      <c r="BG48" s="185"/>
      <c r="BH48" s="185"/>
      <c r="BI48" s="185"/>
      <c r="BJ48" s="185"/>
      <c r="BK48" s="185"/>
      <c r="BL48" s="185"/>
      <c r="BM48" s="185"/>
      <c r="BN48" s="185"/>
      <c r="BO48" s="185"/>
      <c r="BP48" s="185"/>
      <c r="BQ48" s="185"/>
      <c r="BR48" s="185"/>
      <c r="BS48" s="185"/>
      <c r="BT48" s="185"/>
      <c r="BU48" s="185"/>
      <c r="BV48" s="185"/>
      <c r="BW48" s="185"/>
      <c r="BX48" s="185"/>
    </row>
    <row r="49" spans="1:76" s="381" customFormat="1" ht="28.5" x14ac:dyDescent="0.2">
      <c r="A49" s="337">
        <v>3146</v>
      </c>
      <c r="B49" s="293" t="s">
        <v>92</v>
      </c>
      <c r="C49" s="276" t="s">
        <v>190</v>
      </c>
      <c r="D49" s="260" t="s">
        <v>225</v>
      </c>
      <c r="E49" s="220">
        <f t="shared" si="15"/>
        <v>4000</v>
      </c>
      <c r="F49" s="261">
        <v>3558</v>
      </c>
      <c r="G49" s="261">
        <v>442</v>
      </c>
      <c r="H49" s="263">
        <v>0</v>
      </c>
      <c r="I49" s="220">
        <f xml:space="preserve"> 498+130+3+12+70+30+1</f>
        <v>744</v>
      </c>
      <c r="J49" s="254">
        <v>1000</v>
      </c>
      <c r="K49" s="255">
        <v>131</v>
      </c>
      <c r="L49" s="224">
        <v>131</v>
      </c>
      <c r="M49" s="272">
        <f t="shared" si="4"/>
        <v>100</v>
      </c>
      <c r="N49" s="264" t="s">
        <v>226</v>
      </c>
      <c r="O49" s="265" t="s">
        <v>212</v>
      </c>
      <c r="P49" s="338" t="s">
        <v>193</v>
      </c>
      <c r="Q49" s="247" t="s">
        <v>193</v>
      </c>
      <c r="R49" s="283" t="s">
        <v>227</v>
      </c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85"/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85"/>
      <c r="BN49" s="185"/>
      <c r="BO49" s="185"/>
      <c r="BP49" s="185"/>
      <c r="BQ49" s="185"/>
      <c r="BR49" s="185"/>
      <c r="BS49" s="185"/>
      <c r="BT49" s="185"/>
      <c r="BU49" s="185"/>
      <c r="BV49" s="185"/>
      <c r="BW49" s="185"/>
      <c r="BX49" s="185"/>
    </row>
    <row r="50" spans="1:76" s="257" customFormat="1" ht="28.5" customHeight="1" x14ac:dyDescent="0.2">
      <c r="A50" s="337">
        <v>3152</v>
      </c>
      <c r="B50" s="293" t="s">
        <v>92</v>
      </c>
      <c r="C50" s="276" t="s">
        <v>190</v>
      </c>
      <c r="D50" s="335" t="s">
        <v>228</v>
      </c>
      <c r="E50" s="220">
        <f t="shared" si="15"/>
        <v>16300</v>
      </c>
      <c r="F50" s="261">
        <v>15000</v>
      </c>
      <c r="G50" s="261">
        <v>1300</v>
      </c>
      <c r="H50" s="263">
        <v>0</v>
      </c>
      <c r="I50" s="220">
        <v>1145</v>
      </c>
      <c r="J50" s="254">
        <v>50</v>
      </c>
      <c r="K50" s="255">
        <v>0</v>
      </c>
      <c r="L50" s="224">
        <v>0</v>
      </c>
      <c r="M50" s="225" t="s">
        <v>19</v>
      </c>
      <c r="N50" s="264" t="s">
        <v>116</v>
      </c>
      <c r="O50" s="265" t="s">
        <v>229</v>
      </c>
      <c r="P50" s="205" t="s">
        <v>230</v>
      </c>
      <c r="Q50" s="206" t="s">
        <v>231</v>
      </c>
      <c r="R50" s="283" t="s">
        <v>232</v>
      </c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85"/>
      <c r="BA50" s="185"/>
      <c r="BB50" s="185"/>
      <c r="BC50" s="185"/>
      <c r="BD50" s="185"/>
      <c r="BE50" s="185"/>
      <c r="BF50" s="185"/>
      <c r="BG50" s="185"/>
      <c r="BH50" s="185"/>
      <c r="BI50" s="185"/>
      <c r="BJ50" s="185"/>
      <c r="BK50" s="185"/>
      <c r="BL50" s="185"/>
      <c r="BM50" s="185"/>
      <c r="BN50" s="185"/>
      <c r="BO50" s="185"/>
      <c r="BP50" s="185"/>
      <c r="BQ50" s="185"/>
      <c r="BR50" s="185"/>
      <c r="BS50" s="185"/>
      <c r="BT50" s="185"/>
      <c r="BU50" s="185"/>
      <c r="BV50" s="185"/>
      <c r="BW50" s="185"/>
      <c r="BX50" s="185"/>
    </row>
    <row r="51" spans="1:76" s="257" customFormat="1" ht="21" customHeight="1" x14ac:dyDescent="0.2">
      <c r="A51" s="337">
        <v>3153</v>
      </c>
      <c r="B51" s="293" t="s">
        <v>150</v>
      </c>
      <c r="C51" s="276" t="s">
        <v>190</v>
      </c>
      <c r="D51" s="335" t="s">
        <v>233</v>
      </c>
      <c r="E51" s="220">
        <f t="shared" si="15"/>
        <v>11219</v>
      </c>
      <c r="F51" s="261">
        <v>9900</v>
      </c>
      <c r="G51" s="261">
        <v>1250</v>
      </c>
      <c r="H51" s="263">
        <v>69</v>
      </c>
      <c r="I51" s="220">
        <f>264+515+29+41</f>
        <v>849</v>
      </c>
      <c r="J51" s="254">
        <v>249</v>
      </c>
      <c r="K51" s="255">
        <v>0</v>
      </c>
      <c r="L51" s="224">
        <v>0</v>
      </c>
      <c r="M51" s="225" t="s">
        <v>19</v>
      </c>
      <c r="N51" s="264" t="s">
        <v>196</v>
      </c>
      <c r="O51" s="265" t="s">
        <v>234</v>
      </c>
      <c r="P51" s="265" t="s">
        <v>193</v>
      </c>
      <c r="Q51" s="247" t="s">
        <v>193</v>
      </c>
      <c r="R51" s="283" t="s">
        <v>235</v>
      </c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85"/>
      <c r="BA51" s="185"/>
      <c r="BB51" s="185"/>
      <c r="BC51" s="185"/>
      <c r="BD51" s="185"/>
      <c r="BE51" s="185"/>
      <c r="BF51" s="185"/>
      <c r="BG51" s="185"/>
      <c r="BH51" s="185"/>
      <c r="BI51" s="185"/>
      <c r="BJ51" s="185"/>
      <c r="BK51" s="185"/>
      <c r="BL51" s="185"/>
      <c r="BM51" s="185"/>
      <c r="BN51" s="185"/>
      <c r="BO51" s="185"/>
      <c r="BP51" s="185"/>
      <c r="BQ51" s="185"/>
      <c r="BR51" s="185"/>
      <c r="BS51" s="185"/>
      <c r="BT51" s="185"/>
      <c r="BU51" s="185"/>
      <c r="BV51" s="185"/>
      <c r="BW51" s="185"/>
      <c r="BX51" s="185"/>
    </row>
    <row r="52" spans="1:76" s="257" customFormat="1" ht="41.25" customHeight="1" x14ac:dyDescent="0.2">
      <c r="A52" s="337">
        <v>3154</v>
      </c>
      <c r="B52" s="293" t="s">
        <v>189</v>
      </c>
      <c r="C52" s="276" t="s">
        <v>190</v>
      </c>
      <c r="D52" s="335" t="s">
        <v>236</v>
      </c>
      <c r="E52" s="220">
        <f t="shared" si="15"/>
        <v>20000</v>
      </c>
      <c r="F52" s="261">
        <v>18000</v>
      </c>
      <c r="G52" s="261">
        <v>2000</v>
      </c>
      <c r="H52" s="263">
        <v>0</v>
      </c>
      <c r="I52" s="220">
        <v>475</v>
      </c>
      <c r="J52" s="254">
        <v>560</v>
      </c>
      <c r="K52" s="255">
        <v>57</v>
      </c>
      <c r="L52" s="224">
        <v>57</v>
      </c>
      <c r="M52" s="272">
        <f t="shared" si="4"/>
        <v>100</v>
      </c>
      <c r="N52" s="204" t="s">
        <v>237</v>
      </c>
      <c r="O52" s="205" t="s">
        <v>238</v>
      </c>
      <c r="P52" s="205" t="s">
        <v>239</v>
      </c>
      <c r="Q52" s="206" t="s">
        <v>239</v>
      </c>
      <c r="R52" s="283" t="s">
        <v>240</v>
      </c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  <c r="AK52" s="185"/>
      <c r="AL52" s="185"/>
      <c r="AM52" s="185"/>
      <c r="AN52" s="185"/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  <c r="BC52" s="185"/>
      <c r="BD52" s="185"/>
      <c r="BE52" s="185"/>
      <c r="BF52" s="185"/>
      <c r="BG52" s="185"/>
      <c r="BH52" s="185"/>
      <c r="BI52" s="185"/>
      <c r="BJ52" s="185"/>
      <c r="BK52" s="185"/>
      <c r="BL52" s="185"/>
      <c r="BM52" s="185"/>
      <c r="BN52" s="185"/>
      <c r="BO52" s="185"/>
      <c r="BP52" s="185"/>
      <c r="BQ52" s="185"/>
      <c r="BR52" s="185"/>
      <c r="BS52" s="185"/>
      <c r="BT52" s="185"/>
      <c r="BU52" s="185"/>
      <c r="BV52" s="185"/>
      <c r="BW52" s="185"/>
      <c r="BX52" s="185"/>
    </row>
    <row r="53" spans="1:76" s="257" customFormat="1" ht="21" customHeight="1" x14ac:dyDescent="0.2">
      <c r="A53" s="337">
        <v>3155</v>
      </c>
      <c r="B53" s="293" t="s">
        <v>241</v>
      </c>
      <c r="C53" s="276" t="s">
        <v>190</v>
      </c>
      <c r="D53" s="335" t="s">
        <v>242</v>
      </c>
      <c r="E53" s="220">
        <f t="shared" si="15"/>
        <v>14000</v>
      </c>
      <c r="F53" s="261">
        <v>12000</v>
      </c>
      <c r="G53" s="261">
        <v>2000</v>
      </c>
      <c r="H53" s="263">
        <v>0</v>
      </c>
      <c r="I53" s="220">
        <v>478</v>
      </c>
      <c r="J53" s="254">
        <v>543</v>
      </c>
      <c r="K53" s="255">
        <v>235</v>
      </c>
      <c r="L53" s="224">
        <v>235</v>
      </c>
      <c r="M53" s="272">
        <f t="shared" si="4"/>
        <v>100</v>
      </c>
      <c r="N53" s="264" t="s">
        <v>243</v>
      </c>
      <c r="O53" s="265" t="s">
        <v>210</v>
      </c>
      <c r="P53" s="265" t="s">
        <v>193</v>
      </c>
      <c r="Q53" s="247" t="s">
        <v>193</v>
      </c>
      <c r="R53" s="341" t="s">
        <v>244</v>
      </c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85"/>
      <c r="AT53" s="185"/>
      <c r="AU53" s="185"/>
      <c r="AV53" s="185"/>
      <c r="AW53" s="185"/>
      <c r="AX53" s="185"/>
      <c r="AY53" s="185"/>
      <c r="AZ53" s="185"/>
      <c r="BA53" s="185"/>
      <c r="BB53" s="185"/>
      <c r="BC53" s="185"/>
      <c r="BD53" s="185"/>
      <c r="BE53" s="185"/>
      <c r="BF53" s="185"/>
      <c r="BG53" s="185"/>
      <c r="BH53" s="185"/>
      <c r="BI53" s="185"/>
      <c r="BJ53" s="185"/>
      <c r="BK53" s="185"/>
      <c r="BL53" s="185"/>
      <c r="BM53" s="185"/>
      <c r="BN53" s="185"/>
      <c r="BO53" s="185"/>
      <c r="BP53" s="185"/>
      <c r="BQ53" s="185"/>
      <c r="BR53" s="185"/>
      <c r="BS53" s="185"/>
      <c r="BT53" s="185"/>
      <c r="BU53" s="185"/>
      <c r="BV53" s="185"/>
      <c r="BW53" s="185"/>
      <c r="BX53" s="185"/>
    </row>
    <row r="54" spans="1:76" s="249" customFormat="1" ht="21" customHeight="1" x14ac:dyDescent="0.2">
      <c r="A54" s="810">
        <v>3161</v>
      </c>
      <c r="B54" s="275" t="s">
        <v>150</v>
      </c>
      <c r="C54" s="276" t="s">
        <v>99</v>
      </c>
      <c r="D54" s="277" t="s">
        <v>245</v>
      </c>
      <c r="E54" s="220">
        <f t="shared" si="15"/>
        <v>3524</v>
      </c>
      <c r="F54" s="261">
        <v>2939</v>
      </c>
      <c r="G54" s="261">
        <v>585</v>
      </c>
      <c r="H54" s="263">
        <v>0</v>
      </c>
      <c r="I54" s="220">
        <v>3524</v>
      </c>
      <c r="J54" s="279">
        <v>1762</v>
      </c>
      <c r="K54" s="280">
        <v>326</v>
      </c>
      <c r="L54" s="367">
        <v>326</v>
      </c>
      <c r="M54" s="272">
        <f t="shared" si="4"/>
        <v>100</v>
      </c>
      <c r="N54" s="264" t="s">
        <v>186</v>
      </c>
      <c r="O54" s="265" t="s">
        <v>246</v>
      </c>
      <c r="P54" s="265" t="s">
        <v>247</v>
      </c>
      <c r="Q54" s="247" t="s">
        <v>97</v>
      </c>
      <c r="R54" s="283" t="s">
        <v>902</v>
      </c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236"/>
      <c r="BN54" s="236"/>
      <c r="BO54" s="236"/>
      <c r="BP54" s="236"/>
      <c r="BQ54" s="236"/>
      <c r="BR54" s="236"/>
      <c r="BS54" s="236"/>
      <c r="BT54" s="236"/>
      <c r="BU54" s="236"/>
      <c r="BV54" s="236"/>
      <c r="BW54" s="236"/>
      <c r="BX54" s="236"/>
    </row>
    <row r="55" spans="1:76" s="257" customFormat="1" ht="21" customHeight="1" x14ac:dyDescent="0.2">
      <c r="A55" s="337">
        <v>3176</v>
      </c>
      <c r="B55" s="293" t="s">
        <v>150</v>
      </c>
      <c r="C55" s="276" t="s">
        <v>190</v>
      </c>
      <c r="D55" s="494" t="s">
        <v>248</v>
      </c>
      <c r="E55" s="220">
        <f t="shared" si="15"/>
        <v>11100</v>
      </c>
      <c r="F55" s="261">
        <v>9500</v>
      </c>
      <c r="G55" s="261">
        <v>1600</v>
      </c>
      <c r="H55" s="263">
        <v>0</v>
      </c>
      <c r="I55" s="220">
        <v>324</v>
      </c>
      <c r="J55" s="254">
        <v>775</v>
      </c>
      <c r="K55" s="255">
        <v>0</v>
      </c>
      <c r="L55" s="224">
        <v>0</v>
      </c>
      <c r="M55" s="225" t="s">
        <v>19</v>
      </c>
      <c r="N55" s="342" t="s">
        <v>166</v>
      </c>
      <c r="O55" s="205" t="s">
        <v>231</v>
      </c>
      <c r="P55" s="205" t="s">
        <v>193</v>
      </c>
      <c r="Q55" s="343" t="s">
        <v>193</v>
      </c>
      <c r="R55" s="269" t="s">
        <v>249</v>
      </c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  <c r="AX55" s="185"/>
      <c r="AY55" s="185"/>
      <c r="AZ55" s="185"/>
      <c r="BA55" s="185"/>
      <c r="BB55" s="185"/>
      <c r="BC55" s="185"/>
      <c r="BD55" s="185"/>
      <c r="BE55" s="185"/>
      <c r="BF55" s="185"/>
      <c r="BG55" s="185"/>
      <c r="BH55" s="185"/>
      <c r="BI55" s="185"/>
      <c r="BJ55" s="185"/>
      <c r="BK55" s="185"/>
      <c r="BL55" s="185"/>
      <c r="BM55" s="185"/>
      <c r="BN55" s="185"/>
      <c r="BO55" s="185"/>
      <c r="BP55" s="185"/>
      <c r="BQ55" s="185"/>
      <c r="BR55" s="185"/>
      <c r="BS55" s="185"/>
      <c r="BT55" s="185"/>
      <c r="BU55" s="185"/>
      <c r="BV55" s="185"/>
      <c r="BW55" s="185"/>
      <c r="BX55" s="185"/>
    </row>
    <row r="56" spans="1:76" s="257" customFormat="1" ht="21" customHeight="1" x14ac:dyDescent="0.2">
      <c r="A56" s="337">
        <v>3177</v>
      </c>
      <c r="B56" s="293" t="s">
        <v>98</v>
      </c>
      <c r="C56" s="276" t="s">
        <v>190</v>
      </c>
      <c r="D56" s="494" t="s">
        <v>250</v>
      </c>
      <c r="E56" s="220">
        <f t="shared" si="15"/>
        <v>13300</v>
      </c>
      <c r="F56" s="261">
        <v>11500</v>
      </c>
      <c r="G56" s="261">
        <v>1800</v>
      </c>
      <c r="H56" s="263">
        <v>0</v>
      </c>
      <c r="I56" s="220">
        <v>357</v>
      </c>
      <c r="J56" s="254">
        <v>694</v>
      </c>
      <c r="K56" s="255">
        <v>194</v>
      </c>
      <c r="L56" s="224">
        <v>194</v>
      </c>
      <c r="M56" s="272">
        <f t="shared" si="4"/>
        <v>100</v>
      </c>
      <c r="N56" s="342" t="s">
        <v>243</v>
      </c>
      <c r="O56" s="205" t="s">
        <v>210</v>
      </c>
      <c r="P56" s="205" t="s">
        <v>239</v>
      </c>
      <c r="Q56" s="343" t="s">
        <v>239</v>
      </c>
      <c r="R56" s="269" t="s">
        <v>251</v>
      </c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  <c r="AL56" s="185"/>
      <c r="AM56" s="185"/>
      <c r="AN56" s="185"/>
      <c r="AO56" s="185"/>
      <c r="AP56" s="185"/>
      <c r="AQ56" s="185"/>
      <c r="AR56" s="185"/>
      <c r="AS56" s="185"/>
      <c r="AT56" s="185"/>
      <c r="AU56" s="185"/>
      <c r="AV56" s="185"/>
      <c r="AW56" s="185"/>
      <c r="AX56" s="185"/>
      <c r="AY56" s="185"/>
      <c r="AZ56" s="185"/>
      <c r="BA56" s="185"/>
      <c r="BB56" s="185"/>
      <c r="BC56" s="185"/>
      <c r="BD56" s="185"/>
      <c r="BE56" s="185"/>
      <c r="BF56" s="185"/>
      <c r="BG56" s="185"/>
      <c r="BH56" s="185"/>
      <c r="BI56" s="185"/>
      <c r="BJ56" s="185"/>
      <c r="BK56" s="185"/>
      <c r="BL56" s="185"/>
      <c r="BM56" s="185"/>
      <c r="BN56" s="185"/>
      <c r="BO56" s="185"/>
      <c r="BP56" s="185"/>
      <c r="BQ56" s="185"/>
      <c r="BR56" s="185"/>
      <c r="BS56" s="185"/>
      <c r="BT56" s="185"/>
      <c r="BU56" s="185"/>
      <c r="BV56" s="185"/>
      <c r="BW56" s="185"/>
      <c r="BX56" s="185"/>
    </row>
    <row r="57" spans="1:76" s="249" customFormat="1" ht="102.75" customHeight="1" x14ac:dyDescent="0.2">
      <c r="A57" s="810">
        <v>3179</v>
      </c>
      <c r="B57" s="275" t="s">
        <v>98</v>
      </c>
      <c r="C57" s="276" t="s">
        <v>99</v>
      </c>
      <c r="D57" s="969" t="s">
        <v>252</v>
      </c>
      <c r="E57" s="220">
        <f t="shared" si="15"/>
        <v>17583</v>
      </c>
      <c r="F57" s="261">
        <v>16613</v>
      </c>
      <c r="G57" s="261">
        <v>810</v>
      </c>
      <c r="H57" s="263">
        <v>160</v>
      </c>
      <c r="I57" s="220">
        <v>118</v>
      </c>
      <c r="J57" s="279">
        <v>1086</v>
      </c>
      <c r="K57" s="280">
        <v>6</v>
      </c>
      <c r="L57" s="367">
        <v>5</v>
      </c>
      <c r="M57" s="272">
        <f t="shared" si="4"/>
        <v>83.333333333333343</v>
      </c>
      <c r="N57" s="344"/>
      <c r="O57" s="265"/>
      <c r="P57" s="265"/>
      <c r="Q57" s="338"/>
      <c r="R57" s="207" t="s">
        <v>253</v>
      </c>
      <c r="S57" s="236"/>
      <c r="T57" s="236"/>
      <c r="U57" s="236"/>
      <c r="V57" s="236"/>
      <c r="W57" s="236"/>
      <c r="X57" s="236"/>
      <c r="Y57" s="236"/>
      <c r="Z57" s="236"/>
      <c r="AA57" s="236"/>
      <c r="AB57" s="236"/>
      <c r="AC57" s="236"/>
      <c r="AD57" s="236"/>
      <c r="AE57" s="236"/>
      <c r="AF57" s="236"/>
      <c r="AG57" s="236"/>
      <c r="AH57" s="236"/>
      <c r="AI57" s="236"/>
      <c r="AJ57" s="236"/>
      <c r="AK57" s="236"/>
      <c r="AL57" s="236"/>
      <c r="AM57" s="236"/>
      <c r="AN57" s="236"/>
      <c r="AO57" s="236"/>
      <c r="AP57" s="236"/>
      <c r="AQ57" s="236"/>
      <c r="AR57" s="236"/>
      <c r="AS57" s="236"/>
      <c r="AT57" s="236"/>
      <c r="AU57" s="236"/>
      <c r="AV57" s="236"/>
      <c r="AW57" s="236"/>
      <c r="AX57" s="236"/>
      <c r="AY57" s="236"/>
      <c r="AZ57" s="236"/>
      <c r="BA57" s="236"/>
      <c r="BB57" s="236"/>
      <c r="BC57" s="236"/>
      <c r="BD57" s="236"/>
      <c r="BE57" s="236"/>
      <c r="BF57" s="236"/>
      <c r="BG57" s="236"/>
      <c r="BH57" s="236"/>
      <c r="BI57" s="236"/>
      <c r="BJ57" s="236"/>
      <c r="BK57" s="236"/>
      <c r="BL57" s="236"/>
      <c r="BM57" s="236"/>
      <c r="BN57" s="236"/>
      <c r="BO57" s="236"/>
      <c r="BP57" s="236"/>
      <c r="BQ57" s="236"/>
      <c r="BR57" s="236"/>
      <c r="BS57" s="236"/>
      <c r="BT57" s="236"/>
      <c r="BU57" s="236"/>
      <c r="BV57" s="236"/>
      <c r="BW57" s="236"/>
      <c r="BX57" s="236"/>
    </row>
    <row r="58" spans="1:76" s="257" customFormat="1" ht="28.5" x14ac:dyDescent="0.2">
      <c r="A58" s="337">
        <v>3184</v>
      </c>
      <c r="B58" s="293" t="s">
        <v>200</v>
      </c>
      <c r="C58" s="276" t="s">
        <v>190</v>
      </c>
      <c r="D58" s="260" t="s">
        <v>254</v>
      </c>
      <c r="E58" s="220">
        <f t="shared" si="15"/>
        <v>42700</v>
      </c>
      <c r="F58" s="261">
        <v>40000</v>
      </c>
      <c r="G58" s="261">
        <v>2700</v>
      </c>
      <c r="H58" s="263">
        <v>0</v>
      </c>
      <c r="I58" s="220">
        <v>684</v>
      </c>
      <c r="J58" s="254">
        <v>854</v>
      </c>
      <c r="K58" s="255">
        <v>27</v>
      </c>
      <c r="L58" s="224">
        <v>27</v>
      </c>
      <c r="M58" s="272">
        <f t="shared" si="4"/>
        <v>100</v>
      </c>
      <c r="N58" s="344" t="s">
        <v>255</v>
      </c>
      <c r="O58" s="265"/>
      <c r="P58" s="265"/>
      <c r="Q58" s="338"/>
      <c r="R58" s="283" t="s">
        <v>956</v>
      </c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  <c r="AK58" s="185"/>
      <c r="AL58" s="185"/>
      <c r="AM58" s="185"/>
      <c r="AN58" s="185"/>
      <c r="AO58" s="185"/>
      <c r="AP58" s="185"/>
      <c r="AQ58" s="185"/>
      <c r="AR58" s="185"/>
      <c r="AS58" s="185"/>
      <c r="AT58" s="185"/>
      <c r="AU58" s="185"/>
      <c r="AV58" s="185"/>
      <c r="AW58" s="185"/>
      <c r="AX58" s="185"/>
      <c r="AY58" s="185"/>
      <c r="AZ58" s="185"/>
      <c r="BA58" s="185"/>
      <c r="BB58" s="185"/>
      <c r="BC58" s="185"/>
      <c r="BD58" s="185"/>
      <c r="BE58" s="185"/>
      <c r="BF58" s="185"/>
      <c r="BG58" s="185"/>
      <c r="BH58" s="185"/>
      <c r="BI58" s="185"/>
      <c r="BJ58" s="185"/>
      <c r="BK58" s="185"/>
      <c r="BL58" s="185"/>
      <c r="BM58" s="185"/>
      <c r="BN58" s="185"/>
      <c r="BO58" s="185"/>
      <c r="BP58" s="185"/>
      <c r="BQ58" s="185"/>
      <c r="BR58" s="185"/>
      <c r="BS58" s="185"/>
      <c r="BT58" s="185"/>
      <c r="BU58" s="185"/>
      <c r="BV58" s="185"/>
      <c r="BW58" s="185"/>
      <c r="BX58" s="185"/>
    </row>
    <row r="59" spans="1:76" s="257" customFormat="1" ht="24.75" customHeight="1" x14ac:dyDescent="0.2">
      <c r="A59" s="337">
        <v>3185</v>
      </c>
      <c r="B59" s="293"/>
      <c r="C59" s="276" t="s">
        <v>190</v>
      </c>
      <c r="D59" s="260" t="s">
        <v>256</v>
      </c>
      <c r="E59" s="220">
        <f t="shared" si="15"/>
        <v>27800</v>
      </c>
      <c r="F59" s="261">
        <v>25000</v>
      </c>
      <c r="G59" s="261">
        <v>2800</v>
      </c>
      <c r="H59" s="263">
        <v>0</v>
      </c>
      <c r="I59" s="220">
        <v>764</v>
      </c>
      <c r="J59" s="254">
        <v>872</v>
      </c>
      <c r="K59" s="255">
        <v>402</v>
      </c>
      <c r="L59" s="224">
        <v>401</v>
      </c>
      <c r="M59" s="272">
        <f t="shared" si="4"/>
        <v>99.75124378109453</v>
      </c>
      <c r="N59" s="342" t="s">
        <v>257</v>
      </c>
      <c r="O59" s="205" t="s">
        <v>210</v>
      </c>
      <c r="P59" s="205" t="s">
        <v>193</v>
      </c>
      <c r="Q59" s="343" t="s">
        <v>193</v>
      </c>
      <c r="R59" s="269" t="s">
        <v>249</v>
      </c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  <c r="AP59" s="185"/>
      <c r="AQ59" s="185"/>
      <c r="AR59" s="185"/>
      <c r="AS59" s="185"/>
      <c r="AT59" s="185"/>
      <c r="AU59" s="185"/>
      <c r="AV59" s="185"/>
      <c r="AW59" s="185"/>
      <c r="AX59" s="185"/>
      <c r="AY59" s="185"/>
      <c r="AZ59" s="185"/>
      <c r="BA59" s="185"/>
      <c r="BB59" s="185"/>
      <c r="BC59" s="185"/>
      <c r="BD59" s="185"/>
      <c r="BE59" s="185"/>
      <c r="BF59" s="185"/>
      <c r="BG59" s="185"/>
      <c r="BH59" s="185"/>
      <c r="BI59" s="185"/>
      <c r="BJ59" s="185"/>
      <c r="BK59" s="185"/>
      <c r="BL59" s="185"/>
      <c r="BM59" s="185"/>
      <c r="BN59" s="185"/>
      <c r="BO59" s="185"/>
      <c r="BP59" s="185"/>
      <c r="BQ59" s="185"/>
      <c r="BR59" s="185"/>
      <c r="BS59" s="185"/>
      <c r="BT59" s="185"/>
      <c r="BU59" s="185"/>
      <c r="BV59" s="185"/>
      <c r="BW59" s="185"/>
      <c r="BX59" s="185"/>
    </row>
    <row r="60" spans="1:76" s="257" customFormat="1" ht="27.75" customHeight="1" x14ac:dyDescent="0.2">
      <c r="A60" s="337">
        <v>3186</v>
      </c>
      <c r="B60" s="293" t="s">
        <v>153</v>
      </c>
      <c r="C60" s="276" t="s">
        <v>190</v>
      </c>
      <c r="D60" s="260" t="s">
        <v>258</v>
      </c>
      <c r="E60" s="220">
        <f t="shared" si="15"/>
        <v>6230</v>
      </c>
      <c r="F60" s="261">
        <v>4500</v>
      </c>
      <c r="G60" s="261">
        <v>1500</v>
      </c>
      <c r="H60" s="263">
        <v>230</v>
      </c>
      <c r="I60" s="220">
        <f>285+346</f>
        <v>631</v>
      </c>
      <c r="J60" s="254">
        <v>665</v>
      </c>
      <c r="K60" s="255">
        <v>327</v>
      </c>
      <c r="L60" s="224">
        <v>327</v>
      </c>
      <c r="M60" s="272">
        <f t="shared" si="4"/>
        <v>100</v>
      </c>
      <c r="N60" s="342" t="s">
        <v>259</v>
      </c>
      <c r="O60" s="205" t="s">
        <v>157</v>
      </c>
      <c r="P60" s="205" t="s">
        <v>86</v>
      </c>
      <c r="Q60" s="343" t="s">
        <v>193</v>
      </c>
      <c r="R60" s="269" t="s">
        <v>903</v>
      </c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5"/>
      <c r="AT60" s="185"/>
      <c r="AU60" s="185"/>
      <c r="AV60" s="185"/>
      <c r="AW60" s="185"/>
      <c r="AX60" s="185"/>
      <c r="AY60" s="185"/>
      <c r="AZ60" s="185"/>
      <c r="BA60" s="185"/>
      <c r="BB60" s="185"/>
      <c r="BC60" s="185"/>
      <c r="BD60" s="185"/>
      <c r="BE60" s="185"/>
      <c r="BF60" s="185"/>
      <c r="BG60" s="185"/>
      <c r="BH60" s="185"/>
      <c r="BI60" s="185"/>
      <c r="BJ60" s="185"/>
      <c r="BK60" s="185"/>
      <c r="BL60" s="185"/>
      <c r="BM60" s="185"/>
      <c r="BN60" s="185"/>
      <c r="BO60" s="185"/>
      <c r="BP60" s="185"/>
      <c r="BQ60" s="185"/>
      <c r="BR60" s="185"/>
      <c r="BS60" s="185"/>
      <c r="BT60" s="185"/>
      <c r="BU60" s="185"/>
      <c r="BV60" s="185"/>
      <c r="BW60" s="185"/>
      <c r="BX60" s="185"/>
    </row>
    <row r="61" spans="1:76" s="257" customFormat="1" ht="21" customHeight="1" x14ac:dyDescent="0.2">
      <c r="A61" s="337">
        <v>3187</v>
      </c>
      <c r="B61" s="293" t="s">
        <v>92</v>
      </c>
      <c r="C61" s="276" t="s">
        <v>190</v>
      </c>
      <c r="D61" s="502" t="s">
        <v>260</v>
      </c>
      <c r="E61" s="220">
        <f t="shared" si="15"/>
        <v>5500</v>
      </c>
      <c r="F61" s="261">
        <v>5000</v>
      </c>
      <c r="G61" s="261">
        <v>500</v>
      </c>
      <c r="H61" s="263">
        <v>0</v>
      </c>
      <c r="I61" s="220">
        <v>205</v>
      </c>
      <c r="J61" s="254">
        <v>0</v>
      </c>
      <c r="K61" s="255">
        <v>90</v>
      </c>
      <c r="L61" s="224">
        <v>90</v>
      </c>
      <c r="M61" s="970">
        <f t="shared" si="4"/>
        <v>100</v>
      </c>
      <c r="N61" s="344"/>
      <c r="O61" s="265"/>
      <c r="P61" s="265"/>
      <c r="Q61" s="338"/>
      <c r="R61" s="269" t="s">
        <v>261</v>
      </c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5"/>
      <c r="BL61" s="185"/>
      <c r="BM61" s="185"/>
      <c r="BN61" s="185"/>
      <c r="BO61" s="185"/>
      <c r="BP61" s="185"/>
      <c r="BQ61" s="185"/>
      <c r="BR61" s="185"/>
      <c r="BS61" s="185"/>
      <c r="BT61" s="185"/>
      <c r="BU61" s="185"/>
      <c r="BV61" s="185"/>
      <c r="BW61" s="185"/>
      <c r="BX61" s="185"/>
    </row>
    <row r="62" spans="1:76" s="185" customFormat="1" ht="27.75" customHeight="1" x14ac:dyDescent="0.2">
      <c r="A62" s="337">
        <v>3192</v>
      </c>
      <c r="B62" s="293" t="s">
        <v>92</v>
      </c>
      <c r="C62" s="276" t="s">
        <v>176</v>
      </c>
      <c r="D62" s="260" t="s">
        <v>262</v>
      </c>
      <c r="E62" s="220">
        <f t="shared" si="15"/>
        <v>52638</v>
      </c>
      <c r="F62" s="261">
        <v>50000</v>
      </c>
      <c r="G62" s="261">
        <v>2415</v>
      </c>
      <c r="H62" s="263">
        <v>223</v>
      </c>
      <c r="I62" s="220">
        <v>2638</v>
      </c>
      <c r="J62" s="254">
        <v>2416</v>
      </c>
      <c r="K62" s="255">
        <v>905</v>
      </c>
      <c r="L62" s="224">
        <v>904</v>
      </c>
      <c r="M62" s="272">
        <f t="shared" si="4"/>
        <v>99.889502762430936</v>
      </c>
      <c r="N62" s="344"/>
      <c r="O62" s="265"/>
      <c r="P62" s="265" t="s">
        <v>263</v>
      </c>
      <c r="Q62" s="338"/>
      <c r="R62" s="283" t="s">
        <v>264</v>
      </c>
    </row>
    <row r="63" spans="1:76" s="273" customFormat="1" ht="42" customHeight="1" x14ac:dyDescent="0.2">
      <c r="A63" s="258">
        <v>3193</v>
      </c>
      <c r="B63" s="345" t="s">
        <v>130</v>
      </c>
      <c r="C63" s="289" t="s">
        <v>265</v>
      </c>
      <c r="D63" s="346" t="s">
        <v>266</v>
      </c>
      <c r="E63" s="229">
        <f>SUM(F63:H63)</f>
        <v>87115</v>
      </c>
      <c r="F63" s="347">
        <v>85000</v>
      </c>
      <c r="G63" s="347">
        <v>2000</v>
      </c>
      <c r="H63" s="348">
        <v>115</v>
      </c>
      <c r="I63" s="349">
        <v>850</v>
      </c>
      <c r="J63" s="350">
        <v>500</v>
      </c>
      <c r="K63" s="347">
        <v>0</v>
      </c>
      <c r="L63" s="347">
        <v>0</v>
      </c>
      <c r="M63" s="351" t="s">
        <v>19</v>
      </c>
      <c r="N63" s="264" t="s">
        <v>107</v>
      </c>
      <c r="O63" s="289">
        <v>2019</v>
      </c>
      <c r="P63" s="289" t="s">
        <v>267</v>
      </c>
      <c r="Q63" s="247"/>
      <c r="R63" s="352" t="s">
        <v>957</v>
      </c>
    </row>
    <row r="64" spans="1:76" s="257" customFormat="1" ht="21" customHeight="1" x14ac:dyDescent="0.2">
      <c r="A64" s="353">
        <v>3204</v>
      </c>
      <c r="B64" s="293" t="s">
        <v>175</v>
      </c>
      <c r="C64" s="276" t="s">
        <v>190</v>
      </c>
      <c r="D64" s="354" t="s">
        <v>268</v>
      </c>
      <c r="E64" s="220">
        <f t="shared" ref="E64" si="17">F64+G64+H64</f>
        <v>756</v>
      </c>
      <c r="F64" s="261">
        <v>590</v>
      </c>
      <c r="G64" s="261">
        <v>136</v>
      </c>
      <c r="H64" s="263">
        <v>30</v>
      </c>
      <c r="I64" s="220">
        <v>92</v>
      </c>
      <c r="J64" s="355">
        <v>150</v>
      </c>
      <c r="K64" s="356">
        <v>3</v>
      </c>
      <c r="L64" s="224">
        <v>2</v>
      </c>
      <c r="M64" s="272">
        <f t="shared" ref="M64" si="18">(L64/K64)*100</f>
        <v>66.666666666666657</v>
      </c>
      <c r="N64" s="264" t="s">
        <v>269</v>
      </c>
      <c r="O64" s="204" t="s">
        <v>269</v>
      </c>
      <c r="P64" s="205" t="s">
        <v>107</v>
      </c>
      <c r="Q64" s="343" t="s">
        <v>107</v>
      </c>
      <c r="R64" s="283" t="s">
        <v>270</v>
      </c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5"/>
      <c r="BA64" s="185"/>
      <c r="BB64" s="185"/>
      <c r="BC64" s="185"/>
      <c r="BD64" s="185"/>
      <c r="BE64" s="185"/>
      <c r="BF64" s="185"/>
      <c r="BG64" s="185"/>
      <c r="BH64" s="185"/>
      <c r="BI64" s="185"/>
      <c r="BJ64" s="185"/>
      <c r="BK64" s="185"/>
      <c r="BL64" s="185"/>
      <c r="BM64" s="185"/>
      <c r="BN64" s="185"/>
      <c r="BO64" s="185"/>
      <c r="BP64" s="185"/>
      <c r="BQ64" s="185"/>
      <c r="BR64" s="185"/>
      <c r="BS64" s="185"/>
      <c r="BT64" s="185"/>
      <c r="BU64" s="185"/>
      <c r="BV64" s="185"/>
      <c r="BW64" s="185"/>
      <c r="BX64" s="185"/>
    </row>
    <row r="65" spans="1:76" s="358" customFormat="1" ht="118.5" customHeight="1" x14ac:dyDescent="0.2">
      <c r="A65" s="238">
        <v>3208</v>
      </c>
      <c r="B65" s="239" t="s">
        <v>98</v>
      </c>
      <c r="C65" s="370" t="s">
        <v>271</v>
      </c>
      <c r="D65" s="971" t="s">
        <v>272</v>
      </c>
      <c r="E65" s="229">
        <f>SUM(F65:H65)</f>
        <v>8000</v>
      </c>
      <c r="F65" s="242">
        <v>7230</v>
      </c>
      <c r="G65" s="242">
        <v>317</v>
      </c>
      <c r="H65" s="243">
        <v>453</v>
      </c>
      <c r="I65" s="244">
        <v>7836</v>
      </c>
      <c r="J65" s="245">
        <v>5000</v>
      </c>
      <c r="K65" s="242">
        <v>379</v>
      </c>
      <c r="L65" s="242">
        <v>379</v>
      </c>
      <c r="M65" s="373">
        <f>(L65/K65)*100</f>
        <v>100</v>
      </c>
      <c r="N65" s="264" t="s">
        <v>171</v>
      </c>
      <c r="O65" s="972" t="s">
        <v>273</v>
      </c>
      <c r="P65" s="973" t="s">
        <v>274</v>
      </c>
      <c r="Q65" s="247" t="s">
        <v>275</v>
      </c>
      <c r="R65" s="248" t="s">
        <v>276</v>
      </c>
      <c r="S65" s="357"/>
      <c r="T65" s="357"/>
      <c r="U65" s="357"/>
      <c r="V65" s="357"/>
      <c r="W65" s="357"/>
      <c r="X65" s="357"/>
      <c r="Y65" s="357"/>
      <c r="Z65" s="357"/>
      <c r="AA65" s="357"/>
      <c r="AB65" s="357"/>
      <c r="AC65" s="357"/>
      <c r="AD65" s="357"/>
      <c r="AE65" s="357"/>
      <c r="AF65" s="357"/>
      <c r="AG65" s="357"/>
      <c r="AH65" s="357"/>
      <c r="AI65" s="357"/>
      <c r="AJ65" s="357"/>
      <c r="AK65" s="357"/>
      <c r="AL65" s="357"/>
      <c r="AM65" s="357"/>
      <c r="AN65" s="357"/>
      <c r="AO65" s="357"/>
      <c r="AP65" s="357"/>
      <c r="AQ65" s="357"/>
      <c r="AR65" s="357"/>
      <c r="AS65" s="357"/>
      <c r="AT65" s="357"/>
      <c r="AU65" s="357"/>
      <c r="AV65" s="357"/>
      <c r="AW65" s="357"/>
      <c r="AX65" s="357"/>
      <c r="AY65" s="357"/>
      <c r="AZ65" s="357"/>
      <c r="BA65" s="357"/>
      <c r="BB65" s="357"/>
      <c r="BC65" s="357"/>
      <c r="BD65" s="357"/>
      <c r="BE65" s="357"/>
      <c r="BF65" s="357"/>
      <c r="BG65" s="357"/>
      <c r="BH65" s="357"/>
      <c r="BI65" s="357"/>
      <c r="BJ65" s="357"/>
      <c r="BK65" s="357"/>
      <c r="BL65" s="357"/>
      <c r="BM65" s="357"/>
      <c r="BN65" s="357"/>
      <c r="BO65" s="357"/>
      <c r="BP65" s="357"/>
      <c r="BQ65" s="357"/>
      <c r="BR65" s="357"/>
      <c r="BS65" s="357"/>
      <c r="BT65" s="357"/>
      <c r="BU65" s="357"/>
      <c r="BV65" s="357"/>
      <c r="BW65" s="357"/>
      <c r="BX65" s="357"/>
    </row>
    <row r="66" spans="1:76" s="257" customFormat="1" ht="28.5" x14ac:dyDescent="0.2">
      <c r="A66" s="258">
        <v>3210</v>
      </c>
      <c r="B66" s="345" t="s">
        <v>98</v>
      </c>
      <c r="C66" s="359" t="s">
        <v>190</v>
      </c>
      <c r="D66" s="360" t="s">
        <v>277</v>
      </c>
      <c r="E66" s="220">
        <f t="shared" ref="E66:E67" si="19">F66+G66+H66</f>
        <v>10800</v>
      </c>
      <c r="F66" s="347">
        <v>10000</v>
      </c>
      <c r="G66" s="347">
        <v>800</v>
      </c>
      <c r="H66" s="348">
        <v>0</v>
      </c>
      <c r="I66" s="349">
        <v>650</v>
      </c>
      <c r="J66" s="350">
        <v>820</v>
      </c>
      <c r="K66" s="347">
        <v>217</v>
      </c>
      <c r="L66" s="347">
        <v>216</v>
      </c>
      <c r="M66" s="361">
        <f>(L66/K66)*100</f>
        <v>99.539170506912441</v>
      </c>
      <c r="N66" s="264"/>
      <c r="O66" s="204" t="s">
        <v>180</v>
      </c>
      <c r="P66" s="205" t="s">
        <v>278</v>
      </c>
      <c r="Q66" s="206" t="s">
        <v>279</v>
      </c>
      <c r="R66" s="362" t="s">
        <v>280</v>
      </c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5"/>
      <c r="BA66" s="185"/>
      <c r="BB66" s="185"/>
      <c r="BC66" s="185"/>
      <c r="BD66" s="185"/>
      <c r="BE66" s="185"/>
      <c r="BF66" s="185"/>
      <c r="BG66" s="185"/>
      <c r="BH66" s="185"/>
      <c r="BI66" s="185"/>
      <c r="BJ66" s="185"/>
      <c r="BK66" s="185"/>
      <c r="BL66" s="185"/>
      <c r="BM66" s="185"/>
      <c r="BN66" s="185"/>
      <c r="BO66" s="185"/>
      <c r="BP66" s="185"/>
      <c r="BQ66" s="185"/>
      <c r="BR66" s="185"/>
      <c r="BS66" s="185"/>
      <c r="BT66" s="185"/>
      <c r="BU66" s="185"/>
      <c r="BV66" s="185"/>
      <c r="BW66" s="185"/>
      <c r="BX66" s="185"/>
    </row>
    <row r="67" spans="1:76" s="249" customFormat="1" ht="51" customHeight="1" x14ac:dyDescent="0.2">
      <c r="A67" s="363">
        <v>3212</v>
      </c>
      <c r="B67" s="275" t="s">
        <v>281</v>
      </c>
      <c r="C67" s="276" t="s">
        <v>99</v>
      </c>
      <c r="D67" s="364" t="s">
        <v>282</v>
      </c>
      <c r="E67" s="220">
        <f t="shared" si="19"/>
        <v>2437</v>
      </c>
      <c r="F67" s="261">
        <v>2100</v>
      </c>
      <c r="G67" s="261">
        <v>242</v>
      </c>
      <c r="H67" s="263">
        <v>95</v>
      </c>
      <c r="I67" s="220">
        <v>337</v>
      </c>
      <c r="J67" s="365">
        <v>395</v>
      </c>
      <c r="K67" s="366">
        <v>49</v>
      </c>
      <c r="L67" s="367">
        <v>48</v>
      </c>
      <c r="M67" s="272">
        <f t="shared" ref="M67:M74" si="20">(L67/K67)*100</f>
        <v>97.959183673469383</v>
      </c>
      <c r="N67" s="264" t="s">
        <v>142</v>
      </c>
      <c r="O67" s="264"/>
      <c r="P67" s="265"/>
      <c r="Q67" s="338"/>
      <c r="R67" s="235" t="s">
        <v>283</v>
      </c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236"/>
      <c r="AK67" s="236"/>
      <c r="AL67" s="236"/>
      <c r="AM67" s="236"/>
      <c r="AN67" s="236"/>
      <c r="AO67" s="236"/>
      <c r="AP67" s="236"/>
      <c r="AQ67" s="236"/>
      <c r="AR67" s="236"/>
      <c r="AS67" s="236"/>
      <c r="AT67" s="236"/>
      <c r="AU67" s="236"/>
      <c r="AV67" s="236"/>
      <c r="AW67" s="236"/>
      <c r="AX67" s="236"/>
      <c r="AY67" s="236"/>
      <c r="AZ67" s="236"/>
      <c r="BA67" s="236"/>
      <c r="BB67" s="236"/>
      <c r="BC67" s="236"/>
      <c r="BD67" s="236"/>
      <c r="BE67" s="236"/>
      <c r="BF67" s="236"/>
      <c r="BG67" s="236"/>
      <c r="BH67" s="236"/>
      <c r="BI67" s="236"/>
      <c r="BJ67" s="236"/>
      <c r="BK67" s="236"/>
      <c r="BL67" s="236"/>
      <c r="BM67" s="236"/>
      <c r="BN67" s="236"/>
      <c r="BO67" s="236"/>
      <c r="BP67" s="236"/>
      <c r="BQ67" s="236"/>
      <c r="BR67" s="236"/>
      <c r="BS67" s="236"/>
      <c r="BT67" s="236"/>
      <c r="BU67" s="236"/>
      <c r="BV67" s="236"/>
      <c r="BW67" s="236"/>
      <c r="BX67" s="236"/>
    </row>
    <row r="68" spans="1:76" s="257" customFormat="1" ht="21" customHeight="1" x14ac:dyDescent="0.2">
      <c r="A68" s="258">
        <v>3213</v>
      </c>
      <c r="B68" s="345" t="s">
        <v>150</v>
      </c>
      <c r="C68" s="359"/>
      <c r="D68" s="360" t="s">
        <v>973</v>
      </c>
      <c r="E68" s="229">
        <f>SUM(F68:H68)</f>
        <v>0</v>
      </c>
      <c r="F68" s="347">
        <v>0</v>
      </c>
      <c r="G68" s="347">
        <v>0</v>
      </c>
      <c r="H68" s="348">
        <v>0</v>
      </c>
      <c r="I68" s="349">
        <v>0</v>
      </c>
      <c r="J68" s="350">
        <v>2000</v>
      </c>
      <c r="K68" s="347">
        <v>0</v>
      </c>
      <c r="L68" s="347">
        <v>0</v>
      </c>
      <c r="M68" s="368" t="s">
        <v>19</v>
      </c>
      <c r="N68" s="264"/>
      <c r="O68" s="289"/>
      <c r="P68" s="289"/>
      <c r="Q68" s="247"/>
      <c r="R68" s="362" t="s">
        <v>972</v>
      </c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5"/>
      <c r="BA68" s="185"/>
      <c r="BB68" s="185"/>
      <c r="BC68" s="185"/>
      <c r="BD68" s="185"/>
      <c r="BE68" s="185"/>
      <c r="BF68" s="185"/>
      <c r="BG68" s="185"/>
      <c r="BH68" s="185"/>
      <c r="BI68" s="185"/>
      <c r="BJ68" s="185"/>
      <c r="BK68" s="185"/>
      <c r="BL68" s="185"/>
      <c r="BM68" s="185"/>
      <c r="BN68" s="185"/>
      <c r="BO68" s="185"/>
      <c r="BP68" s="185"/>
      <c r="BQ68" s="185"/>
      <c r="BR68" s="185"/>
      <c r="BS68" s="185"/>
      <c r="BT68" s="185"/>
      <c r="BU68" s="185"/>
      <c r="BV68" s="185"/>
      <c r="BW68" s="185"/>
      <c r="BX68" s="185"/>
    </row>
    <row r="69" spans="1:76" s="257" customFormat="1" ht="21.75" customHeight="1" x14ac:dyDescent="0.2">
      <c r="A69" s="258">
        <v>3214</v>
      </c>
      <c r="B69" s="345" t="s">
        <v>98</v>
      </c>
      <c r="C69" s="359" t="s">
        <v>265</v>
      </c>
      <c r="D69" s="360" t="s">
        <v>284</v>
      </c>
      <c r="E69" s="229">
        <f>SUM(F69:H69)</f>
        <v>9629</v>
      </c>
      <c r="F69" s="347">
        <v>9356</v>
      </c>
      <c r="G69" s="347">
        <v>0</v>
      </c>
      <c r="H69" s="348">
        <v>273</v>
      </c>
      <c r="I69" s="349">
        <v>273</v>
      </c>
      <c r="J69" s="350">
        <v>1000</v>
      </c>
      <c r="K69" s="347">
        <v>0</v>
      </c>
      <c r="L69" s="347">
        <v>0</v>
      </c>
      <c r="M69" s="368" t="s">
        <v>19</v>
      </c>
      <c r="N69" s="264" t="s">
        <v>285</v>
      </c>
      <c r="O69" s="246" t="s">
        <v>286</v>
      </c>
      <c r="P69" s="240">
        <v>2018</v>
      </c>
      <c r="Q69" s="247" t="s">
        <v>193</v>
      </c>
      <c r="R69" s="248" t="s">
        <v>913</v>
      </c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5"/>
      <c r="BA69" s="185"/>
      <c r="BB69" s="185"/>
      <c r="BC69" s="185"/>
      <c r="BD69" s="185"/>
      <c r="BE69" s="185"/>
      <c r="BF69" s="185"/>
      <c r="BG69" s="185"/>
      <c r="BH69" s="185"/>
      <c r="BI69" s="185"/>
      <c r="BJ69" s="185"/>
      <c r="BK69" s="185"/>
      <c r="BL69" s="185"/>
      <c r="BM69" s="185"/>
      <c r="BN69" s="185"/>
      <c r="BO69" s="185"/>
      <c r="BP69" s="185"/>
      <c r="BQ69" s="185"/>
      <c r="BR69" s="185"/>
      <c r="BS69" s="185"/>
      <c r="BT69" s="185"/>
      <c r="BU69" s="185"/>
      <c r="BV69" s="185"/>
      <c r="BW69" s="185"/>
      <c r="BX69" s="185"/>
    </row>
    <row r="70" spans="1:76" s="257" customFormat="1" ht="21" customHeight="1" x14ac:dyDescent="0.2">
      <c r="A70" s="258">
        <v>3215</v>
      </c>
      <c r="B70" s="345"/>
      <c r="C70" s="359" t="s">
        <v>190</v>
      </c>
      <c r="D70" s="369" t="s">
        <v>288</v>
      </c>
      <c r="E70" s="220">
        <f t="shared" ref="E70:E74" si="21">F70+G70+H70</f>
        <v>50000</v>
      </c>
      <c r="F70" s="347">
        <v>48000</v>
      </c>
      <c r="G70" s="347">
        <v>2000</v>
      </c>
      <c r="H70" s="348">
        <v>0</v>
      </c>
      <c r="I70" s="349">
        <v>0</v>
      </c>
      <c r="J70" s="350">
        <v>500</v>
      </c>
      <c r="K70" s="347">
        <v>0</v>
      </c>
      <c r="L70" s="347">
        <v>0</v>
      </c>
      <c r="M70" s="368" t="s">
        <v>19</v>
      </c>
      <c r="N70" s="264"/>
      <c r="O70" s="289"/>
      <c r="P70" s="289"/>
      <c r="Q70" s="247"/>
      <c r="R70" s="362" t="s">
        <v>289</v>
      </c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5"/>
      <c r="BA70" s="185"/>
      <c r="BB70" s="185"/>
      <c r="BC70" s="185"/>
      <c r="BD70" s="185"/>
      <c r="BE70" s="185"/>
      <c r="BF70" s="185"/>
      <c r="BG70" s="185"/>
      <c r="BH70" s="185"/>
      <c r="BI70" s="185"/>
      <c r="BJ70" s="185"/>
      <c r="BK70" s="185"/>
      <c r="BL70" s="185"/>
      <c r="BM70" s="185"/>
      <c r="BN70" s="185"/>
      <c r="BO70" s="185"/>
      <c r="BP70" s="185"/>
      <c r="BQ70" s="185"/>
      <c r="BR70" s="185"/>
      <c r="BS70" s="185"/>
      <c r="BT70" s="185"/>
      <c r="BU70" s="185"/>
      <c r="BV70" s="185"/>
      <c r="BW70" s="185"/>
      <c r="BX70" s="185"/>
    </row>
    <row r="71" spans="1:76" s="236" customFormat="1" ht="90" customHeight="1" x14ac:dyDescent="0.2">
      <c r="A71" s="274">
        <v>3218</v>
      </c>
      <c r="B71" s="239" t="s">
        <v>98</v>
      </c>
      <c r="C71" s="370" t="s">
        <v>271</v>
      </c>
      <c r="D71" s="371" t="s">
        <v>290</v>
      </c>
      <c r="E71" s="220">
        <f t="shared" si="21"/>
        <v>31036</v>
      </c>
      <c r="F71" s="242">
        <v>29700</v>
      </c>
      <c r="G71" s="372">
        <v>1036</v>
      </c>
      <c r="H71" s="243">
        <v>300</v>
      </c>
      <c r="I71" s="244">
        <v>1036</v>
      </c>
      <c r="J71" s="244">
        <v>0</v>
      </c>
      <c r="K71" s="372">
        <v>2657</v>
      </c>
      <c r="L71" s="242">
        <v>142</v>
      </c>
      <c r="M71" s="373">
        <f t="shared" si="20"/>
        <v>5.3443733534060973</v>
      </c>
      <c r="N71" s="264"/>
      <c r="O71" s="374"/>
      <c r="P71" s="375" t="s">
        <v>946</v>
      </c>
      <c r="Q71" s="247"/>
      <c r="R71" s="248" t="s">
        <v>945</v>
      </c>
    </row>
    <row r="72" spans="1:76" s="236" customFormat="1" ht="57" x14ac:dyDescent="0.2">
      <c r="A72" s="274">
        <v>3220</v>
      </c>
      <c r="B72" s="239" t="s">
        <v>98</v>
      </c>
      <c r="C72" s="370" t="s">
        <v>99</v>
      </c>
      <c r="D72" s="371" t="s">
        <v>291</v>
      </c>
      <c r="E72" s="220">
        <f t="shared" si="21"/>
        <v>17606</v>
      </c>
      <c r="F72" s="242">
        <v>16406</v>
      </c>
      <c r="G72" s="372">
        <v>1200</v>
      </c>
      <c r="H72" s="243">
        <v>0</v>
      </c>
      <c r="I72" s="244">
        <v>253</v>
      </c>
      <c r="J72" s="244">
        <v>0</v>
      </c>
      <c r="K72" s="372">
        <v>253</v>
      </c>
      <c r="L72" s="242">
        <v>253</v>
      </c>
      <c r="M72" s="373">
        <f t="shared" si="20"/>
        <v>100</v>
      </c>
      <c r="N72" s="264"/>
      <c r="O72" s="374"/>
      <c r="P72" s="240"/>
      <c r="Q72" s="247"/>
      <c r="R72" s="283" t="s">
        <v>958</v>
      </c>
    </row>
    <row r="73" spans="1:76" s="381" customFormat="1" ht="39.75" customHeight="1" x14ac:dyDescent="0.2">
      <c r="A73" s="376">
        <v>3223</v>
      </c>
      <c r="B73" s="345"/>
      <c r="C73" s="359" t="s">
        <v>190</v>
      </c>
      <c r="D73" s="377" t="s">
        <v>292</v>
      </c>
      <c r="E73" s="220">
        <f t="shared" si="21"/>
        <v>8900</v>
      </c>
      <c r="F73" s="347">
        <v>8500</v>
      </c>
      <c r="G73" s="378">
        <v>400</v>
      </c>
      <c r="H73" s="348">
        <v>0</v>
      </c>
      <c r="I73" s="349">
        <v>356</v>
      </c>
      <c r="J73" s="349">
        <v>0</v>
      </c>
      <c r="K73" s="378">
        <v>237</v>
      </c>
      <c r="L73" s="347">
        <v>236</v>
      </c>
      <c r="M73" s="361">
        <f t="shared" si="20"/>
        <v>99.578059071729967</v>
      </c>
      <c r="N73" s="264" t="s">
        <v>110</v>
      </c>
      <c r="O73" s="379" t="s">
        <v>160</v>
      </c>
      <c r="P73" s="380" t="s">
        <v>86</v>
      </c>
      <c r="Q73" s="206" t="s">
        <v>193</v>
      </c>
      <c r="R73" s="283" t="s">
        <v>293</v>
      </c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5"/>
      <c r="BA73" s="185"/>
      <c r="BB73" s="185"/>
      <c r="BC73" s="185"/>
      <c r="BD73" s="185"/>
      <c r="BE73" s="185"/>
      <c r="BF73" s="185"/>
      <c r="BG73" s="185"/>
      <c r="BH73" s="185"/>
      <c r="BI73" s="185"/>
      <c r="BJ73" s="185"/>
      <c r="BK73" s="185"/>
      <c r="BL73" s="185"/>
      <c r="BM73" s="185"/>
      <c r="BN73" s="185"/>
      <c r="BO73" s="185"/>
      <c r="BP73" s="185"/>
      <c r="BQ73" s="185"/>
      <c r="BR73" s="185"/>
      <c r="BS73" s="185"/>
      <c r="BT73" s="185"/>
      <c r="BU73" s="185"/>
      <c r="BV73" s="185"/>
      <c r="BW73" s="185"/>
      <c r="BX73" s="185"/>
    </row>
    <row r="74" spans="1:76" s="185" customFormat="1" ht="28.5" x14ac:dyDescent="0.2">
      <c r="A74" s="376">
        <v>7217</v>
      </c>
      <c r="B74" s="293" t="s">
        <v>150</v>
      </c>
      <c r="C74" s="276" t="s">
        <v>167</v>
      </c>
      <c r="D74" s="956" t="s">
        <v>168</v>
      </c>
      <c r="E74" s="220">
        <f t="shared" si="21"/>
        <v>2310</v>
      </c>
      <c r="F74" s="278">
        <v>2230</v>
      </c>
      <c r="G74" s="262">
        <v>0</v>
      </c>
      <c r="H74" s="263">
        <v>80</v>
      </c>
      <c r="I74" s="220">
        <v>2310</v>
      </c>
      <c r="J74" s="974">
        <v>650</v>
      </c>
      <c r="K74" s="975">
        <v>650</v>
      </c>
      <c r="L74" s="256">
        <v>649</v>
      </c>
      <c r="M74" s="272">
        <f t="shared" si="20"/>
        <v>99.846153846153854</v>
      </c>
      <c r="N74" s="303" t="s">
        <v>169</v>
      </c>
      <c r="O74" s="303" t="s">
        <v>139</v>
      </c>
      <c r="P74" s="305" t="s">
        <v>170</v>
      </c>
      <c r="Q74" s="299" t="s">
        <v>171</v>
      </c>
      <c r="R74" s="283" t="s">
        <v>172</v>
      </c>
    </row>
    <row r="75" spans="1:76" s="185" customFormat="1" ht="30" customHeight="1" thickBot="1" x14ac:dyDescent="0.25">
      <c r="A75" s="976">
        <v>8142</v>
      </c>
      <c r="B75" s="658" t="s">
        <v>200</v>
      </c>
      <c r="C75" s="574" t="s">
        <v>190</v>
      </c>
      <c r="D75" s="977" t="s">
        <v>295</v>
      </c>
      <c r="E75" s="524">
        <f>SUM(F75:H75)</f>
        <v>13386</v>
      </c>
      <c r="F75" s="815">
        <v>8108</v>
      </c>
      <c r="G75" s="815">
        <v>1200</v>
      </c>
      <c r="H75" s="816">
        <v>4078</v>
      </c>
      <c r="I75" s="524">
        <v>13386</v>
      </c>
      <c r="J75" s="817">
        <v>6580</v>
      </c>
      <c r="K75" s="818">
        <v>13</v>
      </c>
      <c r="L75" s="819">
        <v>12</v>
      </c>
      <c r="M75" s="665">
        <f t="shared" si="4"/>
        <v>92.307692307692307</v>
      </c>
      <c r="N75" s="530" t="s">
        <v>296</v>
      </c>
      <c r="O75" s="583" t="s">
        <v>95</v>
      </c>
      <c r="P75" s="583" t="s">
        <v>297</v>
      </c>
      <c r="Q75" s="532" t="s">
        <v>118</v>
      </c>
      <c r="R75" s="820" t="s">
        <v>298</v>
      </c>
    </row>
    <row r="76" spans="1:76" s="186" customFormat="1" ht="21" customHeight="1" thickBot="1" x14ac:dyDescent="0.25">
      <c r="A76" s="1165" t="s">
        <v>16</v>
      </c>
      <c r="B76" s="1166"/>
      <c r="C76" s="1166"/>
      <c r="D76" s="1167"/>
      <c r="E76" s="306">
        <f t="shared" ref="E76:L76" si="22">SUM(E77:E78)</f>
        <v>1568332</v>
      </c>
      <c r="F76" s="307">
        <f t="shared" si="22"/>
        <v>1545000</v>
      </c>
      <c r="G76" s="307">
        <f t="shared" si="22"/>
        <v>23332</v>
      </c>
      <c r="H76" s="308">
        <f t="shared" si="22"/>
        <v>0</v>
      </c>
      <c r="I76" s="306">
        <f t="shared" si="22"/>
        <v>1104</v>
      </c>
      <c r="J76" s="306">
        <f t="shared" si="22"/>
        <v>3000</v>
      </c>
      <c r="K76" s="307">
        <f t="shared" si="22"/>
        <v>1104</v>
      </c>
      <c r="L76" s="307">
        <f t="shared" si="22"/>
        <v>1104</v>
      </c>
      <c r="M76" s="311">
        <f t="shared" si="4"/>
        <v>100</v>
      </c>
      <c r="N76" s="312"/>
      <c r="O76" s="313"/>
      <c r="P76" s="313"/>
      <c r="Q76" s="314"/>
      <c r="R76" s="31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5"/>
      <c r="BA76" s="185"/>
      <c r="BB76" s="185"/>
      <c r="BC76" s="185"/>
      <c r="BD76" s="185"/>
      <c r="BE76" s="185"/>
      <c r="BF76" s="185"/>
      <c r="BG76" s="185"/>
      <c r="BH76" s="185"/>
      <c r="BI76" s="185"/>
      <c r="BJ76" s="185"/>
      <c r="BK76" s="185"/>
      <c r="BL76" s="185"/>
      <c r="BM76" s="185"/>
      <c r="BN76" s="185"/>
      <c r="BO76" s="185"/>
      <c r="BP76" s="185"/>
      <c r="BQ76" s="185"/>
      <c r="BR76" s="185"/>
      <c r="BS76" s="185"/>
      <c r="BT76" s="185"/>
      <c r="BU76" s="185"/>
      <c r="BV76" s="185"/>
      <c r="BW76" s="185"/>
      <c r="BX76" s="185"/>
    </row>
    <row r="77" spans="1:76" s="237" customFormat="1" ht="75.75" customHeight="1" x14ac:dyDescent="0.2">
      <c r="A77" s="384">
        <v>3195</v>
      </c>
      <c r="B77" s="385" t="s">
        <v>150</v>
      </c>
      <c r="C77" s="385" t="s">
        <v>99</v>
      </c>
      <c r="D77" s="386" t="s">
        <v>299</v>
      </c>
      <c r="E77" s="387">
        <f>F77+G77+H77</f>
        <v>80412</v>
      </c>
      <c r="F77" s="388">
        <v>75000</v>
      </c>
      <c r="G77" s="388">
        <v>5412</v>
      </c>
      <c r="H77" s="389">
        <v>0</v>
      </c>
      <c r="I77" s="387">
        <v>1104</v>
      </c>
      <c r="J77" s="390">
        <v>2000</v>
      </c>
      <c r="K77" s="391">
        <v>1104</v>
      </c>
      <c r="L77" s="392">
        <v>1104</v>
      </c>
      <c r="M77" s="393">
        <f t="shared" si="4"/>
        <v>100</v>
      </c>
      <c r="N77" s="394"/>
      <c r="O77" s="395"/>
      <c r="P77" s="395"/>
      <c r="Q77" s="396"/>
      <c r="R77" s="397" t="s">
        <v>959</v>
      </c>
      <c r="S77" s="236"/>
      <c r="T77" s="236"/>
      <c r="U77" s="236"/>
      <c r="V77" s="236"/>
      <c r="W77" s="236"/>
      <c r="X77" s="236"/>
      <c r="Y77" s="236"/>
      <c r="Z77" s="236"/>
      <c r="AA77" s="236"/>
      <c r="AB77" s="236"/>
      <c r="AC77" s="236"/>
      <c r="AD77" s="236"/>
      <c r="AE77" s="236"/>
      <c r="AF77" s="236"/>
      <c r="AG77" s="236"/>
      <c r="AH77" s="236"/>
      <c r="AI77" s="236"/>
      <c r="AJ77" s="236"/>
      <c r="AK77" s="236"/>
      <c r="AL77" s="236"/>
      <c r="AM77" s="236"/>
      <c r="AN77" s="236"/>
      <c r="AO77" s="236"/>
      <c r="AP77" s="236"/>
      <c r="AQ77" s="236"/>
      <c r="AR77" s="236"/>
      <c r="AS77" s="236"/>
      <c r="AT77" s="236"/>
      <c r="AU77" s="236"/>
      <c r="AV77" s="236"/>
      <c r="AW77" s="236"/>
      <c r="AX77" s="236"/>
      <c r="AY77" s="236"/>
      <c r="AZ77" s="236"/>
      <c r="BA77" s="236"/>
      <c r="BB77" s="236"/>
      <c r="BC77" s="236"/>
      <c r="BD77" s="236"/>
      <c r="BE77" s="236"/>
      <c r="BF77" s="236"/>
      <c r="BG77" s="236"/>
      <c r="BH77" s="236"/>
      <c r="BI77" s="236"/>
      <c r="BJ77" s="236"/>
      <c r="BK77" s="236"/>
      <c r="BL77" s="236"/>
      <c r="BM77" s="236"/>
      <c r="BN77" s="236"/>
      <c r="BO77" s="236"/>
      <c r="BP77" s="236"/>
      <c r="BQ77" s="236"/>
      <c r="BR77" s="236"/>
      <c r="BS77" s="236"/>
      <c r="BT77" s="236"/>
      <c r="BU77" s="236"/>
      <c r="BV77" s="236"/>
      <c r="BW77" s="236"/>
      <c r="BX77" s="236"/>
    </row>
    <row r="78" spans="1:76" s="284" customFormat="1" ht="108.75" customHeight="1" thickBot="1" x14ac:dyDescent="0.25">
      <c r="A78" s="398">
        <v>3202</v>
      </c>
      <c r="B78" s="399" t="s">
        <v>92</v>
      </c>
      <c r="C78" s="399" t="s">
        <v>99</v>
      </c>
      <c r="D78" s="400" t="s">
        <v>300</v>
      </c>
      <c r="E78" s="232">
        <f>F78+G78+H78</f>
        <v>1487920</v>
      </c>
      <c r="F78" s="230">
        <v>1470000</v>
      </c>
      <c r="G78" s="230">
        <v>17920</v>
      </c>
      <c r="H78" s="231">
        <v>0</v>
      </c>
      <c r="I78" s="232">
        <v>0</v>
      </c>
      <c r="J78" s="401">
        <v>1000</v>
      </c>
      <c r="K78" s="402">
        <v>0</v>
      </c>
      <c r="L78" s="403">
        <v>0</v>
      </c>
      <c r="M78" s="404" t="s">
        <v>19</v>
      </c>
      <c r="N78" s="383"/>
      <c r="O78" s="305"/>
      <c r="P78" s="305"/>
      <c r="Q78" s="299"/>
      <c r="R78" s="283" t="s">
        <v>904</v>
      </c>
      <c r="S78" s="236"/>
      <c r="T78" s="236"/>
      <c r="U78" s="236"/>
      <c r="V78" s="236"/>
      <c r="W78" s="236"/>
      <c r="X78" s="236"/>
      <c r="Y78" s="236"/>
      <c r="Z78" s="236"/>
      <c r="AA78" s="236"/>
      <c r="AB78" s="236"/>
      <c r="AC78" s="236"/>
      <c r="AD78" s="236"/>
      <c r="AE78" s="236"/>
      <c r="AF78" s="236"/>
      <c r="AG78" s="236"/>
      <c r="AH78" s="236"/>
      <c r="AI78" s="236"/>
      <c r="AJ78" s="236"/>
      <c r="AK78" s="236"/>
      <c r="AL78" s="236"/>
      <c r="AM78" s="236"/>
      <c r="AN78" s="236"/>
      <c r="AO78" s="236"/>
      <c r="AP78" s="236"/>
      <c r="AQ78" s="236"/>
      <c r="AR78" s="236"/>
      <c r="AS78" s="236"/>
      <c r="AT78" s="236"/>
      <c r="AU78" s="236"/>
      <c r="AV78" s="236"/>
      <c r="AW78" s="236"/>
      <c r="AX78" s="236"/>
      <c r="AY78" s="236"/>
      <c r="AZ78" s="236"/>
      <c r="BA78" s="236"/>
      <c r="BB78" s="236"/>
      <c r="BC78" s="236"/>
      <c r="BD78" s="236"/>
      <c r="BE78" s="236"/>
      <c r="BF78" s="236"/>
      <c r="BG78" s="236"/>
      <c r="BH78" s="236"/>
      <c r="BI78" s="236"/>
      <c r="BJ78" s="236"/>
      <c r="BK78" s="236"/>
      <c r="BL78" s="236"/>
      <c r="BM78" s="236"/>
      <c r="BN78" s="236"/>
      <c r="BO78" s="236"/>
      <c r="BP78" s="236"/>
      <c r="BQ78" s="236"/>
      <c r="BR78" s="236"/>
      <c r="BS78" s="236"/>
      <c r="BT78" s="236"/>
      <c r="BU78" s="236"/>
      <c r="BV78" s="236"/>
      <c r="BW78" s="236"/>
      <c r="BX78" s="236"/>
    </row>
    <row r="79" spans="1:76" s="186" customFormat="1" ht="21" customHeight="1" thickBot="1" x14ac:dyDescent="0.25">
      <c r="A79" s="1162" t="s">
        <v>17</v>
      </c>
      <c r="B79" s="1163"/>
      <c r="C79" s="1163"/>
      <c r="D79" s="1164"/>
      <c r="E79" s="187">
        <f>SUM(E80:E81)</f>
        <v>23534</v>
      </c>
      <c r="F79" s="188">
        <f t="shared" ref="F79:L79" si="23">SUM(F80:F81)</f>
        <v>18110</v>
      </c>
      <c r="G79" s="188">
        <f t="shared" si="23"/>
        <v>4948</v>
      </c>
      <c r="H79" s="215">
        <f t="shared" si="23"/>
        <v>476</v>
      </c>
      <c r="I79" s="187">
        <f t="shared" si="23"/>
        <v>3451</v>
      </c>
      <c r="J79" s="187">
        <f t="shared" si="23"/>
        <v>3020</v>
      </c>
      <c r="K79" s="188">
        <f t="shared" si="23"/>
        <v>369</v>
      </c>
      <c r="L79" s="217">
        <f t="shared" si="23"/>
        <v>313</v>
      </c>
      <c r="M79" s="189">
        <f t="shared" si="4"/>
        <v>84.823848238482384</v>
      </c>
      <c r="N79" s="190"/>
      <c r="O79" s="191"/>
      <c r="P79" s="191"/>
      <c r="Q79" s="192"/>
      <c r="R79" s="193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5"/>
      <c r="BA79" s="185"/>
      <c r="BB79" s="185"/>
      <c r="BC79" s="185"/>
      <c r="BD79" s="185"/>
      <c r="BE79" s="185"/>
      <c r="BF79" s="185"/>
      <c r="BG79" s="185"/>
      <c r="BH79" s="185"/>
      <c r="BI79" s="185"/>
      <c r="BJ79" s="185"/>
      <c r="BK79" s="185"/>
      <c r="BL79" s="185"/>
      <c r="BM79" s="185"/>
      <c r="BN79" s="185"/>
      <c r="BO79" s="185"/>
      <c r="BP79" s="185"/>
      <c r="BQ79" s="185"/>
      <c r="BR79" s="185"/>
      <c r="BS79" s="185"/>
      <c r="BT79" s="185"/>
      <c r="BU79" s="185"/>
      <c r="BV79" s="185"/>
      <c r="BW79" s="185"/>
      <c r="BX79" s="185"/>
    </row>
    <row r="80" spans="1:76" s="257" customFormat="1" ht="28.5" customHeight="1" x14ac:dyDescent="0.2">
      <c r="A80" s="822">
        <v>3098</v>
      </c>
      <c r="B80" s="978"/>
      <c r="C80" s="978" t="s">
        <v>301</v>
      </c>
      <c r="D80" s="979" t="s">
        <v>302</v>
      </c>
      <c r="E80" s="692">
        <f>F80+G80+H80</f>
        <v>3887</v>
      </c>
      <c r="F80" s="825">
        <v>1610</v>
      </c>
      <c r="G80" s="825">
        <v>2092</v>
      </c>
      <c r="H80" s="826">
        <v>185</v>
      </c>
      <c r="I80" s="692">
        <v>2755</v>
      </c>
      <c r="J80" s="980">
        <v>256</v>
      </c>
      <c r="K80" s="392">
        <v>56</v>
      </c>
      <c r="L80" s="392">
        <v>0</v>
      </c>
      <c r="M80" s="393">
        <f t="shared" si="4"/>
        <v>0</v>
      </c>
      <c r="N80" s="379"/>
      <c r="O80" s="830"/>
      <c r="P80" s="830" t="s">
        <v>947</v>
      </c>
      <c r="Q80" s="831"/>
      <c r="R80" s="981" t="s">
        <v>303</v>
      </c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5"/>
      <c r="BA80" s="185"/>
      <c r="BB80" s="185"/>
      <c r="BC80" s="185"/>
      <c r="BD80" s="185"/>
      <c r="BE80" s="185"/>
      <c r="BF80" s="185"/>
      <c r="BG80" s="185"/>
      <c r="BH80" s="185"/>
      <c r="BI80" s="185"/>
      <c r="BJ80" s="185"/>
      <c r="BK80" s="185"/>
      <c r="BL80" s="185"/>
      <c r="BM80" s="185"/>
      <c r="BN80" s="185"/>
      <c r="BO80" s="185"/>
      <c r="BP80" s="185"/>
      <c r="BQ80" s="185"/>
      <c r="BR80" s="185"/>
      <c r="BS80" s="185"/>
      <c r="BT80" s="185"/>
      <c r="BU80" s="185"/>
      <c r="BV80" s="185"/>
      <c r="BW80" s="185"/>
      <c r="BX80" s="185"/>
    </row>
    <row r="81" spans="1:76" s="186" customFormat="1" ht="45" customHeight="1" thickBot="1" x14ac:dyDescent="0.25">
      <c r="A81" s="405">
        <v>3211</v>
      </c>
      <c r="B81" s="406"/>
      <c r="C81" s="406" t="s">
        <v>301</v>
      </c>
      <c r="D81" s="418" t="s">
        <v>304</v>
      </c>
      <c r="E81" s="407">
        <f>F81+G81+H81</f>
        <v>19647</v>
      </c>
      <c r="F81" s="408">
        <v>16500</v>
      </c>
      <c r="G81" s="408">
        <v>2856</v>
      </c>
      <c r="H81" s="409">
        <v>291</v>
      </c>
      <c r="I81" s="407">
        <v>696</v>
      </c>
      <c r="J81" s="419">
        <v>2764</v>
      </c>
      <c r="K81" s="420">
        <v>313</v>
      </c>
      <c r="L81" s="420">
        <v>313</v>
      </c>
      <c r="M81" s="421">
        <f t="shared" si="4"/>
        <v>100</v>
      </c>
      <c r="N81" s="414" t="s">
        <v>135</v>
      </c>
      <c r="O81" s="415"/>
      <c r="P81" s="415" t="s">
        <v>305</v>
      </c>
      <c r="Q81" s="416"/>
      <c r="R81" s="422" t="s">
        <v>960</v>
      </c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5"/>
      <c r="BA81" s="185"/>
      <c r="BB81" s="185"/>
      <c r="BC81" s="185"/>
      <c r="BD81" s="185"/>
      <c r="BE81" s="185"/>
      <c r="BF81" s="185"/>
      <c r="BG81" s="185"/>
      <c r="BH81" s="185"/>
      <c r="BI81" s="185"/>
      <c r="BJ81" s="185"/>
      <c r="BK81" s="185"/>
      <c r="BL81" s="185"/>
      <c r="BM81" s="185"/>
      <c r="BN81" s="185"/>
      <c r="BO81" s="185"/>
      <c r="BP81" s="185"/>
      <c r="BQ81" s="185"/>
      <c r="BR81" s="185"/>
      <c r="BS81" s="185"/>
      <c r="BT81" s="185"/>
      <c r="BU81" s="185"/>
      <c r="BV81" s="185"/>
      <c r="BW81" s="185"/>
      <c r="BX81" s="185"/>
    </row>
    <row r="82" spans="1:76" s="186" customFormat="1" ht="21" customHeight="1" thickBot="1" x14ac:dyDescent="0.25">
      <c r="A82" s="1162" t="s">
        <v>18</v>
      </c>
      <c r="B82" s="1163"/>
      <c r="C82" s="1163"/>
      <c r="D82" s="1164"/>
      <c r="E82" s="188">
        <f t="shared" ref="E82:J82" si="24">SUM(E83:E83)</f>
        <v>94827</v>
      </c>
      <c r="F82" s="188">
        <f t="shared" si="24"/>
        <v>92566</v>
      </c>
      <c r="G82" s="188">
        <f t="shared" si="24"/>
        <v>2176</v>
      </c>
      <c r="H82" s="188">
        <f t="shared" si="24"/>
        <v>85</v>
      </c>
      <c r="I82" s="187">
        <f t="shared" si="24"/>
        <v>94827</v>
      </c>
      <c r="J82" s="187">
        <f t="shared" si="24"/>
        <v>0</v>
      </c>
      <c r="K82" s="188">
        <f>SUM(K83:K83)</f>
        <v>82210</v>
      </c>
      <c r="L82" s="188">
        <f>SUM(L83:L83)</f>
        <v>82205</v>
      </c>
      <c r="M82" s="189">
        <f t="shared" si="4"/>
        <v>99.993918014840048</v>
      </c>
      <c r="N82" s="190"/>
      <c r="O82" s="191"/>
      <c r="P82" s="191"/>
      <c r="Q82" s="192"/>
      <c r="R82" s="193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5"/>
      <c r="BA82" s="185"/>
      <c r="BB82" s="185"/>
      <c r="BC82" s="185"/>
      <c r="BD82" s="185"/>
      <c r="BE82" s="185"/>
      <c r="BF82" s="185"/>
      <c r="BG82" s="185"/>
      <c r="BH82" s="185"/>
      <c r="BI82" s="185"/>
      <c r="BJ82" s="185"/>
      <c r="BK82" s="185"/>
      <c r="BL82" s="185"/>
      <c r="BM82" s="185"/>
      <c r="BN82" s="185"/>
      <c r="BO82" s="185"/>
      <c r="BP82" s="185"/>
      <c r="BQ82" s="185"/>
      <c r="BR82" s="185"/>
      <c r="BS82" s="185"/>
      <c r="BT82" s="185"/>
      <c r="BU82" s="185"/>
      <c r="BV82" s="185"/>
      <c r="BW82" s="185"/>
      <c r="BX82" s="185"/>
    </row>
    <row r="83" spans="1:76" s="257" customFormat="1" ht="31.5" customHeight="1" thickBot="1" x14ac:dyDescent="0.25">
      <c r="A83" s="695">
        <v>3150</v>
      </c>
      <c r="B83" s="615" t="s">
        <v>111</v>
      </c>
      <c r="C83" s="823" t="s">
        <v>88</v>
      </c>
      <c r="D83" s="982" t="s">
        <v>112</v>
      </c>
      <c r="E83" s="618">
        <f t="shared" ref="E83" si="25">SUM(F83:H83)</f>
        <v>94827</v>
      </c>
      <c r="F83" s="983">
        <v>92566</v>
      </c>
      <c r="G83" s="984">
        <v>2176</v>
      </c>
      <c r="H83" s="620">
        <v>85</v>
      </c>
      <c r="I83" s="618">
        <v>94827</v>
      </c>
      <c r="J83" s="985">
        <v>0</v>
      </c>
      <c r="K83" s="986">
        <v>82210</v>
      </c>
      <c r="L83" s="623">
        <v>82205</v>
      </c>
      <c r="M83" s="624">
        <f t="shared" si="4"/>
        <v>99.993918014840048</v>
      </c>
      <c r="N83" s="625" t="s">
        <v>115</v>
      </c>
      <c r="O83" s="626" t="s">
        <v>246</v>
      </c>
      <c r="P83" s="626" t="s">
        <v>263</v>
      </c>
      <c r="Q83" s="627" t="s">
        <v>107</v>
      </c>
      <c r="R83" s="628" t="s">
        <v>306</v>
      </c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5"/>
      <c r="BA83" s="185"/>
      <c r="BB83" s="185"/>
      <c r="BC83" s="185"/>
      <c r="BD83" s="185"/>
      <c r="BE83" s="185"/>
      <c r="BF83" s="185"/>
      <c r="BG83" s="185"/>
      <c r="BH83" s="185"/>
      <c r="BI83" s="185"/>
      <c r="BJ83" s="185"/>
      <c r="BK83" s="185"/>
      <c r="BL83" s="185"/>
      <c r="BM83" s="185"/>
      <c r="BN83" s="185"/>
      <c r="BO83" s="185"/>
      <c r="BP83" s="185"/>
      <c r="BQ83" s="185"/>
      <c r="BR83" s="185"/>
      <c r="BS83" s="185"/>
      <c r="BT83" s="185"/>
      <c r="BU83" s="185"/>
      <c r="BV83" s="185"/>
      <c r="BW83" s="185"/>
      <c r="BX83" s="185"/>
    </row>
    <row r="84" spans="1:76" s="186" customFormat="1" ht="21" customHeight="1" thickBot="1" x14ac:dyDescent="0.25">
      <c r="A84" s="1165" t="s">
        <v>20</v>
      </c>
      <c r="B84" s="1166"/>
      <c r="C84" s="1166"/>
      <c r="D84" s="1167"/>
      <c r="E84" s="309">
        <f t="shared" ref="E84:J84" si="26">SUM(E85:E116)</f>
        <v>551972</v>
      </c>
      <c r="F84" s="310">
        <f t="shared" si="26"/>
        <v>506034</v>
      </c>
      <c r="G84" s="310">
        <f t="shared" si="26"/>
        <v>26003</v>
      </c>
      <c r="H84" s="308">
        <f t="shared" si="26"/>
        <v>19935</v>
      </c>
      <c r="I84" s="306">
        <f t="shared" si="26"/>
        <v>179531</v>
      </c>
      <c r="J84" s="309">
        <f t="shared" si="26"/>
        <v>71745</v>
      </c>
      <c r="K84" s="310">
        <f>SUM(K85:K116)</f>
        <v>41735</v>
      </c>
      <c r="L84" s="310">
        <f>SUM(L85:L116)</f>
        <v>37051</v>
      </c>
      <c r="M84" s="311">
        <f t="shared" si="4"/>
        <v>88.776806038097519</v>
      </c>
      <c r="N84" s="312"/>
      <c r="O84" s="313"/>
      <c r="P84" s="313"/>
      <c r="Q84" s="314"/>
      <c r="R84" s="31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5"/>
      <c r="BA84" s="185"/>
      <c r="BB84" s="185"/>
      <c r="BC84" s="185"/>
      <c r="BD84" s="185"/>
      <c r="BE84" s="185"/>
      <c r="BF84" s="185"/>
      <c r="BG84" s="185"/>
      <c r="BH84" s="185"/>
      <c r="BI84" s="185"/>
      <c r="BJ84" s="185"/>
      <c r="BK84" s="185"/>
      <c r="BL84" s="185"/>
      <c r="BM84" s="185"/>
      <c r="BN84" s="185"/>
      <c r="BO84" s="185"/>
      <c r="BP84" s="185"/>
      <c r="BQ84" s="185"/>
      <c r="BR84" s="185"/>
      <c r="BS84" s="185"/>
      <c r="BT84" s="185"/>
      <c r="BU84" s="185"/>
      <c r="BV84" s="185"/>
      <c r="BW84" s="185"/>
      <c r="BX84" s="185"/>
    </row>
    <row r="85" spans="1:76" s="257" customFormat="1" ht="28.5" x14ac:dyDescent="0.2">
      <c r="A85" s="423">
        <v>857</v>
      </c>
      <c r="B85" s="424" t="s">
        <v>205</v>
      </c>
      <c r="C85" s="317" t="s">
        <v>307</v>
      </c>
      <c r="D85" s="425" t="s">
        <v>308</v>
      </c>
      <c r="E85" s="320">
        <f t="shared" ref="E85:E111" si="27">SUM(F85:H85)</f>
        <v>308568</v>
      </c>
      <c r="F85" s="321">
        <v>295370</v>
      </c>
      <c r="G85" s="321">
        <v>3089</v>
      </c>
      <c r="H85" s="322">
        <v>10109</v>
      </c>
      <c r="I85" s="320">
        <v>25000</v>
      </c>
      <c r="J85" s="987">
        <v>10000</v>
      </c>
      <c r="K85" s="988">
        <v>0</v>
      </c>
      <c r="L85" s="325">
        <v>0</v>
      </c>
      <c r="M85" s="426" t="s">
        <v>19</v>
      </c>
      <c r="N85" s="327" t="s">
        <v>309</v>
      </c>
      <c r="O85" s="328" t="s">
        <v>310</v>
      </c>
      <c r="P85" s="328" t="s">
        <v>311</v>
      </c>
      <c r="Q85" s="329" t="s">
        <v>312</v>
      </c>
      <c r="R85" s="427" t="s">
        <v>313</v>
      </c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5"/>
      <c r="BA85" s="185"/>
      <c r="BB85" s="185"/>
      <c r="BC85" s="185"/>
      <c r="BD85" s="185"/>
      <c r="BE85" s="185"/>
      <c r="BF85" s="185"/>
      <c r="BG85" s="185"/>
      <c r="BH85" s="185"/>
      <c r="BI85" s="185"/>
      <c r="BJ85" s="185"/>
      <c r="BK85" s="185"/>
      <c r="BL85" s="185"/>
      <c r="BM85" s="185"/>
      <c r="BN85" s="185"/>
      <c r="BO85" s="185"/>
      <c r="BP85" s="185"/>
      <c r="BQ85" s="185"/>
      <c r="BR85" s="185"/>
      <c r="BS85" s="185"/>
      <c r="BT85" s="185"/>
      <c r="BU85" s="185"/>
      <c r="BV85" s="185"/>
      <c r="BW85" s="185"/>
      <c r="BX85" s="185"/>
    </row>
    <row r="86" spans="1:76" s="257" customFormat="1" ht="28.5" x14ac:dyDescent="0.2">
      <c r="A86" s="337">
        <v>7025</v>
      </c>
      <c r="B86" s="293" t="s">
        <v>87</v>
      </c>
      <c r="C86" s="276" t="s">
        <v>314</v>
      </c>
      <c r="D86" s="476" t="s">
        <v>315</v>
      </c>
      <c r="E86" s="220">
        <f t="shared" si="27"/>
        <v>5770</v>
      </c>
      <c r="F86" s="261">
        <v>4865</v>
      </c>
      <c r="G86" s="261">
        <v>346</v>
      </c>
      <c r="H86" s="263">
        <v>559</v>
      </c>
      <c r="I86" s="220">
        <v>340</v>
      </c>
      <c r="J86" s="254">
        <v>130</v>
      </c>
      <c r="K86" s="255">
        <v>0</v>
      </c>
      <c r="L86" s="224">
        <v>0</v>
      </c>
      <c r="M86" s="225" t="s">
        <v>19</v>
      </c>
      <c r="N86" s="264" t="s">
        <v>316</v>
      </c>
      <c r="O86" s="265" t="s">
        <v>207</v>
      </c>
      <c r="P86" s="265" t="s">
        <v>107</v>
      </c>
      <c r="Q86" s="247" t="s">
        <v>193</v>
      </c>
      <c r="R86" s="475" t="s">
        <v>961</v>
      </c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85"/>
      <c r="AT86" s="185"/>
      <c r="AU86" s="185"/>
      <c r="AV86" s="185"/>
      <c r="AW86" s="185"/>
      <c r="AX86" s="185"/>
      <c r="AY86" s="185"/>
      <c r="AZ86" s="185"/>
      <c r="BA86" s="185"/>
      <c r="BB86" s="185"/>
      <c r="BC86" s="185"/>
      <c r="BD86" s="185"/>
      <c r="BE86" s="185"/>
      <c r="BF86" s="185"/>
      <c r="BG86" s="185"/>
      <c r="BH86" s="185"/>
      <c r="BI86" s="185"/>
      <c r="BJ86" s="185"/>
      <c r="BK86" s="185"/>
      <c r="BL86" s="185"/>
      <c r="BM86" s="185"/>
      <c r="BN86" s="185"/>
      <c r="BO86" s="185"/>
      <c r="BP86" s="185"/>
      <c r="BQ86" s="185"/>
      <c r="BR86" s="185"/>
      <c r="BS86" s="185"/>
      <c r="BT86" s="185"/>
      <c r="BU86" s="185"/>
      <c r="BV86" s="185"/>
      <c r="BW86" s="185"/>
      <c r="BX86" s="185"/>
    </row>
    <row r="87" spans="1:76" s="257" customFormat="1" ht="21" customHeight="1" x14ac:dyDescent="0.2">
      <c r="A87" s="258">
        <v>7174</v>
      </c>
      <c r="B87" s="345" t="s">
        <v>317</v>
      </c>
      <c r="C87" s="359" t="s">
        <v>184</v>
      </c>
      <c r="D87" s="989" t="s">
        <v>318</v>
      </c>
      <c r="E87" s="229">
        <f>SUM(F87:H87)</f>
        <v>2500</v>
      </c>
      <c r="F87" s="347">
        <v>2500</v>
      </c>
      <c r="G87" s="347">
        <v>0</v>
      </c>
      <c r="H87" s="348">
        <v>0</v>
      </c>
      <c r="I87" s="349">
        <v>2500</v>
      </c>
      <c r="J87" s="350">
        <v>2000</v>
      </c>
      <c r="K87" s="347">
        <v>500</v>
      </c>
      <c r="L87" s="347">
        <v>422</v>
      </c>
      <c r="M87" s="443">
        <f>(L87/K87)*100</f>
        <v>84.399999999999991</v>
      </c>
      <c r="N87" s="264" t="s">
        <v>319</v>
      </c>
      <c r="O87" s="246" t="s">
        <v>139</v>
      </c>
      <c r="P87" s="240" t="s">
        <v>320</v>
      </c>
      <c r="Q87" s="247" t="s">
        <v>216</v>
      </c>
      <c r="R87" s="248" t="s">
        <v>321</v>
      </c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  <c r="AL87" s="185"/>
      <c r="AM87" s="185"/>
      <c r="AN87" s="185"/>
      <c r="AO87" s="185"/>
      <c r="AP87" s="185"/>
      <c r="AQ87" s="185"/>
      <c r="AR87" s="185"/>
      <c r="AS87" s="185"/>
      <c r="AT87" s="185"/>
      <c r="AU87" s="185"/>
      <c r="AV87" s="185"/>
      <c r="AW87" s="185"/>
      <c r="AX87" s="185"/>
      <c r="AY87" s="185"/>
      <c r="AZ87" s="185"/>
      <c r="BA87" s="185"/>
      <c r="BB87" s="185"/>
      <c r="BC87" s="185"/>
      <c r="BD87" s="185"/>
      <c r="BE87" s="185"/>
      <c r="BF87" s="185"/>
      <c r="BG87" s="185"/>
      <c r="BH87" s="185"/>
      <c r="BI87" s="185"/>
      <c r="BJ87" s="185"/>
      <c r="BK87" s="185"/>
      <c r="BL87" s="185"/>
      <c r="BM87" s="185"/>
      <c r="BN87" s="185"/>
      <c r="BO87" s="185"/>
      <c r="BP87" s="185"/>
      <c r="BQ87" s="185"/>
      <c r="BR87" s="185"/>
      <c r="BS87" s="185"/>
      <c r="BT87" s="185"/>
      <c r="BU87" s="185"/>
      <c r="BV87" s="185"/>
      <c r="BW87" s="185"/>
      <c r="BX87" s="185"/>
    </row>
    <row r="88" spans="1:76" s="257" customFormat="1" ht="21" customHeight="1" x14ac:dyDescent="0.2">
      <c r="A88" s="258">
        <v>7175</v>
      </c>
      <c r="B88" s="430" t="s">
        <v>92</v>
      </c>
      <c r="C88" s="276" t="s">
        <v>322</v>
      </c>
      <c r="D88" s="431" t="s">
        <v>323</v>
      </c>
      <c r="E88" s="229">
        <f t="shared" si="27"/>
        <v>2111</v>
      </c>
      <c r="F88" s="432">
        <v>1904</v>
      </c>
      <c r="G88" s="230">
        <v>156</v>
      </c>
      <c r="H88" s="263">
        <v>51</v>
      </c>
      <c r="I88" s="220">
        <v>206</v>
      </c>
      <c r="J88" s="254">
        <v>65</v>
      </c>
      <c r="K88" s="255">
        <v>0</v>
      </c>
      <c r="L88" s="224">
        <v>0</v>
      </c>
      <c r="M88" s="225" t="s">
        <v>19</v>
      </c>
      <c r="N88" s="264" t="s">
        <v>186</v>
      </c>
      <c r="O88" s="305" t="s">
        <v>79</v>
      </c>
      <c r="P88" s="265"/>
      <c r="Q88" s="247"/>
      <c r="R88" s="269" t="s">
        <v>324</v>
      </c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L88" s="185"/>
      <c r="AM88" s="185"/>
      <c r="AN88" s="185"/>
      <c r="AO88" s="185"/>
      <c r="AP88" s="185"/>
      <c r="AQ88" s="185"/>
      <c r="AR88" s="185"/>
      <c r="AS88" s="185"/>
      <c r="AT88" s="185"/>
      <c r="AU88" s="185"/>
      <c r="AV88" s="185"/>
      <c r="AW88" s="185"/>
      <c r="AX88" s="185"/>
      <c r="AY88" s="185"/>
      <c r="AZ88" s="185"/>
      <c r="BA88" s="185"/>
      <c r="BB88" s="185"/>
      <c r="BC88" s="185"/>
      <c r="BD88" s="185"/>
      <c r="BE88" s="185"/>
      <c r="BF88" s="185"/>
      <c r="BG88" s="185"/>
      <c r="BH88" s="185"/>
      <c r="BI88" s="185"/>
      <c r="BJ88" s="185"/>
      <c r="BK88" s="185"/>
      <c r="BL88" s="185"/>
      <c r="BM88" s="185"/>
      <c r="BN88" s="185"/>
      <c r="BO88" s="185"/>
      <c r="BP88" s="185"/>
      <c r="BQ88" s="185"/>
      <c r="BR88" s="185"/>
      <c r="BS88" s="185"/>
      <c r="BT88" s="185"/>
      <c r="BU88" s="185"/>
      <c r="BV88" s="185"/>
      <c r="BW88" s="185"/>
      <c r="BX88" s="185"/>
    </row>
    <row r="89" spans="1:76" s="257" customFormat="1" ht="26.25" customHeight="1" x14ac:dyDescent="0.2">
      <c r="A89" s="258">
        <v>7179</v>
      </c>
      <c r="B89" s="293" t="s">
        <v>183</v>
      </c>
      <c r="C89" s="332" t="s">
        <v>167</v>
      </c>
      <c r="D89" s="431" t="s">
        <v>325</v>
      </c>
      <c r="E89" s="220">
        <f t="shared" si="27"/>
        <v>10597</v>
      </c>
      <c r="F89" s="261">
        <v>9160</v>
      </c>
      <c r="G89" s="261">
        <v>949</v>
      </c>
      <c r="H89" s="263">
        <v>488</v>
      </c>
      <c r="I89" s="220">
        <v>10597</v>
      </c>
      <c r="J89" s="254">
        <v>1440</v>
      </c>
      <c r="K89" s="255">
        <v>280</v>
      </c>
      <c r="L89" s="224">
        <v>221</v>
      </c>
      <c r="M89" s="272">
        <f t="shared" ref="M89:M111" si="28">(L89/K89)*100</f>
        <v>78.928571428571431</v>
      </c>
      <c r="N89" s="264" t="s">
        <v>326</v>
      </c>
      <c r="O89" s="265" t="s">
        <v>90</v>
      </c>
      <c r="P89" s="338" t="s">
        <v>327</v>
      </c>
      <c r="Q89" s="247" t="s">
        <v>328</v>
      </c>
      <c r="R89" s="283" t="s">
        <v>329</v>
      </c>
      <c r="S89" s="185"/>
      <c r="T89" s="185"/>
      <c r="U89" s="185"/>
      <c r="V89" s="185"/>
      <c r="W89" s="185"/>
      <c r="X89" s="185"/>
      <c r="Y89" s="185"/>
      <c r="Z89" s="185"/>
      <c r="AA89" s="185"/>
      <c r="AB89" s="185"/>
      <c r="AC89" s="185"/>
      <c r="AD89" s="185"/>
      <c r="AE89" s="185"/>
      <c r="AF89" s="185"/>
      <c r="AG89" s="185"/>
      <c r="AH89" s="185"/>
      <c r="AI89" s="185"/>
      <c r="AJ89" s="185"/>
      <c r="AK89" s="185"/>
      <c r="AL89" s="185"/>
      <c r="AM89" s="185"/>
      <c r="AN89" s="185"/>
      <c r="AO89" s="185"/>
      <c r="AP89" s="185"/>
      <c r="AQ89" s="185"/>
      <c r="AR89" s="185"/>
      <c r="AS89" s="185"/>
      <c r="AT89" s="185"/>
      <c r="AU89" s="185"/>
      <c r="AV89" s="185"/>
      <c r="AW89" s="185"/>
      <c r="AX89" s="185"/>
      <c r="AY89" s="185"/>
      <c r="AZ89" s="185"/>
      <c r="BA89" s="185"/>
      <c r="BB89" s="185"/>
      <c r="BC89" s="185"/>
      <c r="BD89" s="185"/>
      <c r="BE89" s="185"/>
      <c r="BF89" s="185"/>
      <c r="BG89" s="185"/>
      <c r="BH89" s="185"/>
      <c r="BI89" s="185"/>
      <c r="BJ89" s="185"/>
      <c r="BK89" s="185"/>
      <c r="BL89" s="185"/>
      <c r="BM89" s="185"/>
      <c r="BN89" s="185"/>
      <c r="BO89" s="185"/>
      <c r="BP89" s="185"/>
      <c r="BQ89" s="185"/>
      <c r="BR89" s="185"/>
      <c r="BS89" s="185"/>
      <c r="BT89" s="185"/>
      <c r="BU89" s="185"/>
      <c r="BV89" s="185"/>
      <c r="BW89" s="185"/>
      <c r="BX89" s="185"/>
    </row>
    <row r="90" spans="1:76" s="257" customFormat="1" ht="33" customHeight="1" x14ac:dyDescent="0.2">
      <c r="A90" s="258">
        <v>7183</v>
      </c>
      <c r="B90" s="293" t="s">
        <v>189</v>
      </c>
      <c r="C90" s="332" t="s">
        <v>167</v>
      </c>
      <c r="D90" s="434" t="s">
        <v>330</v>
      </c>
      <c r="E90" s="220">
        <f t="shared" si="27"/>
        <v>21411</v>
      </c>
      <c r="F90" s="261">
        <v>21411</v>
      </c>
      <c r="G90" s="261">
        <v>0</v>
      </c>
      <c r="H90" s="263">
        <v>0</v>
      </c>
      <c r="I90" s="220">
        <v>21411</v>
      </c>
      <c r="J90" s="254">
        <v>7800</v>
      </c>
      <c r="K90" s="255">
        <v>8400</v>
      </c>
      <c r="L90" s="256">
        <v>8345</v>
      </c>
      <c r="M90" s="694">
        <f t="shared" si="28"/>
        <v>99.345238095238102</v>
      </c>
      <c r="N90" s="297" t="s">
        <v>331</v>
      </c>
      <c r="O90" s="304" t="s">
        <v>332</v>
      </c>
      <c r="P90" s="297" t="s">
        <v>333</v>
      </c>
      <c r="Q90" s="299" t="s">
        <v>212</v>
      </c>
      <c r="R90" s="283" t="s">
        <v>334</v>
      </c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5"/>
      <c r="AS90" s="185"/>
      <c r="AT90" s="185"/>
      <c r="AU90" s="185"/>
      <c r="AV90" s="185"/>
      <c r="AW90" s="185"/>
      <c r="AX90" s="185"/>
      <c r="AY90" s="185"/>
      <c r="AZ90" s="185"/>
      <c r="BA90" s="185"/>
      <c r="BB90" s="185"/>
      <c r="BC90" s="185"/>
      <c r="BD90" s="185"/>
      <c r="BE90" s="185"/>
      <c r="BF90" s="185"/>
      <c r="BG90" s="185"/>
      <c r="BH90" s="185"/>
      <c r="BI90" s="185"/>
      <c r="BJ90" s="185"/>
      <c r="BK90" s="185"/>
      <c r="BL90" s="185"/>
      <c r="BM90" s="185"/>
      <c r="BN90" s="185"/>
      <c r="BO90" s="185"/>
      <c r="BP90" s="185"/>
      <c r="BQ90" s="185"/>
      <c r="BR90" s="185"/>
      <c r="BS90" s="185"/>
      <c r="BT90" s="185"/>
      <c r="BU90" s="185"/>
      <c r="BV90" s="185"/>
      <c r="BW90" s="185"/>
      <c r="BX90" s="185"/>
    </row>
    <row r="91" spans="1:76" s="257" customFormat="1" ht="31.5" customHeight="1" x14ac:dyDescent="0.2">
      <c r="A91" s="258">
        <v>7204</v>
      </c>
      <c r="B91" s="433" t="s">
        <v>335</v>
      </c>
      <c r="C91" s="276" t="s">
        <v>336</v>
      </c>
      <c r="D91" s="434" t="s">
        <v>337</v>
      </c>
      <c r="E91" s="229">
        <f t="shared" si="27"/>
        <v>2860</v>
      </c>
      <c r="F91" s="261">
        <v>1810</v>
      </c>
      <c r="G91" s="261">
        <v>360</v>
      </c>
      <c r="H91" s="263">
        <v>690</v>
      </c>
      <c r="I91" s="220">
        <v>488</v>
      </c>
      <c r="J91" s="254">
        <v>2300</v>
      </c>
      <c r="K91" s="255">
        <v>900</v>
      </c>
      <c r="L91" s="224">
        <v>0</v>
      </c>
      <c r="M91" s="272">
        <f t="shared" si="28"/>
        <v>0</v>
      </c>
      <c r="N91" s="264" t="s">
        <v>338</v>
      </c>
      <c r="O91" s="265" t="s">
        <v>222</v>
      </c>
      <c r="P91" s="265"/>
      <c r="Q91" s="247"/>
      <c r="R91" s="283" t="s">
        <v>339</v>
      </c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5"/>
      <c r="AM91" s="185"/>
      <c r="AN91" s="185"/>
      <c r="AO91" s="185"/>
      <c r="AP91" s="185"/>
      <c r="AQ91" s="185"/>
      <c r="AR91" s="185"/>
      <c r="AS91" s="185"/>
      <c r="AT91" s="185"/>
      <c r="AU91" s="185"/>
      <c r="AV91" s="185"/>
      <c r="AW91" s="185"/>
      <c r="AX91" s="185"/>
      <c r="AY91" s="185"/>
      <c r="AZ91" s="185"/>
      <c r="BA91" s="185"/>
      <c r="BB91" s="185"/>
      <c r="BC91" s="185"/>
      <c r="BD91" s="185"/>
      <c r="BE91" s="185"/>
      <c r="BF91" s="185"/>
      <c r="BG91" s="185"/>
      <c r="BH91" s="185"/>
      <c r="BI91" s="185"/>
      <c r="BJ91" s="185"/>
      <c r="BK91" s="185"/>
      <c r="BL91" s="185"/>
      <c r="BM91" s="185"/>
      <c r="BN91" s="185"/>
      <c r="BO91" s="185"/>
      <c r="BP91" s="185"/>
      <c r="BQ91" s="185"/>
      <c r="BR91" s="185"/>
      <c r="BS91" s="185"/>
      <c r="BT91" s="185"/>
      <c r="BU91" s="185"/>
      <c r="BV91" s="185"/>
      <c r="BW91" s="185"/>
      <c r="BX91" s="185"/>
    </row>
    <row r="92" spans="1:76" s="257" customFormat="1" ht="21" customHeight="1" x14ac:dyDescent="0.2">
      <c r="A92" s="258">
        <v>7205</v>
      </c>
      <c r="B92" s="433" t="s">
        <v>98</v>
      </c>
      <c r="C92" s="276" t="s">
        <v>336</v>
      </c>
      <c r="D92" s="434" t="s">
        <v>340</v>
      </c>
      <c r="E92" s="220">
        <f t="shared" si="27"/>
        <v>6640</v>
      </c>
      <c r="F92" s="261">
        <v>5500</v>
      </c>
      <c r="G92" s="261">
        <v>500</v>
      </c>
      <c r="H92" s="263">
        <v>640</v>
      </c>
      <c r="I92" s="220">
        <v>661</v>
      </c>
      <c r="J92" s="254">
        <v>300</v>
      </c>
      <c r="K92" s="255">
        <v>100</v>
      </c>
      <c r="L92" s="224">
        <v>0</v>
      </c>
      <c r="M92" s="272">
        <f t="shared" si="28"/>
        <v>0</v>
      </c>
      <c r="N92" s="264"/>
      <c r="O92" s="265"/>
      <c r="P92" s="265"/>
      <c r="Q92" s="247"/>
      <c r="R92" s="269" t="s">
        <v>874</v>
      </c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185"/>
      <c r="AJ92" s="185"/>
      <c r="AK92" s="185"/>
      <c r="AL92" s="185"/>
      <c r="AM92" s="185"/>
      <c r="AN92" s="185"/>
      <c r="AO92" s="185"/>
      <c r="AP92" s="185"/>
      <c r="AQ92" s="185"/>
      <c r="AR92" s="185"/>
      <c r="AS92" s="185"/>
      <c r="AT92" s="185"/>
      <c r="AU92" s="185"/>
      <c r="AV92" s="185"/>
      <c r="AW92" s="185"/>
      <c r="AX92" s="185"/>
      <c r="AY92" s="185"/>
      <c r="AZ92" s="185"/>
      <c r="BA92" s="185"/>
      <c r="BB92" s="185"/>
      <c r="BC92" s="185"/>
      <c r="BD92" s="185"/>
      <c r="BE92" s="185"/>
      <c r="BF92" s="185"/>
      <c r="BG92" s="185"/>
      <c r="BH92" s="185"/>
      <c r="BI92" s="185"/>
      <c r="BJ92" s="185"/>
      <c r="BK92" s="185"/>
      <c r="BL92" s="185"/>
      <c r="BM92" s="185"/>
      <c r="BN92" s="185"/>
      <c r="BO92" s="185"/>
      <c r="BP92" s="185"/>
      <c r="BQ92" s="185"/>
      <c r="BR92" s="185"/>
      <c r="BS92" s="185"/>
      <c r="BT92" s="185"/>
      <c r="BU92" s="185"/>
      <c r="BV92" s="185"/>
      <c r="BW92" s="185"/>
      <c r="BX92" s="185"/>
    </row>
    <row r="93" spans="1:76" s="257" customFormat="1" ht="42.75" customHeight="1" x14ac:dyDescent="0.2">
      <c r="A93" s="258">
        <v>7206</v>
      </c>
      <c r="B93" s="433" t="s">
        <v>111</v>
      </c>
      <c r="C93" s="276" t="s">
        <v>336</v>
      </c>
      <c r="D93" s="476" t="s">
        <v>341</v>
      </c>
      <c r="E93" s="229">
        <f t="shared" si="27"/>
        <v>10831</v>
      </c>
      <c r="F93" s="261">
        <v>7105</v>
      </c>
      <c r="G93" s="261">
        <v>1744</v>
      </c>
      <c r="H93" s="263">
        <v>1982</v>
      </c>
      <c r="I93" s="220">
        <v>10831</v>
      </c>
      <c r="J93" s="254">
        <v>2300</v>
      </c>
      <c r="K93" s="255">
        <v>1075</v>
      </c>
      <c r="L93" s="224">
        <v>1074</v>
      </c>
      <c r="M93" s="272">
        <f t="shared" si="28"/>
        <v>99.906976744186053</v>
      </c>
      <c r="N93" s="264" t="s">
        <v>165</v>
      </c>
      <c r="O93" s="445" t="s">
        <v>115</v>
      </c>
      <c r="P93" s="305" t="s">
        <v>219</v>
      </c>
      <c r="Q93" s="247" t="s">
        <v>142</v>
      </c>
      <c r="R93" s="269" t="s">
        <v>875</v>
      </c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85"/>
      <c r="AM93" s="185"/>
      <c r="AN93" s="185"/>
      <c r="AO93" s="185"/>
      <c r="AP93" s="185"/>
      <c r="AQ93" s="185"/>
      <c r="AR93" s="185"/>
      <c r="AS93" s="185"/>
      <c r="AT93" s="185"/>
      <c r="AU93" s="185"/>
      <c r="AV93" s="185"/>
      <c r="AW93" s="185"/>
      <c r="AX93" s="185"/>
      <c r="AY93" s="185"/>
      <c r="AZ93" s="185"/>
      <c r="BA93" s="185"/>
      <c r="BB93" s="185"/>
      <c r="BC93" s="185"/>
      <c r="BD93" s="185"/>
      <c r="BE93" s="185"/>
      <c r="BF93" s="185"/>
      <c r="BG93" s="185"/>
      <c r="BH93" s="185"/>
      <c r="BI93" s="185"/>
      <c r="BJ93" s="185"/>
      <c r="BK93" s="185"/>
      <c r="BL93" s="185"/>
      <c r="BM93" s="185"/>
      <c r="BN93" s="185"/>
      <c r="BO93" s="185"/>
      <c r="BP93" s="185"/>
      <c r="BQ93" s="185"/>
      <c r="BR93" s="185"/>
      <c r="BS93" s="185"/>
      <c r="BT93" s="185"/>
      <c r="BU93" s="185"/>
      <c r="BV93" s="185"/>
      <c r="BW93" s="185"/>
      <c r="BX93" s="185"/>
    </row>
    <row r="94" spans="1:76" s="257" customFormat="1" ht="21" customHeight="1" x14ac:dyDescent="0.2">
      <c r="A94" s="258">
        <v>7207</v>
      </c>
      <c r="B94" s="433" t="s">
        <v>150</v>
      </c>
      <c r="C94" s="276" t="s">
        <v>307</v>
      </c>
      <c r="D94" s="479" t="s">
        <v>342</v>
      </c>
      <c r="E94" s="229">
        <f t="shared" si="27"/>
        <v>7029</v>
      </c>
      <c r="F94" s="261">
        <v>6287</v>
      </c>
      <c r="G94" s="261">
        <v>200</v>
      </c>
      <c r="H94" s="263">
        <v>542</v>
      </c>
      <c r="I94" s="220">
        <v>7029</v>
      </c>
      <c r="J94" s="254">
        <v>0</v>
      </c>
      <c r="K94" s="255">
        <v>58</v>
      </c>
      <c r="L94" s="224">
        <v>57</v>
      </c>
      <c r="M94" s="970">
        <f t="shared" si="28"/>
        <v>98.275862068965509</v>
      </c>
      <c r="N94" s="344" t="s">
        <v>343</v>
      </c>
      <c r="O94" s="338" t="s">
        <v>310</v>
      </c>
      <c r="P94" s="265" t="s">
        <v>344</v>
      </c>
      <c r="Q94" s="247" t="s">
        <v>97</v>
      </c>
      <c r="R94" s="300" t="s">
        <v>345</v>
      </c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5"/>
      <c r="AM94" s="185"/>
      <c r="AN94" s="185"/>
      <c r="AO94" s="185"/>
      <c r="AP94" s="185"/>
      <c r="AQ94" s="185"/>
      <c r="AR94" s="185"/>
      <c r="AS94" s="185"/>
      <c r="AT94" s="185"/>
      <c r="AU94" s="185"/>
      <c r="AV94" s="185"/>
      <c r="AW94" s="185"/>
      <c r="AX94" s="185"/>
      <c r="AY94" s="185"/>
      <c r="AZ94" s="185"/>
      <c r="BA94" s="185"/>
      <c r="BB94" s="185"/>
      <c r="BC94" s="185"/>
      <c r="BD94" s="185"/>
      <c r="BE94" s="185"/>
      <c r="BF94" s="185"/>
      <c r="BG94" s="185"/>
      <c r="BH94" s="185"/>
      <c r="BI94" s="185"/>
      <c r="BJ94" s="185"/>
      <c r="BK94" s="185"/>
      <c r="BL94" s="185"/>
      <c r="BM94" s="185"/>
      <c r="BN94" s="185"/>
      <c r="BO94" s="185"/>
      <c r="BP94" s="185"/>
      <c r="BQ94" s="185"/>
      <c r="BR94" s="185"/>
      <c r="BS94" s="185"/>
      <c r="BT94" s="185"/>
      <c r="BU94" s="185"/>
      <c r="BV94" s="185"/>
      <c r="BW94" s="185"/>
      <c r="BX94" s="185"/>
    </row>
    <row r="95" spans="1:76" s="185" customFormat="1" ht="21" customHeight="1" x14ac:dyDescent="0.2">
      <c r="A95" s="258">
        <v>7211</v>
      </c>
      <c r="B95" s="433" t="s">
        <v>92</v>
      </c>
      <c r="C95" s="276" t="s">
        <v>301</v>
      </c>
      <c r="D95" s="436" t="s">
        <v>346</v>
      </c>
      <c r="E95" s="220">
        <f t="shared" si="27"/>
        <v>6778</v>
      </c>
      <c r="F95" s="261">
        <v>5495</v>
      </c>
      <c r="G95" s="261">
        <v>1000</v>
      </c>
      <c r="H95" s="263">
        <v>283</v>
      </c>
      <c r="I95" s="220">
        <v>6778</v>
      </c>
      <c r="J95" s="254">
        <v>207</v>
      </c>
      <c r="K95" s="255">
        <v>207</v>
      </c>
      <c r="L95" s="224">
        <v>23</v>
      </c>
      <c r="M95" s="272">
        <f t="shared" si="28"/>
        <v>11.111111111111111</v>
      </c>
      <c r="N95" s="264" t="s">
        <v>347</v>
      </c>
      <c r="O95" s="265"/>
      <c r="P95" s="265" t="s">
        <v>348</v>
      </c>
      <c r="Q95" s="247"/>
      <c r="R95" s="283" t="s">
        <v>349</v>
      </c>
    </row>
    <row r="96" spans="1:76" s="185" customFormat="1" ht="28.5" x14ac:dyDescent="0.2">
      <c r="A96" s="258">
        <v>7217</v>
      </c>
      <c r="B96" s="430" t="s">
        <v>150</v>
      </c>
      <c r="C96" s="332" t="s">
        <v>167</v>
      </c>
      <c r="D96" s="990" t="s">
        <v>350</v>
      </c>
      <c r="E96" s="229">
        <f t="shared" si="27"/>
        <v>770</v>
      </c>
      <c r="F96" s="261">
        <v>745</v>
      </c>
      <c r="G96" s="261">
        <v>0</v>
      </c>
      <c r="H96" s="263">
        <v>25</v>
      </c>
      <c r="I96" s="220">
        <v>770</v>
      </c>
      <c r="J96" s="254">
        <v>100</v>
      </c>
      <c r="K96" s="255">
        <v>100</v>
      </c>
      <c r="L96" s="256">
        <v>62</v>
      </c>
      <c r="M96" s="272">
        <f t="shared" si="28"/>
        <v>62</v>
      </c>
      <c r="N96" s="264" t="s">
        <v>169</v>
      </c>
      <c r="O96" s="338" t="s">
        <v>139</v>
      </c>
      <c r="P96" s="265" t="s">
        <v>876</v>
      </c>
      <c r="Q96" s="299" t="s">
        <v>171</v>
      </c>
      <c r="R96" s="283" t="s">
        <v>172</v>
      </c>
    </row>
    <row r="97" spans="1:76" s="257" customFormat="1" ht="21" customHeight="1" x14ac:dyDescent="0.2">
      <c r="A97" s="258">
        <v>7231</v>
      </c>
      <c r="B97" s="293"/>
      <c r="C97" s="332" t="s">
        <v>307</v>
      </c>
      <c r="D97" s="436" t="s">
        <v>351</v>
      </c>
      <c r="E97" s="220">
        <f t="shared" si="27"/>
        <v>6000</v>
      </c>
      <c r="F97" s="261">
        <v>0</v>
      </c>
      <c r="G97" s="296">
        <v>6000</v>
      </c>
      <c r="H97" s="263">
        <v>0</v>
      </c>
      <c r="I97" s="220">
        <v>6000</v>
      </c>
      <c r="J97" s="254">
        <v>2000</v>
      </c>
      <c r="K97" s="255">
        <v>2</v>
      </c>
      <c r="L97" s="224">
        <v>0</v>
      </c>
      <c r="M97" s="272">
        <f t="shared" si="28"/>
        <v>0</v>
      </c>
      <c r="N97" s="344"/>
      <c r="O97" s="338"/>
      <c r="P97" s="265"/>
      <c r="Q97" s="247"/>
      <c r="R97" s="269" t="s">
        <v>352</v>
      </c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5"/>
      <c r="AO97" s="185"/>
      <c r="AP97" s="185"/>
      <c r="AQ97" s="185"/>
      <c r="AR97" s="185"/>
      <c r="AS97" s="185"/>
      <c r="AT97" s="185"/>
      <c r="AU97" s="185"/>
      <c r="AV97" s="185"/>
      <c r="AW97" s="185"/>
      <c r="AX97" s="185"/>
      <c r="AY97" s="185"/>
      <c r="AZ97" s="185"/>
      <c r="BA97" s="185"/>
      <c r="BB97" s="185"/>
      <c r="BC97" s="185"/>
      <c r="BD97" s="185"/>
      <c r="BE97" s="185"/>
      <c r="BF97" s="185"/>
      <c r="BG97" s="185"/>
      <c r="BH97" s="185"/>
      <c r="BI97" s="185"/>
      <c r="BJ97" s="185"/>
      <c r="BK97" s="185"/>
      <c r="BL97" s="185"/>
      <c r="BM97" s="185"/>
      <c r="BN97" s="185"/>
      <c r="BO97" s="185"/>
      <c r="BP97" s="185"/>
      <c r="BQ97" s="185"/>
      <c r="BR97" s="185"/>
      <c r="BS97" s="185"/>
      <c r="BT97" s="185"/>
      <c r="BU97" s="185"/>
      <c r="BV97" s="185"/>
      <c r="BW97" s="185"/>
      <c r="BX97" s="185"/>
    </row>
    <row r="98" spans="1:76" s="257" customFormat="1" ht="28.5" x14ac:dyDescent="0.2">
      <c r="A98" s="258">
        <v>7232</v>
      </c>
      <c r="B98" s="430"/>
      <c r="C98" s="276" t="s">
        <v>353</v>
      </c>
      <c r="D98" s="436" t="s">
        <v>354</v>
      </c>
      <c r="E98" s="229">
        <f t="shared" si="27"/>
        <v>1124</v>
      </c>
      <c r="F98" s="278">
        <v>0</v>
      </c>
      <c r="G98" s="296">
        <v>1124</v>
      </c>
      <c r="H98" s="263">
        <v>0</v>
      </c>
      <c r="I98" s="220">
        <v>924</v>
      </c>
      <c r="J98" s="254">
        <v>200</v>
      </c>
      <c r="K98" s="255">
        <v>0</v>
      </c>
      <c r="L98" s="224">
        <v>0</v>
      </c>
      <c r="M98" s="225" t="s">
        <v>19</v>
      </c>
      <c r="N98" s="264"/>
      <c r="O98" s="265"/>
      <c r="P98" s="265"/>
      <c r="Q98" s="247"/>
      <c r="R98" s="269" t="s">
        <v>355</v>
      </c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185"/>
      <c r="AI98" s="185"/>
      <c r="AJ98" s="185"/>
      <c r="AK98" s="185"/>
      <c r="AL98" s="185"/>
      <c r="AM98" s="185"/>
      <c r="AN98" s="185"/>
      <c r="AO98" s="185"/>
      <c r="AP98" s="185"/>
      <c r="AQ98" s="185"/>
      <c r="AR98" s="185"/>
      <c r="AS98" s="185"/>
      <c r="AT98" s="185"/>
      <c r="AU98" s="185"/>
      <c r="AV98" s="185"/>
      <c r="AW98" s="185"/>
      <c r="AX98" s="185"/>
      <c r="AY98" s="185"/>
      <c r="AZ98" s="185"/>
      <c r="BA98" s="185"/>
      <c r="BB98" s="185"/>
      <c r="BC98" s="185"/>
      <c r="BD98" s="185"/>
      <c r="BE98" s="185"/>
      <c r="BF98" s="185"/>
      <c r="BG98" s="185"/>
      <c r="BH98" s="185"/>
      <c r="BI98" s="185"/>
      <c r="BJ98" s="185"/>
      <c r="BK98" s="185"/>
      <c r="BL98" s="185"/>
      <c r="BM98" s="185"/>
      <c r="BN98" s="185"/>
      <c r="BO98" s="185"/>
      <c r="BP98" s="185"/>
      <c r="BQ98" s="185"/>
      <c r="BR98" s="185"/>
      <c r="BS98" s="185"/>
      <c r="BT98" s="185"/>
      <c r="BU98" s="185"/>
      <c r="BV98" s="185"/>
      <c r="BW98" s="185"/>
      <c r="BX98" s="185"/>
    </row>
    <row r="99" spans="1:76" s="257" customFormat="1" ht="28.5" x14ac:dyDescent="0.2">
      <c r="A99" s="258">
        <v>7233</v>
      </c>
      <c r="B99" s="293"/>
      <c r="C99" s="276" t="s">
        <v>336</v>
      </c>
      <c r="D99" s="437" t="s">
        <v>356</v>
      </c>
      <c r="E99" s="229">
        <f t="shared" si="27"/>
        <v>990</v>
      </c>
      <c r="F99" s="261">
        <v>0</v>
      </c>
      <c r="G99" s="296">
        <v>645</v>
      </c>
      <c r="H99" s="263">
        <v>345</v>
      </c>
      <c r="I99" s="220">
        <v>338</v>
      </c>
      <c r="J99" s="254">
        <v>200</v>
      </c>
      <c r="K99" s="255">
        <v>200</v>
      </c>
      <c r="L99" s="224">
        <v>0</v>
      </c>
      <c r="M99" s="272">
        <f t="shared" si="28"/>
        <v>0</v>
      </c>
      <c r="N99" s="264"/>
      <c r="O99" s="265"/>
      <c r="P99" s="265"/>
      <c r="Q99" s="247"/>
      <c r="R99" s="269" t="s">
        <v>355</v>
      </c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85"/>
      <c r="AM99" s="185"/>
      <c r="AN99" s="185"/>
      <c r="AO99" s="185"/>
      <c r="AP99" s="185"/>
      <c r="AQ99" s="185"/>
      <c r="AR99" s="185"/>
      <c r="AS99" s="185"/>
      <c r="AT99" s="185"/>
      <c r="AU99" s="185"/>
      <c r="AV99" s="185"/>
      <c r="AW99" s="185"/>
      <c r="AX99" s="185"/>
      <c r="AY99" s="185"/>
      <c r="AZ99" s="185"/>
      <c r="BA99" s="185"/>
      <c r="BB99" s="185"/>
      <c r="BC99" s="185"/>
      <c r="BD99" s="185"/>
      <c r="BE99" s="185"/>
      <c r="BF99" s="185"/>
      <c r="BG99" s="185"/>
      <c r="BH99" s="185"/>
      <c r="BI99" s="185"/>
      <c r="BJ99" s="185"/>
      <c r="BK99" s="185"/>
      <c r="BL99" s="185"/>
      <c r="BM99" s="185"/>
      <c r="BN99" s="185"/>
      <c r="BO99" s="185"/>
      <c r="BP99" s="185"/>
      <c r="BQ99" s="185"/>
      <c r="BR99" s="185"/>
      <c r="BS99" s="185"/>
      <c r="BT99" s="185"/>
      <c r="BU99" s="185"/>
      <c r="BV99" s="185"/>
      <c r="BW99" s="185"/>
      <c r="BX99" s="185"/>
    </row>
    <row r="100" spans="1:76" s="257" customFormat="1" ht="28.5" x14ac:dyDescent="0.2">
      <c r="A100" s="258">
        <v>7234</v>
      </c>
      <c r="B100" s="438"/>
      <c r="C100" s="332" t="s">
        <v>167</v>
      </c>
      <c r="D100" s="439" t="s">
        <v>357</v>
      </c>
      <c r="E100" s="229">
        <f t="shared" si="27"/>
        <v>3384</v>
      </c>
      <c r="F100" s="261">
        <v>0</v>
      </c>
      <c r="G100" s="296">
        <v>2680</v>
      </c>
      <c r="H100" s="263">
        <v>704</v>
      </c>
      <c r="I100" s="220">
        <v>3384</v>
      </c>
      <c r="J100" s="254">
        <v>300</v>
      </c>
      <c r="K100" s="255">
        <v>70</v>
      </c>
      <c r="L100" s="224">
        <v>2</v>
      </c>
      <c r="M100" s="272">
        <f t="shared" si="28"/>
        <v>2.8571428571428572</v>
      </c>
      <c r="N100" s="344"/>
      <c r="O100" s="265"/>
      <c r="P100" s="338" t="s">
        <v>358</v>
      </c>
      <c r="Q100" s="247"/>
      <c r="R100" s="269" t="s">
        <v>355</v>
      </c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185"/>
      <c r="AP100" s="185"/>
      <c r="AQ100" s="185"/>
      <c r="AR100" s="185"/>
      <c r="AS100" s="185"/>
      <c r="AT100" s="185"/>
      <c r="AU100" s="185"/>
      <c r="AV100" s="185"/>
      <c r="AW100" s="185"/>
      <c r="AX100" s="185"/>
      <c r="AY100" s="185"/>
      <c r="AZ100" s="185"/>
      <c r="BA100" s="185"/>
      <c r="BB100" s="185"/>
      <c r="BC100" s="185"/>
      <c r="BD100" s="185"/>
      <c r="BE100" s="185"/>
      <c r="BF100" s="185"/>
      <c r="BG100" s="185"/>
      <c r="BH100" s="185"/>
      <c r="BI100" s="185"/>
      <c r="BJ100" s="185"/>
      <c r="BK100" s="185"/>
      <c r="BL100" s="185"/>
      <c r="BM100" s="185"/>
      <c r="BN100" s="185"/>
      <c r="BO100" s="185"/>
      <c r="BP100" s="185"/>
      <c r="BQ100" s="185"/>
      <c r="BR100" s="185"/>
      <c r="BS100" s="185"/>
      <c r="BT100" s="185"/>
      <c r="BU100" s="185"/>
      <c r="BV100" s="185"/>
      <c r="BW100" s="185"/>
      <c r="BX100" s="185"/>
    </row>
    <row r="101" spans="1:76" s="185" customFormat="1" ht="21" customHeight="1" x14ac:dyDescent="0.2">
      <c r="A101" s="258">
        <v>7236</v>
      </c>
      <c r="B101" s="293"/>
      <c r="C101" s="276" t="s">
        <v>314</v>
      </c>
      <c r="D101" s="439" t="s">
        <v>359</v>
      </c>
      <c r="E101" s="220">
        <f t="shared" si="27"/>
        <v>800</v>
      </c>
      <c r="F101" s="261">
        <v>0</v>
      </c>
      <c r="G101" s="296">
        <v>800</v>
      </c>
      <c r="H101" s="263">
        <v>0</v>
      </c>
      <c r="I101" s="220">
        <v>800</v>
      </c>
      <c r="J101" s="254">
        <v>3853</v>
      </c>
      <c r="K101" s="255">
        <v>350</v>
      </c>
      <c r="L101" s="224">
        <v>323</v>
      </c>
      <c r="M101" s="272">
        <f t="shared" si="28"/>
        <v>92.285714285714278</v>
      </c>
      <c r="N101" s="264"/>
      <c r="O101" s="265"/>
      <c r="P101" s="265"/>
      <c r="Q101" s="247"/>
      <c r="R101" s="269" t="s">
        <v>360</v>
      </c>
    </row>
    <row r="102" spans="1:76" s="185" customFormat="1" ht="33" customHeight="1" x14ac:dyDescent="0.2">
      <c r="A102" s="258">
        <v>7238</v>
      </c>
      <c r="B102" s="433" t="s">
        <v>98</v>
      </c>
      <c r="C102" s="276" t="s">
        <v>336</v>
      </c>
      <c r="D102" s="436" t="s">
        <v>361</v>
      </c>
      <c r="E102" s="229">
        <f t="shared" si="27"/>
        <v>8800</v>
      </c>
      <c r="F102" s="230">
        <v>7810</v>
      </c>
      <c r="G102" s="230">
        <v>390</v>
      </c>
      <c r="H102" s="231">
        <v>600</v>
      </c>
      <c r="I102" s="232">
        <v>7409</v>
      </c>
      <c r="J102" s="254">
        <v>3920</v>
      </c>
      <c r="K102" s="255">
        <v>2145</v>
      </c>
      <c r="L102" s="224">
        <v>54</v>
      </c>
      <c r="M102" s="272">
        <f t="shared" si="28"/>
        <v>2.5174825174825175</v>
      </c>
      <c r="N102" s="264" t="s">
        <v>362</v>
      </c>
      <c r="O102" s="265" t="s">
        <v>101</v>
      </c>
      <c r="P102" s="265" t="s">
        <v>263</v>
      </c>
      <c r="Q102" s="247"/>
      <c r="R102" s="1126" t="s">
        <v>877</v>
      </c>
    </row>
    <row r="103" spans="1:76" s="257" customFormat="1" ht="65.25" customHeight="1" x14ac:dyDescent="0.2">
      <c r="A103" s="258">
        <v>7252</v>
      </c>
      <c r="B103" s="440" t="s">
        <v>317</v>
      </c>
      <c r="C103" s="276" t="s">
        <v>322</v>
      </c>
      <c r="D103" s="991" t="s">
        <v>363</v>
      </c>
      <c r="E103" s="295">
        <f t="shared" si="27"/>
        <v>2106</v>
      </c>
      <c r="F103" s="230">
        <v>2106</v>
      </c>
      <c r="G103" s="261">
        <v>0</v>
      </c>
      <c r="H103" s="263">
        <v>0</v>
      </c>
      <c r="I103" s="232">
        <v>2106</v>
      </c>
      <c r="J103" s="254">
        <v>1020</v>
      </c>
      <c r="K103" s="255">
        <v>735</v>
      </c>
      <c r="L103" s="224">
        <v>735</v>
      </c>
      <c r="M103" s="272">
        <f t="shared" si="28"/>
        <v>100</v>
      </c>
      <c r="N103" s="1124" t="s">
        <v>364</v>
      </c>
      <c r="O103" s="305" t="s">
        <v>365</v>
      </c>
      <c r="P103" s="305" t="s">
        <v>366</v>
      </c>
      <c r="Q103" s="299" t="s">
        <v>171</v>
      </c>
      <c r="R103" s="283" t="s">
        <v>367</v>
      </c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  <c r="AQ103" s="185"/>
      <c r="AR103" s="185"/>
      <c r="AS103" s="185"/>
      <c r="AT103" s="185"/>
      <c r="AU103" s="185"/>
      <c r="AV103" s="185"/>
      <c r="AW103" s="185"/>
      <c r="AX103" s="185"/>
      <c r="AY103" s="185"/>
      <c r="AZ103" s="185"/>
      <c r="BA103" s="185"/>
      <c r="BB103" s="185"/>
      <c r="BC103" s="185"/>
      <c r="BD103" s="185"/>
      <c r="BE103" s="185"/>
      <c r="BF103" s="185"/>
      <c r="BG103" s="185"/>
      <c r="BH103" s="185"/>
      <c r="BI103" s="185"/>
      <c r="BJ103" s="185"/>
      <c r="BK103" s="185"/>
      <c r="BL103" s="185"/>
      <c r="BM103" s="185"/>
      <c r="BN103" s="185"/>
      <c r="BO103" s="185"/>
      <c r="BP103" s="185"/>
      <c r="BQ103" s="185"/>
      <c r="BR103" s="185"/>
      <c r="BS103" s="185"/>
      <c r="BT103" s="185"/>
      <c r="BU103" s="185"/>
      <c r="BV103" s="185"/>
      <c r="BW103" s="185"/>
      <c r="BX103" s="185"/>
    </row>
    <row r="104" spans="1:76" s="257" customFormat="1" ht="28.5" x14ac:dyDescent="0.2">
      <c r="A104" s="258">
        <v>7286</v>
      </c>
      <c r="B104" s="440"/>
      <c r="C104" s="276" t="s">
        <v>301</v>
      </c>
      <c r="D104" s="494" t="s">
        <v>368</v>
      </c>
      <c r="E104" s="220">
        <f t="shared" si="27"/>
        <v>500</v>
      </c>
      <c r="F104" s="230">
        <v>395</v>
      </c>
      <c r="G104" s="230">
        <v>105</v>
      </c>
      <c r="H104" s="231">
        <v>0</v>
      </c>
      <c r="I104" s="232">
        <v>105</v>
      </c>
      <c r="J104" s="254">
        <v>80</v>
      </c>
      <c r="K104" s="255">
        <v>110</v>
      </c>
      <c r="L104" s="255">
        <v>105</v>
      </c>
      <c r="M104" s="272">
        <f t="shared" si="28"/>
        <v>95.454545454545453</v>
      </c>
      <c r="N104" s="1124"/>
      <c r="O104" s="305"/>
      <c r="P104" s="305"/>
      <c r="Q104" s="299"/>
      <c r="R104" s="300" t="s">
        <v>369</v>
      </c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185"/>
      <c r="AT104" s="185"/>
      <c r="AU104" s="185"/>
      <c r="AV104" s="185"/>
      <c r="AW104" s="185"/>
      <c r="AX104" s="185"/>
      <c r="AY104" s="185"/>
      <c r="AZ104" s="185"/>
      <c r="BA104" s="185"/>
      <c r="BB104" s="185"/>
      <c r="BC104" s="185"/>
      <c r="BD104" s="185"/>
      <c r="BE104" s="185"/>
      <c r="BF104" s="185"/>
      <c r="BG104" s="185"/>
      <c r="BH104" s="185"/>
      <c r="BI104" s="185"/>
      <c r="BJ104" s="185"/>
      <c r="BK104" s="185"/>
      <c r="BL104" s="185"/>
      <c r="BM104" s="185"/>
      <c r="BN104" s="185"/>
      <c r="BO104" s="185"/>
      <c r="BP104" s="185"/>
      <c r="BQ104" s="185"/>
      <c r="BR104" s="185"/>
      <c r="BS104" s="185"/>
      <c r="BT104" s="185"/>
      <c r="BU104" s="185"/>
      <c r="BV104" s="185"/>
      <c r="BW104" s="185"/>
      <c r="BX104" s="185"/>
    </row>
    <row r="105" spans="1:76" s="381" customFormat="1" ht="21" customHeight="1" x14ac:dyDescent="0.2">
      <c r="A105" s="258">
        <v>7292</v>
      </c>
      <c r="B105" s="440" t="s">
        <v>130</v>
      </c>
      <c r="C105" s="276" t="s">
        <v>353</v>
      </c>
      <c r="D105" s="494" t="s">
        <v>370</v>
      </c>
      <c r="E105" s="220">
        <f t="shared" si="27"/>
        <v>26922</v>
      </c>
      <c r="F105" s="230">
        <v>23722</v>
      </c>
      <c r="G105" s="230">
        <v>2200</v>
      </c>
      <c r="H105" s="231">
        <v>1000</v>
      </c>
      <c r="I105" s="232">
        <v>26800</v>
      </c>
      <c r="J105" s="254">
        <v>12250</v>
      </c>
      <c r="K105" s="255">
        <v>15533</v>
      </c>
      <c r="L105" s="255">
        <v>15463</v>
      </c>
      <c r="M105" s="272">
        <f t="shared" si="28"/>
        <v>99.549346552501135</v>
      </c>
      <c r="N105" s="1124" t="s">
        <v>371</v>
      </c>
      <c r="O105" s="305" t="s">
        <v>372</v>
      </c>
      <c r="P105" s="305" t="s">
        <v>373</v>
      </c>
      <c r="Q105" s="299"/>
      <c r="R105" s="300" t="s">
        <v>321</v>
      </c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85"/>
      <c r="AE105" s="185"/>
      <c r="AF105" s="185"/>
      <c r="AG105" s="185"/>
      <c r="AH105" s="185"/>
      <c r="AI105" s="185"/>
      <c r="AJ105" s="185"/>
      <c r="AK105" s="185"/>
      <c r="AL105" s="185"/>
      <c r="AM105" s="185"/>
      <c r="AN105" s="185"/>
      <c r="AO105" s="185"/>
      <c r="AP105" s="185"/>
      <c r="AQ105" s="185"/>
      <c r="AR105" s="185"/>
      <c r="AS105" s="185"/>
      <c r="AT105" s="185"/>
      <c r="AU105" s="185"/>
      <c r="AV105" s="185"/>
      <c r="AW105" s="185"/>
      <c r="AX105" s="185"/>
      <c r="AY105" s="185"/>
      <c r="AZ105" s="185"/>
      <c r="BA105" s="185"/>
      <c r="BB105" s="185"/>
      <c r="BC105" s="185"/>
      <c r="BD105" s="185"/>
      <c r="BE105" s="185"/>
      <c r="BF105" s="185"/>
      <c r="BG105" s="185"/>
      <c r="BH105" s="185"/>
      <c r="BI105" s="185"/>
      <c r="BJ105" s="185"/>
      <c r="BK105" s="185"/>
      <c r="BL105" s="185"/>
      <c r="BM105" s="185"/>
      <c r="BN105" s="185"/>
      <c r="BO105" s="185"/>
      <c r="BP105" s="185"/>
      <c r="BQ105" s="185"/>
      <c r="BR105" s="185"/>
      <c r="BS105" s="185"/>
      <c r="BT105" s="185"/>
      <c r="BU105" s="185"/>
      <c r="BV105" s="185"/>
      <c r="BW105" s="185"/>
      <c r="BX105" s="185"/>
    </row>
    <row r="106" spans="1:76" s="257" customFormat="1" ht="48" customHeight="1" x14ac:dyDescent="0.2">
      <c r="A106" s="258">
        <v>7294</v>
      </c>
      <c r="B106" s="992" t="s">
        <v>130</v>
      </c>
      <c r="C106" s="276" t="s">
        <v>336</v>
      </c>
      <c r="D106" s="494" t="s">
        <v>374</v>
      </c>
      <c r="E106" s="993">
        <f t="shared" si="27"/>
        <v>450</v>
      </c>
      <c r="F106" s="994">
        <v>0</v>
      </c>
      <c r="G106" s="994">
        <v>240</v>
      </c>
      <c r="H106" s="995">
        <v>210</v>
      </c>
      <c r="I106" s="993">
        <v>423</v>
      </c>
      <c r="J106" s="254">
        <v>200</v>
      </c>
      <c r="K106" s="255">
        <v>200</v>
      </c>
      <c r="L106" s="255">
        <v>0</v>
      </c>
      <c r="M106" s="970">
        <f t="shared" si="28"/>
        <v>0</v>
      </c>
      <c r="N106" s="1124" t="s">
        <v>186</v>
      </c>
      <c r="O106" s="477" t="s">
        <v>128</v>
      </c>
      <c r="P106" s="305" t="s">
        <v>219</v>
      </c>
      <c r="Q106" s="299"/>
      <c r="R106" s="283" t="s">
        <v>962</v>
      </c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185"/>
      <c r="AL106" s="185"/>
      <c r="AM106" s="185"/>
      <c r="AN106" s="185"/>
      <c r="AO106" s="185"/>
      <c r="AP106" s="185"/>
      <c r="AQ106" s="185"/>
      <c r="AR106" s="185"/>
      <c r="AS106" s="185"/>
      <c r="AT106" s="185"/>
      <c r="AU106" s="185"/>
      <c r="AV106" s="185"/>
      <c r="AW106" s="185"/>
      <c r="AX106" s="185"/>
      <c r="AY106" s="185"/>
      <c r="AZ106" s="185"/>
      <c r="BA106" s="185"/>
      <c r="BB106" s="185"/>
      <c r="BC106" s="185"/>
      <c r="BD106" s="185"/>
      <c r="BE106" s="185"/>
      <c r="BF106" s="185"/>
      <c r="BG106" s="185"/>
      <c r="BH106" s="185"/>
      <c r="BI106" s="185"/>
      <c r="BJ106" s="185"/>
      <c r="BK106" s="185"/>
      <c r="BL106" s="185"/>
      <c r="BM106" s="185"/>
      <c r="BN106" s="185"/>
      <c r="BO106" s="185"/>
      <c r="BP106" s="185"/>
      <c r="BQ106" s="185"/>
      <c r="BR106" s="185"/>
      <c r="BS106" s="185"/>
      <c r="BT106" s="185"/>
      <c r="BU106" s="185"/>
      <c r="BV106" s="185"/>
      <c r="BW106" s="185"/>
      <c r="BX106" s="185"/>
    </row>
    <row r="107" spans="1:76" s="381" customFormat="1" ht="57" x14ac:dyDescent="0.2">
      <c r="A107" s="258">
        <v>7314</v>
      </c>
      <c r="B107" s="345" t="s">
        <v>98</v>
      </c>
      <c r="C107" s="359" t="s">
        <v>167</v>
      </c>
      <c r="D107" s="441" t="s">
        <v>375</v>
      </c>
      <c r="E107" s="229">
        <f>SUM(F107:H107)</f>
        <v>2383</v>
      </c>
      <c r="F107" s="347">
        <v>2383</v>
      </c>
      <c r="G107" s="347">
        <v>0</v>
      </c>
      <c r="H107" s="348">
        <v>0</v>
      </c>
      <c r="I107" s="349">
        <v>2383</v>
      </c>
      <c r="J107" s="350">
        <v>3500</v>
      </c>
      <c r="K107" s="347">
        <v>2450</v>
      </c>
      <c r="L107" s="347">
        <v>2383</v>
      </c>
      <c r="M107" s="443">
        <f t="shared" si="28"/>
        <v>97.265306122448976</v>
      </c>
      <c r="N107" s="1124" t="s">
        <v>165</v>
      </c>
      <c r="O107" s="304" t="s">
        <v>105</v>
      </c>
      <c r="P107" s="240" t="s">
        <v>376</v>
      </c>
      <c r="Q107" s="247" t="s">
        <v>243</v>
      </c>
      <c r="R107" s="248" t="s">
        <v>377</v>
      </c>
      <c r="S107" s="185"/>
      <c r="T107" s="185"/>
      <c r="U107" s="185"/>
      <c r="V107" s="185"/>
      <c r="W107" s="185"/>
      <c r="X107" s="185"/>
      <c r="Y107" s="185"/>
      <c r="Z107" s="185"/>
      <c r="AA107" s="185"/>
      <c r="AB107" s="185"/>
      <c r="AC107" s="185"/>
      <c r="AD107" s="185"/>
      <c r="AE107" s="185"/>
      <c r="AF107" s="185"/>
      <c r="AG107" s="185"/>
      <c r="AH107" s="185"/>
      <c r="AI107" s="185"/>
      <c r="AJ107" s="185"/>
      <c r="AK107" s="185"/>
      <c r="AL107" s="185"/>
      <c r="AM107" s="185"/>
      <c r="AN107" s="185"/>
      <c r="AO107" s="185"/>
      <c r="AP107" s="185"/>
      <c r="AQ107" s="185"/>
      <c r="AR107" s="185"/>
      <c r="AS107" s="185"/>
      <c r="AT107" s="185"/>
      <c r="AU107" s="185"/>
      <c r="AV107" s="185"/>
      <c r="AW107" s="185"/>
      <c r="AX107" s="185"/>
      <c r="AY107" s="185"/>
      <c r="AZ107" s="185"/>
      <c r="BA107" s="185"/>
      <c r="BB107" s="185"/>
      <c r="BC107" s="185"/>
      <c r="BD107" s="185"/>
      <c r="BE107" s="185"/>
      <c r="BF107" s="185"/>
      <c r="BG107" s="185"/>
      <c r="BH107" s="185"/>
      <c r="BI107" s="185"/>
      <c r="BJ107" s="185"/>
      <c r="BK107" s="185"/>
      <c r="BL107" s="185"/>
      <c r="BM107" s="185"/>
      <c r="BN107" s="185"/>
      <c r="BO107" s="185"/>
      <c r="BP107" s="185"/>
      <c r="BQ107" s="185"/>
      <c r="BR107" s="185"/>
      <c r="BS107" s="185"/>
      <c r="BT107" s="185"/>
      <c r="BU107" s="185"/>
      <c r="BV107" s="185"/>
      <c r="BW107" s="185"/>
      <c r="BX107" s="185"/>
    </row>
    <row r="108" spans="1:76" s="381" customFormat="1" ht="27.95" customHeight="1" x14ac:dyDescent="0.2">
      <c r="A108" s="258">
        <v>7319</v>
      </c>
      <c r="B108" s="289" t="s">
        <v>87</v>
      </c>
      <c r="C108" s="359" t="s">
        <v>336</v>
      </c>
      <c r="D108" s="441" t="s">
        <v>378</v>
      </c>
      <c r="E108" s="229">
        <f t="shared" ref="E108" si="29">SUM(F108:H108)</f>
        <v>5000</v>
      </c>
      <c r="F108" s="442">
        <v>5000</v>
      </c>
      <c r="G108" s="347">
        <v>0</v>
      </c>
      <c r="H108" s="348">
        <v>0</v>
      </c>
      <c r="I108" s="349">
        <v>0</v>
      </c>
      <c r="J108" s="350">
        <v>3000</v>
      </c>
      <c r="K108" s="347">
        <v>500</v>
      </c>
      <c r="L108" s="347">
        <v>0</v>
      </c>
      <c r="M108" s="443">
        <f t="shared" si="28"/>
        <v>0</v>
      </c>
      <c r="N108" s="1121" t="s">
        <v>186</v>
      </c>
      <c r="O108" s="477" t="s">
        <v>379</v>
      </c>
      <c r="P108" s="305"/>
      <c r="Q108" s="299"/>
      <c r="R108" s="283" t="s">
        <v>380</v>
      </c>
      <c r="S108" s="185"/>
      <c r="T108" s="185"/>
      <c r="U108" s="185"/>
      <c r="V108" s="185"/>
      <c r="W108" s="185"/>
      <c r="X108" s="185"/>
      <c r="Y108" s="185"/>
      <c r="Z108" s="185"/>
      <c r="AA108" s="185"/>
      <c r="AB108" s="185"/>
      <c r="AC108" s="185"/>
      <c r="AD108" s="185"/>
      <c r="AE108" s="185"/>
      <c r="AF108" s="185"/>
      <c r="AG108" s="185"/>
      <c r="AH108" s="185"/>
      <c r="AI108" s="185"/>
      <c r="AJ108" s="185"/>
      <c r="AK108" s="185"/>
      <c r="AL108" s="185"/>
      <c r="AM108" s="185"/>
      <c r="AN108" s="185"/>
      <c r="AO108" s="185"/>
      <c r="AP108" s="185"/>
      <c r="AQ108" s="185"/>
      <c r="AR108" s="185"/>
      <c r="AS108" s="185"/>
      <c r="AT108" s="185"/>
      <c r="AU108" s="185"/>
      <c r="AV108" s="185"/>
      <c r="AW108" s="185"/>
      <c r="AX108" s="185"/>
      <c r="AY108" s="185"/>
      <c r="AZ108" s="185"/>
      <c r="BA108" s="185"/>
      <c r="BB108" s="185"/>
      <c r="BC108" s="185"/>
      <c r="BD108" s="185"/>
      <c r="BE108" s="185"/>
      <c r="BF108" s="185"/>
      <c r="BG108" s="185"/>
      <c r="BH108" s="185"/>
      <c r="BI108" s="185"/>
      <c r="BJ108" s="185"/>
      <c r="BK108" s="185"/>
      <c r="BL108" s="185"/>
      <c r="BM108" s="185"/>
      <c r="BN108" s="185"/>
      <c r="BO108" s="185"/>
      <c r="BP108" s="185"/>
      <c r="BQ108" s="185"/>
      <c r="BR108" s="185"/>
      <c r="BS108" s="185"/>
      <c r="BT108" s="185"/>
      <c r="BU108" s="185"/>
      <c r="BV108" s="185"/>
      <c r="BW108" s="185"/>
      <c r="BX108" s="185"/>
    </row>
    <row r="109" spans="1:76" s="257" customFormat="1" ht="21" customHeight="1" x14ac:dyDescent="0.2">
      <c r="A109" s="258">
        <v>7325</v>
      </c>
      <c r="B109" s="440" t="s">
        <v>98</v>
      </c>
      <c r="C109" s="332" t="s">
        <v>307</v>
      </c>
      <c r="D109" s="476" t="s">
        <v>381</v>
      </c>
      <c r="E109" s="232">
        <f t="shared" si="27"/>
        <v>32808</v>
      </c>
      <c r="F109" s="230">
        <v>31417</v>
      </c>
      <c r="G109" s="230">
        <v>600</v>
      </c>
      <c r="H109" s="231">
        <v>791</v>
      </c>
      <c r="I109" s="232">
        <v>32808</v>
      </c>
      <c r="J109" s="254">
        <v>6000</v>
      </c>
      <c r="K109" s="255">
        <v>1660</v>
      </c>
      <c r="L109" s="255">
        <v>1644</v>
      </c>
      <c r="M109" s="996">
        <f t="shared" si="28"/>
        <v>99.036144578313255</v>
      </c>
      <c r="N109" s="297" t="s">
        <v>196</v>
      </c>
      <c r="O109" s="305" t="s">
        <v>382</v>
      </c>
      <c r="P109" s="298" t="s">
        <v>383</v>
      </c>
      <c r="Q109" s="299" t="s">
        <v>216</v>
      </c>
      <c r="R109" s="300" t="s">
        <v>181</v>
      </c>
      <c r="S109" s="185"/>
      <c r="T109" s="185"/>
      <c r="U109" s="185"/>
      <c r="V109" s="185"/>
      <c r="W109" s="185"/>
      <c r="X109" s="185"/>
      <c r="Y109" s="185"/>
      <c r="Z109" s="185"/>
      <c r="AA109" s="185"/>
      <c r="AB109" s="185"/>
      <c r="AC109" s="185"/>
      <c r="AD109" s="185"/>
      <c r="AE109" s="185"/>
      <c r="AF109" s="185"/>
      <c r="AG109" s="185"/>
      <c r="AH109" s="185"/>
      <c r="AI109" s="185"/>
      <c r="AJ109" s="185"/>
      <c r="AK109" s="185"/>
      <c r="AL109" s="185"/>
      <c r="AM109" s="185"/>
      <c r="AN109" s="185"/>
      <c r="AO109" s="185"/>
      <c r="AP109" s="185"/>
      <c r="AQ109" s="185"/>
      <c r="AR109" s="185"/>
      <c r="AS109" s="185"/>
      <c r="AT109" s="185"/>
      <c r="AU109" s="185"/>
      <c r="AV109" s="185"/>
      <c r="AW109" s="185"/>
      <c r="AX109" s="185"/>
      <c r="AY109" s="185"/>
      <c r="AZ109" s="185"/>
      <c r="BA109" s="185"/>
      <c r="BB109" s="185"/>
      <c r="BC109" s="185"/>
      <c r="BD109" s="185"/>
      <c r="BE109" s="185"/>
      <c r="BF109" s="185"/>
      <c r="BG109" s="185"/>
      <c r="BH109" s="185"/>
      <c r="BI109" s="185"/>
      <c r="BJ109" s="185"/>
      <c r="BK109" s="185"/>
      <c r="BL109" s="185"/>
      <c r="BM109" s="185"/>
      <c r="BN109" s="185"/>
      <c r="BO109" s="185"/>
      <c r="BP109" s="185"/>
      <c r="BQ109" s="185"/>
      <c r="BR109" s="185"/>
      <c r="BS109" s="185"/>
      <c r="BT109" s="185"/>
      <c r="BU109" s="185"/>
      <c r="BV109" s="185"/>
      <c r="BW109" s="185"/>
      <c r="BX109" s="185"/>
    </row>
    <row r="110" spans="1:76" s="185" customFormat="1" ht="33.75" customHeight="1" x14ac:dyDescent="0.2">
      <c r="A110" s="258">
        <v>7332</v>
      </c>
      <c r="B110" s="433" t="s">
        <v>183</v>
      </c>
      <c r="C110" s="332" t="s">
        <v>184</v>
      </c>
      <c r="D110" s="446" t="s">
        <v>384</v>
      </c>
      <c r="E110" s="232">
        <f t="shared" si="27"/>
        <v>26000</v>
      </c>
      <c r="F110" s="230">
        <v>26000</v>
      </c>
      <c r="G110" s="230">
        <v>0</v>
      </c>
      <c r="H110" s="231">
        <v>0</v>
      </c>
      <c r="I110" s="232">
        <v>0</v>
      </c>
      <c r="J110" s="254">
        <v>2000</v>
      </c>
      <c r="K110" s="255">
        <v>0</v>
      </c>
      <c r="L110" s="255">
        <v>0</v>
      </c>
      <c r="M110" s="997" t="s">
        <v>19</v>
      </c>
      <c r="N110" s="297" t="s">
        <v>186</v>
      </c>
      <c r="O110" s="305" t="s">
        <v>171</v>
      </c>
      <c r="P110" s="298" t="s">
        <v>385</v>
      </c>
      <c r="Q110" s="299" t="s">
        <v>188</v>
      </c>
      <c r="R110" s="283" t="s">
        <v>386</v>
      </c>
    </row>
    <row r="111" spans="1:76" s="236" customFormat="1" ht="28.5" customHeight="1" x14ac:dyDescent="0.2">
      <c r="A111" s="449">
        <v>7335</v>
      </c>
      <c r="B111" s="498" t="s">
        <v>98</v>
      </c>
      <c r="C111" s="499" t="s">
        <v>322</v>
      </c>
      <c r="D111" s="998" t="s">
        <v>387</v>
      </c>
      <c r="E111" s="232">
        <f t="shared" si="27"/>
        <v>1376</v>
      </c>
      <c r="F111" s="230">
        <v>1376</v>
      </c>
      <c r="G111" s="230">
        <v>0</v>
      </c>
      <c r="H111" s="231">
        <v>0</v>
      </c>
      <c r="I111" s="232">
        <v>1376</v>
      </c>
      <c r="J111" s="365">
        <v>1280</v>
      </c>
      <c r="K111" s="366">
        <v>1130</v>
      </c>
      <c r="L111" s="280">
        <v>1126</v>
      </c>
      <c r="M111" s="999">
        <f t="shared" si="28"/>
        <v>99.646017699115035</v>
      </c>
      <c r="N111" s="303" t="s">
        <v>186</v>
      </c>
      <c r="O111" s="305" t="s">
        <v>347</v>
      </c>
      <c r="P111" s="298" t="s">
        <v>388</v>
      </c>
      <c r="Q111" s="298" t="s">
        <v>243</v>
      </c>
      <c r="R111" s="300" t="s">
        <v>389</v>
      </c>
    </row>
    <row r="112" spans="1:76" s="381" customFormat="1" ht="30" customHeight="1" x14ac:dyDescent="0.2">
      <c r="A112" s="258">
        <v>7336</v>
      </c>
      <c r="B112" s="345" t="s">
        <v>130</v>
      </c>
      <c r="C112" s="359" t="s">
        <v>353</v>
      </c>
      <c r="D112" s="989" t="s">
        <v>390</v>
      </c>
      <c r="E112" s="229">
        <f>SUM(F112:H112)</f>
        <v>4684</v>
      </c>
      <c r="F112" s="347">
        <v>3510</v>
      </c>
      <c r="G112" s="347">
        <v>924</v>
      </c>
      <c r="H112" s="348">
        <v>250</v>
      </c>
      <c r="I112" s="349">
        <v>4641</v>
      </c>
      <c r="J112" s="350">
        <v>3800</v>
      </c>
      <c r="K112" s="347">
        <v>3720</v>
      </c>
      <c r="L112" s="347">
        <v>3718</v>
      </c>
      <c r="M112" s="443">
        <f>(L112/K112)*100</f>
        <v>99.946236559139791</v>
      </c>
      <c r="N112" s="264" t="s">
        <v>139</v>
      </c>
      <c r="O112" s="264" t="s">
        <v>391</v>
      </c>
      <c r="P112" s="289" t="s">
        <v>392</v>
      </c>
      <c r="Q112" s="1127" t="s">
        <v>243</v>
      </c>
      <c r="R112" s="1135" t="s">
        <v>606</v>
      </c>
      <c r="S112" s="185"/>
      <c r="T112" s="185"/>
      <c r="U112" s="185"/>
      <c r="V112" s="185"/>
      <c r="W112" s="185"/>
      <c r="X112" s="185"/>
      <c r="Y112" s="185"/>
      <c r="Z112" s="185"/>
      <c r="AA112" s="185"/>
      <c r="AB112" s="185"/>
      <c r="AC112" s="185"/>
      <c r="AD112" s="185"/>
      <c r="AE112" s="185"/>
      <c r="AF112" s="185"/>
      <c r="AG112" s="185"/>
      <c r="AH112" s="185"/>
      <c r="AI112" s="185"/>
      <c r="AJ112" s="185"/>
      <c r="AK112" s="185"/>
      <c r="AL112" s="185"/>
      <c r="AM112" s="185"/>
      <c r="AN112" s="185"/>
      <c r="AO112" s="185"/>
      <c r="AP112" s="185"/>
      <c r="AQ112" s="185"/>
      <c r="AR112" s="185"/>
      <c r="AS112" s="185"/>
      <c r="AT112" s="185"/>
      <c r="AU112" s="185"/>
      <c r="AV112" s="185"/>
      <c r="AW112" s="185"/>
      <c r="AX112" s="185"/>
      <c r="AY112" s="185"/>
      <c r="AZ112" s="185"/>
      <c r="BA112" s="185"/>
      <c r="BB112" s="185"/>
      <c r="BC112" s="185"/>
      <c r="BD112" s="185"/>
      <c r="BE112" s="185"/>
      <c r="BF112" s="185"/>
      <c r="BG112" s="185"/>
      <c r="BH112" s="185"/>
      <c r="BI112" s="185"/>
      <c r="BJ112" s="185"/>
      <c r="BK112" s="185"/>
      <c r="BL112" s="185"/>
      <c r="BM112" s="185"/>
      <c r="BN112" s="185"/>
      <c r="BO112" s="185"/>
      <c r="BP112" s="185"/>
      <c r="BQ112" s="185"/>
      <c r="BR112" s="185"/>
      <c r="BS112" s="185"/>
      <c r="BT112" s="185"/>
      <c r="BU112" s="185"/>
      <c r="BV112" s="185"/>
      <c r="BW112" s="185"/>
      <c r="BX112" s="185"/>
    </row>
    <row r="113" spans="1:76" s="185" customFormat="1" ht="21.75" customHeight="1" x14ac:dyDescent="0.2">
      <c r="A113" s="258">
        <v>7341</v>
      </c>
      <c r="B113" s="345" t="s">
        <v>183</v>
      </c>
      <c r="C113" s="359" t="s">
        <v>307</v>
      </c>
      <c r="D113" s="447" t="s">
        <v>393</v>
      </c>
      <c r="E113" s="229">
        <f>SUM(F113:H113)</f>
        <v>26300</v>
      </c>
      <c r="F113" s="347">
        <v>25000</v>
      </c>
      <c r="G113" s="347">
        <v>1000</v>
      </c>
      <c r="H113" s="348">
        <v>300</v>
      </c>
      <c r="I113" s="349">
        <v>1300</v>
      </c>
      <c r="J113" s="350">
        <v>500</v>
      </c>
      <c r="K113" s="347">
        <v>0</v>
      </c>
      <c r="L113" s="347">
        <v>0</v>
      </c>
      <c r="M113" s="351" t="s">
        <v>19</v>
      </c>
      <c r="N113" s="264" t="s">
        <v>234</v>
      </c>
      <c r="O113" s="448" t="s">
        <v>118</v>
      </c>
      <c r="P113" s="289" t="s">
        <v>394</v>
      </c>
      <c r="Q113" s="247" t="s">
        <v>395</v>
      </c>
      <c r="R113" s="362" t="s">
        <v>396</v>
      </c>
    </row>
    <row r="114" spans="1:76" s="236" customFormat="1" ht="23.25" customHeight="1" x14ac:dyDescent="0.2">
      <c r="A114" s="449">
        <v>7343</v>
      </c>
      <c r="B114" s="450" t="s">
        <v>153</v>
      </c>
      <c r="C114" s="451" t="s">
        <v>322</v>
      </c>
      <c r="D114" s="452" t="s">
        <v>397</v>
      </c>
      <c r="E114" s="295">
        <f>SUM(F114:H114)</f>
        <v>14553</v>
      </c>
      <c r="F114" s="280">
        <v>13414</v>
      </c>
      <c r="G114" s="280">
        <v>951</v>
      </c>
      <c r="H114" s="453">
        <v>188</v>
      </c>
      <c r="I114" s="365">
        <v>1139</v>
      </c>
      <c r="J114" s="279">
        <v>0</v>
      </c>
      <c r="K114" s="280">
        <v>500</v>
      </c>
      <c r="L114" s="280">
        <v>489</v>
      </c>
      <c r="M114" s="454">
        <f>(L114/K114)*100</f>
        <v>97.8</v>
      </c>
      <c r="N114" s="383" t="s">
        <v>142</v>
      </c>
      <c r="O114" s="455" t="s">
        <v>160</v>
      </c>
      <c r="P114" s="456" t="s">
        <v>398</v>
      </c>
      <c r="Q114" s="299" t="s">
        <v>216</v>
      </c>
      <c r="R114" s="457" t="s">
        <v>888</v>
      </c>
    </row>
    <row r="115" spans="1:76" s="236" customFormat="1" ht="25.5" customHeight="1" x14ac:dyDescent="0.2">
      <c r="A115" s="449">
        <v>7346</v>
      </c>
      <c r="B115" s="450" t="s">
        <v>150</v>
      </c>
      <c r="C115" s="456" t="s">
        <v>322</v>
      </c>
      <c r="D115" s="458" t="s">
        <v>399</v>
      </c>
      <c r="E115" s="295">
        <f>SUM(F115:H115)</f>
        <v>943</v>
      </c>
      <c r="F115" s="280">
        <v>943</v>
      </c>
      <c r="G115" s="280">
        <v>0</v>
      </c>
      <c r="H115" s="453">
        <v>0</v>
      </c>
      <c r="I115" s="365">
        <v>0</v>
      </c>
      <c r="J115" s="279">
        <v>1000</v>
      </c>
      <c r="K115" s="280">
        <v>0</v>
      </c>
      <c r="L115" s="280">
        <v>0</v>
      </c>
      <c r="M115" s="459" t="s">
        <v>19</v>
      </c>
      <c r="N115" s="1124" t="s">
        <v>101</v>
      </c>
      <c r="O115" s="305" t="s">
        <v>229</v>
      </c>
      <c r="P115" s="456" t="s">
        <v>400</v>
      </c>
      <c r="Q115" s="299" t="s">
        <v>401</v>
      </c>
      <c r="R115" s="457" t="s">
        <v>402</v>
      </c>
    </row>
    <row r="116" spans="1:76" s="236" customFormat="1" ht="24" customHeight="1" thickBot="1" x14ac:dyDescent="0.25">
      <c r="A116" s="1000">
        <v>7351</v>
      </c>
      <c r="B116" s="1001" t="s">
        <v>92</v>
      </c>
      <c r="C116" s="1002" t="s">
        <v>307</v>
      </c>
      <c r="D116" s="1003" t="s">
        <v>403</v>
      </c>
      <c r="E116" s="407">
        <f>SUM(F116:H116)</f>
        <v>984</v>
      </c>
      <c r="F116" s="1004">
        <v>806</v>
      </c>
      <c r="G116" s="1004">
        <v>0</v>
      </c>
      <c r="H116" s="1005">
        <v>178</v>
      </c>
      <c r="I116" s="1006">
        <v>984</v>
      </c>
      <c r="J116" s="1006">
        <v>0</v>
      </c>
      <c r="K116" s="1004">
        <v>810</v>
      </c>
      <c r="L116" s="904">
        <v>805</v>
      </c>
      <c r="M116" s="1007">
        <f>(L116/K116)*100</f>
        <v>99.382716049382708</v>
      </c>
      <c r="N116" s="1128"/>
      <c r="O116" s="415"/>
      <c r="P116" s="755" t="s">
        <v>404</v>
      </c>
      <c r="Q116" s="416"/>
      <c r="R116" s="1008" t="s">
        <v>405</v>
      </c>
    </row>
    <row r="117" spans="1:76" s="186" customFormat="1" ht="15" x14ac:dyDescent="0.2">
      <c r="A117" s="1168" t="s">
        <v>406</v>
      </c>
      <c r="B117" s="1169"/>
      <c r="C117" s="1169"/>
      <c r="D117" s="1170"/>
      <c r="E117" s="460"/>
      <c r="F117" s="461"/>
      <c r="G117" s="461"/>
      <c r="H117" s="462"/>
      <c r="I117" s="460"/>
      <c r="J117" s="463"/>
      <c r="K117" s="464"/>
      <c r="L117" s="465"/>
      <c r="M117" s="466"/>
      <c r="N117" s="467"/>
      <c r="O117" s="468"/>
      <c r="P117" s="468"/>
      <c r="Q117" s="469"/>
      <c r="R117" s="470"/>
      <c r="S117" s="185"/>
      <c r="T117" s="185"/>
      <c r="U117" s="185"/>
      <c r="V117" s="185"/>
      <c r="W117" s="185"/>
      <c r="X117" s="185"/>
      <c r="Y117" s="185"/>
      <c r="Z117" s="185"/>
      <c r="AA117" s="185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5"/>
      <c r="AL117" s="185"/>
      <c r="AM117" s="185"/>
      <c r="AN117" s="185"/>
      <c r="AO117" s="185"/>
      <c r="AP117" s="185"/>
      <c r="AQ117" s="185"/>
      <c r="AR117" s="185"/>
      <c r="AS117" s="185"/>
      <c r="AT117" s="185"/>
      <c r="AU117" s="185"/>
      <c r="AV117" s="185"/>
      <c r="AW117" s="185"/>
      <c r="AX117" s="185"/>
      <c r="AY117" s="185"/>
      <c r="AZ117" s="185"/>
      <c r="BA117" s="185"/>
      <c r="BB117" s="185"/>
      <c r="BC117" s="185"/>
      <c r="BD117" s="185"/>
      <c r="BE117" s="185"/>
      <c r="BF117" s="185"/>
      <c r="BG117" s="185"/>
      <c r="BH117" s="185"/>
      <c r="BI117" s="185"/>
      <c r="BJ117" s="185"/>
      <c r="BK117" s="185"/>
      <c r="BL117" s="185"/>
      <c r="BM117" s="185"/>
      <c r="BN117" s="185"/>
      <c r="BO117" s="185"/>
      <c r="BP117" s="185"/>
      <c r="BQ117" s="185"/>
      <c r="BR117" s="185"/>
      <c r="BS117" s="185"/>
      <c r="BT117" s="185"/>
      <c r="BU117" s="185"/>
      <c r="BV117" s="185"/>
      <c r="BW117" s="185"/>
      <c r="BX117" s="185"/>
    </row>
    <row r="118" spans="1:76" s="186" customFormat="1" ht="15.75" thickBot="1" x14ac:dyDescent="0.25">
      <c r="A118" s="471" t="s">
        <v>407</v>
      </c>
      <c r="B118" s="472"/>
      <c r="C118" s="472"/>
      <c r="D118" s="473"/>
      <c r="E118" s="309">
        <f t="shared" ref="E118:J118" si="30">SUM(E119:E206)</f>
        <v>4262473</v>
      </c>
      <c r="F118" s="310">
        <f t="shared" si="30"/>
        <v>3968638</v>
      </c>
      <c r="G118" s="310">
        <f t="shared" si="30"/>
        <v>182644</v>
      </c>
      <c r="H118" s="308">
        <f t="shared" si="30"/>
        <v>111191</v>
      </c>
      <c r="I118" s="306">
        <f t="shared" si="30"/>
        <v>1408836.727</v>
      </c>
      <c r="J118" s="309">
        <f t="shared" si="30"/>
        <v>420426</v>
      </c>
      <c r="K118" s="310">
        <f>SUM(K119:K206)</f>
        <v>246425</v>
      </c>
      <c r="L118" s="310">
        <f>SUM(L119:L206)</f>
        <v>203965</v>
      </c>
      <c r="M118" s="311">
        <f t="shared" ref="M118:M184" si="31">(L118/K118)*100</f>
        <v>82.769605356599371</v>
      </c>
      <c r="N118" s="312"/>
      <c r="O118" s="474"/>
      <c r="P118" s="474"/>
      <c r="Q118" s="314"/>
      <c r="R118" s="315"/>
      <c r="S118" s="185"/>
      <c r="T118" s="185"/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  <c r="AF118" s="185"/>
      <c r="AG118" s="185"/>
      <c r="AH118" s="185"/>
      <c r="AI118" s="185"/>
      <c r="AJ118" s="185"/>
      <c r="AK118" s="185"/>
      <c r="AL118" s="185"/>
      <c r="AM118" s="185"/>
      <c r="AN118" s="185"/>
      <c r="AO118" s="185"/>
      <c r="AP118" s="185"/>
      <c r="AQ118" s="185"/>
      <c r="AR118" s="185"/>
      <c r="AS118" s="185"/>
      <c r="AT118" s="185"/>
      <c r="AU118" s="185"/>
      <c r="AV118" s="185"/>
      <c r="AW118" s="185"/>
      <c r="AX118" s="185"/>
      <c r="AY118" s="185"/>
      <c r="AZ118" s="185"/>
      <c r="BA118" s="185"/>
      <c r="BB118" s="185"/>
      <c r="BC118" s="185"/>
      <c r="BD118" s="185"/>
      <c r="BE118" s="185"/>
      <c r="BF118" s="185"/>
      <c r="BG118" s="185"/>
      <c r="BH118" s="185"/>
      <c r="BI118" s="185"/>
      <c r="BJ118" s="185"/>
      <c r="BK118" s="185"/>
      <c r="BL118" s="185"/>
      <c r="BM118" s="185"/>
      <c r="BN118" s="185"/>
      <c r="BO118" s="185"/>
      <c r="BP118" s="185"/>
      <c r="BQ118" s="185"/>
      <c r="BR118" s="185"/>
      <c r="BS118" s="185"/>
      <c r="BT118" s="185"/>
      <c r="BU118" s="185"/>
      <c r="BV118" s="185"/>
      <c r="BW118" s="185"/>
      <c r="BX118" s="185"/>
    </row>
    <row r="119" spans="1:76" s="257" customFormat="1" ht="20.25" customHeight="1" x14ac:dyDescent="0.2">
      <c r="A119" s="423">
        <v>7032</v>
      </c>
      <c r="B119" s="424" t="s">
        <v>200</v>
      </c>
      <c r="C119" s="318" t="s">
        <v>307</v>
      </c>
      <c r="D119" s="1009" t="s">
        <v>408</v>
      </c>
      <c r="E119" s="1010">
        <f t="shared" ref="E119:E185" si="32">SUM(F119:H119)</f>
        <v>96840</v>
      </c>
      <c r="F119" s="321">
        <v>84672</v>
      </c>
      <c r="G119" s="321">
        <v>4653</v>
      </c>
      <c r="H119" s="322">
        <v>7515</v>
      </c>
      <c r="I119" s="320">
        <v>96840</v>
      </c>
      <c r="J119" s="987">
        <v>8000</v>
      </c>
      <c r="K119" s="988">
        <v>9900</v>
      </c>
      <c r="L119" s="1011">
        <v>9817</v>
      </c>
      <c r="M119" s="326">
        <f t="shared" si="31"/>
        <v>99.161616161616166</v>
      </c>
      <c r="N119" s="1012" t="s">
        <v>409</v>
      </c>
      <c r="O119" s="808" t="s">
        <v>410</v>
      </c>
      <c r="P119" s="328" t="s">
        <v>411</v>
      </c>
      <c r="Q119" s="329" t="s">
        <v>192</v>
      </c>
      <c r="R119" s="427" t="s">
        <v>412</v>
      </c>
      <c r="S119" s="185"/>
      <c r="T119" s="185"/>
      <c r="U119" s="185"/>
      <c r="V119" s="185"/>
      <c r="W119" s="185"/>
      <c r="X119" s="185"/>
      <c r="Y119" s="185"/>
      <c r="Z119" s="185"/>
      <c r="AA119" s="185"/>
      <c r="AB119" s="185"/>
      <c r="AC119" s="185"/>
      <c r="AD119" s="185"/>
      <c r="AE119" s="185"/>
      <c r="AF119" s="185"/>
      <c r="AG119" s="185"/>
      <c r="AH119" s="185"/>
      <c r="AI119" s="185"/>
      <c r="AJ119" s="185"/>
      <c r="AK119" s="185"/>
      <c r="AL119" s="185"/>
      <c r="AM119" s="185"/>
      <c r="AN119" s="185"/>
      <c r="AO119" s="185"/>
      <c r="AP119" s="185"/>
      <c r="AQ119" s="185"/>
      <c r="AR119" s="185"/>
      <c r="AS119" s="185"/>
      <c r="AT119" s="185"/>
      <c r="AU119" s="185"/>
      <c r="AV119" s="185"/>
      <c r="AW119" s="185"/>
      <c r="AX119" s="185"/>
      <c r="AY119" s="185"/>
      <c r="AZ119" s="185"/>
      <c r="BA119" s="185"/>
      <c r="BB119" s="185"/>
      <c r="BC119" s="185"/>
      <c r="BD119" s="185"/>
      <c r="BE119" s="185"/>
      <c r="BF119" s="185"/>
      <c r="BG119" s="185"/>
      <c r="BH119" s="185"/>
      <c r="BI119" s="185"/>
      <c r="BJ119" s="185"/>
      <c r="BK119" s="185"/>
      <c r="BL119" s="185"/>
      <c r="BM119" s="185"/>
      <c r="BN119" s="185"/>
      <c r="BO119" s="185"/>
      <c r="BP119" s="185"/>
      <c r="BQ119" s="185"/>
      <c r="BR119" s="185"/>
      <c r="BS119" s="185"/>
      <c r="BT119" s="185"/>
      <c r="BU119" s="185"/>
      <c r="BV119" s="185"/>
      <c r="BW119" s="185"/>
      <c r="BX119" s="185"/>
    </row>
    <row r="120" spans="1:76" s="257" customFormat="1" ht="54" customHeight="1" x14ac:dyDescent="0.2">
      <c r="A120" s="337">
        <v>7039</v>
      </c>
      <c r="B120" s="293" t="s">
        <v>413</v>
      </c>
      <c r="C120" s="276" t="s">
        <v>314</v>
      </c>
      <c r="D120" s="479" t="s">
        <v>414</v>
      </c>
      <c r="E120" s="220">
        <f t="shared" si="32"/>
        <v>156561</v>
      </c>
      <c r="F120" s="261">
        <v>151830</v>
      </c>
      <c r="G120" s="261">
        <v>2059</v>
      </c>
      <c r="H120" s="263">
        <v>2672</v>
      </c>
      <c r="I120" s="220">
        <v>90000</v>
      </c>
      <c r="J120" s="254">
        <v>35679</v>
      </c>
      <c r="K120" s="255">
        <v>9450</v>
      </c>
      <c r="L120" s="256">
        <v>9372</v>
      </c>
      <c r="M120" s="272">
        <f t="shared" si="31"/>
        <v>99.174603174603178</v>
      </c>
      <c r="N120" s="264" t="s">
        <v>415</v>
      </c>
      <c r="O120" s="265" t="s">
        <v>416</v>
      </c>
      <c r="P120" s="305" t="s">
        <v>417</v>
      </c>
      <c r="Q120" s="299" t="s">
        <v>418</v>
      </c>
      <c r="R120" s="300" t="s">
        <v>419</v>
      </c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5"/>
      <c r="AM120" s="185"/>
      <c r="AN120" s="185"/>
      <c r="AO120" s="185"/>
      <c r="AP120" s="185"/>
      <c r="AQ120" s="185"/>
      <c r="AR120" s="185"/>
      <c r="AS120" s="185"/>
      <c r="AT120" s="185"/>
      <c r="AU120" s="185"/>
      <c r="AV120" s="185"/>
      <c r="AW120" s="185"/>
      <c r="AX120" s="185"/>
      <c r="AY120" s="185"/>
      <c r="AZ120" s="185"/>
      <c r="BA120" s="185"/>
      <c r="BB120" s="185"/>
      <c r="BC120" s="185"/>
      <c r="BD120" s="185"/>
      <c r="BE120" s="185"/>
      <c r="BF120" s="185"/>
      <c r="BG120" s="185"/>
      <c r="BH120" s="185"/>
      <c r="BI120" s="185"/>
      <c r="BJ120" s="185"/>
      <c r="BK120" s="185"/>
      <c r="BL120" s="185"/>
      <c r="BM120" s="185"/>
      <c r="BN120" s="185"/>
      <c r="BO120" s="185"/>
      <c r="BP120" s="185"/>
      <c r="BQ120" s="185"/>
      <c r="BR120" s="185"/>
      <c r="BS120" s="185"/>
      <c r="BT120" s="185"/>
      <c r="BU120" s="185"/>
      <c r="BV120" s="185"/>
      <c r="BW120" s="185"/>
      <c r="BX120" s="185"/>
    </row>
    <row r="121" spans="1:76" s="257" customFormat="1" ht="21" customHeight="1" x14ac:dyDescent="0.2">
      <c r="A121" s="337">
        <v>7040</v>
      </c>
      <c r="B121" s="293" t="s">
        <v>183</v>
      </c>
      <c r="C121" s="276" t="s">
        <v>314</v>
      </c>
      <c r="D121" s="1013" t="s">
        <v>420</v>
      </c>
      <c r="E121" s="220">
        <f t="shared" si="32"/>
        <v>229553</v>
      </c>
      <c r="F121" s="261">
        <v>215380</v>
      </c>
      <c r="G121" s="261">
        <v>4256</v>
      </c>
      <c r="H121" s="263">
        <v>9917</v>
      </c>
      <c r="I121" s="220">
        <v>229553</v>
      </c>
      <c r="J121" s="254">
        <v>44518</v>
      </c>
      <c r="K121" s="255">
        <v>500</v>
      </c>
      <c r="L121" s="256">
        <v>494</v>
      </c>
      <c r="M121" s="272">
        <f t="shared" si="31"/>
        <v>98.8</v>
      </c>
      <c r="N121" s="264" t="s">
        <v>421</v>
      </c>
      <c r="O121" s="265" t="s">
        <v>422</v>
      </c>
      <c r="P121" s="305" t="s">
        <v>423</v>
      </c>
      <c r="Q121" s="247" t="s">
        <v>424</v>
      </c>
      <c r="R121" s="475" t="s">
        <v>893</v>
      </c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5"/>
      <c r="AL121" s="185"/>
      <c r="AM121" s="185"/>
      <c r="AN121" s="185"/>
      <c r="AO121" s="185"/>
      <c r="AP121" s="185"/>
      <c r="AQ121" s="185"/>
      <c r="AR121" s="185"/>
      <c r="AS121" s="185"/>
      <c r="AT121" s="185"/>
      <c r="AU121" s="185"/>
      <c r="AV121" s="185"/>
      <c r="AW121" s="185"/>
      <c r="AX121" s="185"/>
      <c r="AY121" s="185"/>
      <c r="AZ121" s="185"/>
      <c r="BA121" s="185"/>
      <c r="BB121" s="185"/>
      <c r="BC121" s="185"/>
      <c r="BD121" s="185"/>
      <c r="BE121" s="185"/>
      <c r="BF121" s="185"/>
      <c r="BG121" s="185"/>
      <c r="BH121" s="185"/>
      <c r="BI121" s="185"/>
      <c r="BJ121" s="185"/>
      <c r="BK121" s="185"/>
      <c r="BL121" s="185"/>
      <c r="BM121" s="185"/>
      <c r="BN121" s="185"/>
      <c r="BO121" s="185"/>
      <c r="BP121" s="185"/>
      <c r="BQ121" s="185"/>
      <c r="BR121" s="185"/>
      <c r="BS121" s="185"/>
      <c r="BT121" s="185"/>
      <c r="BU121" s="185"/>
      <c r="BV121" s="185"/>
      <c r="BW121" s="185"/>
      <c r="BX121" s="185"/>
    </row>
    <row r="122" spans="1:76" s="257" customFormat="1" ht="21" customHeight="1" x14ac:dyDescent="0.2">
      <c r="A122" s="337">
        <v>7049</v>
      </c>
      <c r="B122" s="293" t="s">
        <v>183</v>
      </c>
      <c r="C122" s="332" t="s">
        <v>307</v>
      </c>
      <c r="D122" s="501" t="s">
        <v>425</v>
      </c>
      <c r="E122" s="229">
        <f t="shared" si="32"/>
        <v>26774</v>
      </c>
      <c r="F122" s="261">
        <v>23374</v>
      </c>
      <c r="G122" s="261">
        <v>3172</v>
      </c>
      <c r="H122" s="263">
        <v>228</v>
      </c>
      <c r="I122" s="1014">
        <v>26774</v>
      </c>
      <c r="J122" s="254">
        <v>1000</v>
      </c>
      <c r="K122" s="255">
        <v>0</v>
      </c>
      <c r="L122" s="256">
        <v>0</v>
      </c>
      <c r="M122" s="225" t="s">
        <v>19</v>
      </c>
      <c r="N122" s="344" t="s">
        <v>426</v>
      </c>
      <c r="O122" s="338" t="s">
        <v>410</v>
      </c>
      <c r="P122" s="265" t="s">
        <v>427</v>
      </c>
      <c r="Q122" s="247" t="s">
        <v>255</v>
      </c>
      <c r="R122" s="475" t="s">
        <v>428</v>
      </c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185"/>
      <c r="AT122" s="185"/>
      <c r="AU122" s="185"/>
      <c r="AV122" s="185"/>
      <c r="AW122" s="185"/>
      <c r="AX122" s="185"/>
      <c r="AY122" s="185"/>
      <c r="AZ122" s="185"/>
      <c r="BA122" s="185"/>
      <c r="BB122" s="185"/>
      <c r="BC122" s="185"/>
      <c r="BD122" s="185"/>
      <c r="BE122" s="185"/>
      <c r="BF122" s="185"/>
      <c r="BG122" s="185"/>
      <c r="BH122" s="185"/>
      <c r="BI122" s="185"/>
      <c r="BJ122" s="185"/>
      <c r="BK122" s="185"/>
      <c r="BL122" s="185"/>
      <c r="BM122" s="185"/>
      <c r="BN122" s="185"/>
      <c r="BO122" s="185"/>
      <c r="BP122" s="185"/>
      <c r="BQ122" s="185"/>
      <c r="BR122" s="185"/>
      <c r="BS122" s="185"/>
      <c r="BT122" s="185"/>
      <c r="BU122" s="185"/>
      <c r="BV122" s="185"/>
      <c r="BW122" s="185"/>
      <c r="BX122" s="185"/>
    </row>
    <row r="123" spans="1:76" s="257" customFormat="1" ht="21" customHeight="1" x14ac:dyDescent="0.2">
      <c r="A123" s="1015">
        <v>7080</v>
      </c>
      <c r="B123" s="293" t="s">
        <v>281</v>
      </c>
      <c r="C123" s="276" t="s">
        <v>314</v>
      </c>
      <c r="D123" s="481" t="s">
        <v>429</v>
      </c>
      <c r="E123" s="220">
        <f t="shared" si="32"/>
        <v>25162</v>
      </c>
      <c r="F123" s="261">
        <v>22896</v>
      </c>
      <c r="G123" s="261">
        <v>656</v>
      </c>
      <c r="H123" s="263">
        <v>1610</v>
      </c>
      <c r="I123" s="220">
        <v>25162</v>
      </c>
      <c r="J123" s="254">
        <v>24350</v>
      </c>
      <c r="K123" s="255">
        <v>21000</v>
      </c>
      <c r="L123" s="256">
        <v>20989</v>
      </c>
      <c r="M123" s="272">
        <f t="shared" si="31"/>
        <v>99.947619047619057</v>
      </c>
      <c r="N123" s="264" t="s">
        <v>430</v>
      </c>
      <c r="O123" s="265" t="s">
        <v>431</v>
      </c>
      <c r="P123" s="305" t="s">
        <v>432</v>
      </c>
      <c r="Q123" s="299" t="s">
        <v>269</v>
      </c>
      <c r="R123" s="300" t="s">
        <v>321</v>
      </c>
      <c r="S123" s="185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  <c r="AK123" s="185"/>
      <c r="AL123" s="185"/>
      <c r="AM123" s="185"/>
      <c r="AN123" s="185"/>
      <c r="AO123" s="185"/>
      <c r="AP123" s="185"/>
      <c r="AQ123" s="185"/>
      <c r="AR123" s="185"/>
      <c r="AS123" s="185"/>
      <c r="AT123" s="185"/>
      <c r="AU123" s="185"/>
      <c r="AV123" s="185"/>
      <c r="AW123" s="185"/>
      <c r="AX123" s="185"/>
      <c r="AY123" s="185"/>
      <c r="AZ123" s="185"/>
      <c r="BA123" s="185"/>
      <c r="BB123" s="185"/>
      <c r="BC123" s="185"/>
      <c r="BD123" s="185"/>
      <c r="BE123" s="185"/>
      <c r="BF123" s="185"/>
      <c r="BG123" s="185"/>
      <c r="BH123" s="185"/>
      <c r="BI123" s="185"/>
      <c r="BJ123" s="185"/>
      <c r="BK123" s="185"/>
      <c r="BL123" s="185"/>
      <c r="BM123" s="185"/>
      <c r="BN123" s="185"/>
      <c r="BO123" s="185"/>
      <c r="BP123" s="185"/>
      <c r="BQ123" s="185"/>
      <c r="BR123" s="185"/>
      <c r="BS123" s="185"/>
      <c r="BT123" s="185"/>
      <c r="BU123" s="185"/>
      <c r="BV123" s="185"/>
      <c r="BW123" s="185"/>
      <c r="BX123" s="185"/>
    </row>
    <row r="124" spans="1:76" s="257" customFormat="1" ht="66.75" customHeight="1" x14ac:dyDescent="0.2">
      <c r="A124" s="337">
        <v>7081</v>
      </c>
      <c r="B124" s="293" t="s">
        <v>433</v>
      </c>
      <c r="C124" s="276" t="s">
        <v>336</v>
      </c>
      <c r="D124" s="476" t="s">
        <v>434</v>
      </c>
      <c r="E124" s="229">
        <f t="shared" si="32"/>
        <v>297300</v>
      </c>
      <c r="F124" s="261">
        <v>270000</v>
      </c>
      <c r="G124" s="261">
        <v>9900</v>
      </c>
      <c r="H124" s="263">
        <v>17400</v>
      </c>
      <c r="I124" s="220">
        <v>57830</v>
      </c>
      <c r="J124" s="254">
        <v>20400</v>
      </c>
      <c r="K124" s="255">
        <v>10800</v>
      </c>
      <c r="L124" s="256">
        <v>397</v>
      </c>
      <c r="M124" s="272">
        <f t="shared" si="31"/>
        <v>3.675925925925926</v>
      </c>
      <c r="N124" s="264" t="s">
        <v>435</v>
      </c>
      <c r="O124" s="265" t="s">
        <v>436</v>
      </c>
      <c r="P124" s="477" t="s">
        <v>878</v>
      </c>
      <c r="Q124" s="478" t="s">
        <v>437</v>
      </c>
      <c r="R124" s="283" t="s">
        <v>895</v>
      </c>
      <c r="S124" s="185"/>
      <c r="T124" s="185"/>
      <c r="U124" s="185"/>
      <c r="V124" s="185"/>
      <c r="W124" s="185"/>
      <c r="X124" s="185"/>
      <c r="Y124" s="185"/>
      <c r="Z124" s="185"/>
      <c r="AA124" s="185"/>
      <c r="AB124" s="185"/>
      <c r="AC124" s="185"/>
      <c r="AD124" s="185"/>
      <c r="AE124" s="185"/>
      <c r="AF124" s="185"/>
      <c r="AG124" s="185"/>
      <c r="AH124" s="185"/>
      <c r="AI124" s="185"/>
      <c r="AJ124" s="185"/>
      <c r="AK124" s="185"/>
      <c r="AL124" s="185"/>
      <c r="AM124" s="185"/>
      <c r="AN124" s="185"/>
      <c r="AO124" s="185"/>
      <c r="AP124" s="185"/>
      <c r="AQ124" s="185"/>
      <c r="AR124" s="185"/>
      <c r="AS124" s="185"/>
      <c r="AT124" s="185"/>
      <c r="AU124" s="185"/>
      <c r="AV124" s="185"/>
      <c r="AW124" s="185"/>
      <c r="AX124" s="185"/>
      <c r="AY124" s="185"/>
      <c r="AZ124" s="185"/>
      <c r="BA124" s="185"/>
      <c r="BB124" s="185"/>
      <c r="BC124" s="185"/>
      <c r="BD124" s="185"/>
      <c r="BE124" s="185"/>
      <c r="BF124" s="185"/>
      <c r="BG124" s="185"/>
      <c r="BH124" s="185"/>
      <c r="BI124" s="185"/>
      <c r="BJ124" s="185"/>
      <c r="BK124" s="185"/>
      <c r="BL124" s="185"/>
      <c r="BM124" s="185"/>
      <c r="BN124" s="185"/>
      <c r="BO124" s="185"/>
      <c r="BP124" s="185"/>
      <c r="BQ124" s="185"/>
      <c r="BR124" s="185"/>
      <c r="BS124" s="185"/>
      <c r="BT124" s="185"/>
      <c r="BU124" s="185"/>
      <c r="BV124" s="185"/>
      <c r="BW124" s="185"/>
      <c r="BX124" s="185"/>
    </row>
    <row r="125" spans="1:76" s="249" customFormat="1" ht="21" customHeight="1" x14ac:dyDescent="0.2">
      <c r="A125" s="810">
        <v>7085</v>
      </c>
      <c r="B125" s="275" t="s">
        <v>175</v>
      </c>
      <c r="C125" s="276" t="s">
        <v>176</v>
      </c>
      <c r="D125" s="1016" t="s">
        <v>438</v>
      </c>
      <c r="E125" s="220">
        <f>SUM(F125:H125)</f>
        <v>70686</v>
      </c>
      <c r="F125" s="261">
        <v>69358</v>
      </c>
      <c r="G125" s="261">
        <v>796</v>
      </c>
      <c r="H125" s="263">
        <v>532</v>
      </c>
      <c r="I125" s="220">
        <f>F125+G125+H125</f>
        <v>70686</v>
      </c>
      <c r="J125" s="279">
        <v>4485</v>
      </c>
      <c r="K125" s="280">
        <v>8545</v>
      </c>
      <c r="L125" s="256">
        <v>8511</v>
      </c>
      <c r="M125" s="272">
        <f t="shared" si="31"/>
        <v>99.602106495026334</v>
      </c>
      <c r="N125" s="264" t="s">
        <v>409</v>
      </c>
      <c r="O125" s="265" t="s">
        <v>410</v>
      </c>
      <c r="P125" s="265" t="s">
        <v>439</v>
      </c>
      <c r="Q125" s="247" t="s">
        <v>171</v>
      </c>
      <c r="R125" s="475" t="s">
        <v>905</v>
      </c>
      <c r="S125" s="236"/>
      <c r="T125" s="236"/>
      <c r="U125" s="236"/>
      <c r="V125" s="236"/>
      <c r="W125" s="236"/>
      <c r="X125" s="236"/>
      <c r="Y125" s="236"/>
      <c r="Z125" s="236"/>
      <c r="AA125" s="236"/>
      <c r="AB125" s="236"/>
      <c r="AC125" s="236"/>
      <c r="AD125" s="236"/>
      <c r="AE125" s="236"/>
      <c r="AF125" s="236"/>
      <c r="AG125" s="236"/>
      <c r="AH125" s="236"/>
      <c r="AI125" s="236"/>
      <c r="AJ125" s="236"/>
      <c r="AK125" s="236"/>
      <c r="AL125" s="236"/>
      <c r="AM125" s="236"/>
      <c r="AN125" s="236"/>
      <c r="AO125" s="236"/>
      <c r="AP125" s="236"/>
      <c r="AQ125" s="236"/>
      <c r="AR125" s="236"/>
      <c r="AS125" s="236"/>
      <c r="AT125" s="236"/>
      <c r="AU125" s="236"/>
      <c r="AV125" s="236"/>
      <c r="AW125" s="236"/>
      <c r="AX125" s="236"/>
      <c r="AY125" s="236"/>
      <c r="AZ125" s="236"/>
      <c r="BA125" s="236"/>
      <c r="BB125" s="236"/>
      <c r="BC125" s="236"/>
      <c r="BD125" s="236"/>
      <c r="BE125" s="236"/>
      <c r="BF125" s="236"/>
      <c r="BG125" s="236"/>
      <c r="BH125" s="236"/>
      <c r="BI125" s="236"/>
      <c r="BJ125" s="236"/>
      <c r="BK125" s="236"/>
      <c r="BL125" s="236"/>
      <c r="BM125" s="236"/>
      <c r="BN125" s="236"/>
      <c r="BO125" s="236"/>
      <c r="BP125" s="236"/>
      <c r="BQ125" s="236"/>
      <c r="BR125" s="236"/>
      <c r="BS125" s="236"/>
      <c r="BT125" s="236"/>
      <c r="BU125" s="236"/>
      <c r="BV125" s="236"/>
      <c r="BW125" s="236"/>
      <c r="BX125" s="236"/>
    </row>
    <row r="126" spans="1:76" s="790" customFormat="1" ht="51" customHeight="1" x14ac:dyDescent="0.2">
      <c r="A126" s="810">
        <v>7086</v>
      </c>
      <c r="B126" s="275" t="s">
        <v>205</v>
      </c>
      <c r="C126" s="276" t="s">
        <v>336</v>
      </c>
      <c r="D126" s="1017" t="s">
        <v>440</v>
      </c>
      <c r="E126" s="229">
        <f t="shared" ref="E126" si="33">SUM(F126:H126)</f>
        <v>54600</v>
      </c>
      <c r="F126" s="261">
        <v>47800</v>
      </c>
      <c r="G126" s="261">
        <v>3600</v>
      </c>
      <c r="H126" s="263">
        <v>3200</v>
      </c>
      <c r="I126" s="220">
        <v>54092</v>
      </c>
      <c r="J126" s="279">
        <v>900</v>
      </c>
      <c r="K126" s="280">
        <v>1075</v>
      </c>
      <c r="L126" s="256">
        <v>1058</v>
      </c>
      <c r="M126" s="272">
        <f t="shared" si="31"/>
        <v>98.418604651162795</v>
      </c>
      <c r="N126" s="264" t="s">
        <v>186</v>
      </c>
      <c r="O126" s="265" t="s">
        <v>441</v>
      </c>
      <c r="P126" s="265" t="s">
        <v>442</v>
      </c>
      <c r="Q126" s="247"/>
      <c r="R126" s="283" t="s">
        <v>879</v>
      </c>
      <c r="S126" s="236"/>
      <c r="T126" s="236"/>
      <c r="U126" s="236"/>
      <c r="V126" s="236"/>
      <c r="W126" s="236"/>
      <c r="X126" s="236"/>
      <c r="Y126" s="236"/>
      <c r="Z126" s="236"/>
      <c r="AA126" s="236"/>
      <c r="AB126" s="236"/>
      <c r="AC126" s="236"/>
      <c r="AD126" s="236"/>
      <c r="AE126" s="236"/>
      <c r="AF126" s="236"/>
      <c r="AG126" s="236"/>
      <c r="AH126" s="236"/>
      <c r="AI126" s="236"/>
      <c r="AJ126" s="236"/>
      <c r="AK126" s="236"/>
      <c r="AL126" s="236"/>
      <c r="AM126" s="236"/>
      <c r="AN126" s="236"/>
      <c r="AO126" s="236"/>
      <c r="AP126" s="236"/>
      <c r="AQ126" s="236"/>
      <c r="AR126" s="236"/>
      <c r="AS126" s="236"/>
      <c r="AT126" s="236"/>
      <c r="AU126" s="236"/>
      <c r="AV126" s="236"/>
      <c r="AW126" s="236"/>
      <c r="AX126" s="236"/>
      <c r="AY126" s="236"/>
      <c r="AZ126" s="236"/>
      <c r="BA126" s="236"/>
      <c r="BB126" s="236"/>
      <c r="BC126" s="236"/>
      <c r="BD126" s="236"/>
      <c r="BE126" s="236"/>
      <c r="BF126" s="236"/>
      <c r="BG126" s="236"/>
      <c r="BH126" s="236"/>
      <c r="BI126" s="236"/>
      <c r="BJ126" s="236"/>
      <c r="BK126" s="236"/>
      <c r="BL126" s="236"/>
      <c r="BM126" s="236"/>
      <c r="BN126" s="236"/>
      <c r="BO126" s="236"/>
      <c r="BP126" s="236"/>
      <c r="BQ126" s="236"/>
      <c r="BR126" s="236"/>
      <c r="BS126" s="236"/>
      <c r="BT126" s="236"/>
      <c r="BU126" s="236"/>
      <c r="BV126" s="236"/>
      <c r="BW126" s="236"/>
      <c r="BX126" s="236"/>
    </row>
    <row r="127" spans="1:76" s="1018" customFormat="1" ht="21" customHeight="1" x14ac:dyDescent="0.2">
      <c r="A127" s="337">
        <v>7087</v>
      </c>
      <c r="B127" s="293" t="s">
        <v>98</v>
      </c>
      <c r="C127" s="332" t="s">
        <v>307</v>
      </c>
      <c r="D127" s="479" t="s">
        <v>443</v>
      </c>
      <c r="E127" s="220">
        <f t="shared" si="32"/>
        <v>55858</v>
      </c>
      <c r="F127" s="261">
        <v>53818</v>
      </c>
      <c r="G127" s="278">
        <v>1225</v>
      </c>
      <c r="H127" s="263">
        <v>815</v>
      </c>
      <c r="I127" s="220">
        <v>55858</v>
      </c>
      <c r="J127" s="254">
        <v>8000</v>
      </c>
      <c r="K127" s="255">
        <v>7450</v>
      </c>
      <c r="L127" s="256">
        <v>7350</v>
      </c>
      <c r="M127" s="272">
        <f t="shared" si="31"/>
        <v>98.65771812080537</v>
      </c>
      <c r="N127" s="344" t="s">
        <v>444</v>
      </c>
      <c r="O127" s="338" t="s">
        <v>410</v>
      </c>
      <c r="P127" s="265" t="s">
        <v>311</v>
      </c>
      <c r="Q127" s="247" t="s">
        <v>312</v>
      </c>
      <c r="R127" s="475" t="s">
        <v>445</v>
      </c>
      <c r="S127" s="185"/>
      <c r="T127" s="185"/>
      <c r="U127" s="185"/>
      <c r="V127" s="185"/>
      <c r="W127" s="185"/>
      <c r="X127" s="185"/>
      <c r="Y127" s="185"/>
      <c r="Z127" s="185"/>
      <c r="AA127" s="185"/>
      <c r="AB127" s="185"/>
      <c r="AC127" s="185"/>
      <c r="AD127" s="185"/>
      <c r="AE127" s="185"/>
      <c r="AF127" s="185"/>
      <c r="AG127" s="185"/>
      <c r="AH127" s="185"/>
      <c r="AI127" s="185"/>
      <c r="AJ127" s="185"/>
      <c r="AK127" s="185"/>
      <c r="AL127" s="185"/>
      <c r="AM127" s="185"/>
      <c r="AN127" s="185"/>
      <c r="AO127" s="185"/>
      <c r="AP127" s="185"/>
      <c r="AQ127" s="185"/>
      <c r="AR127" s="185"/>
      <c r="AS127" s="185"/>
      <c r="AT127" s="185"/>
      <c r="AU127" s="185"/>
      <c r="AV127" s="185"/>
      <c r="AW127" s="185"/>
      <c r="AX127" s="185"/>
      <c r="AY127" s="185"/>
      <c r="AZ127" s="185"/>
      <c r="BA127" s="185"/>
      <c r="BB127" s="185"/>
      <c r="BC127" s="185"/>
      <c r="BD127" s="185"/>
      <c r="BE127" s="185"/>
      <c r="BF127" s="185"/>
      <c r="BG127" s="185"/>
      <c r="BH127" s="185"/>
      <c r="BI127" s="185"/>
      <c r="BJ127" s="185"/>
      <c r="BK127" s="185"/>
      <c r="BL127" s="185"/>
      <c r="BM127" s="185"/>
      <c r="BN127" s="185"/>
      <c r="BO127" s="185"/>
      <c r="BP127" s="185"/>
      <c r="BQ127" s="185"/>
      <c r="BR127" s="185"/>
      <c r="BS127" s="185"/>
      <c r="BT127" s="185"/>
      <c r="BU127" s="185"/>
      <c r="BV127" s="185"/>
      <c r="BW127" s="185"/>
      <c r="BX127" s="185"/>
    </row>
    <row r="128" spans="1:76" s="257" customFormat="1" ht="93" customHeight="1" x14ac:dyDescent="0.2">
      <c r="A128" s="337">
        <v>7088</v>
      </c>
      <c r="B128" s="293" t="s">
        <v>153</v>
      </c>
      <c r="C128" s="276" t="s">
        <v>336</v>
      </c>
      <c r="D128" s="476" t="s">
        <v>446</v>
      </c>
      <c r="E128" s="229">
        <f t="shared" si="32"/>
        <v>71300</v>
      </c>
      <c r="F128" s="261">
        <v>65700</v>
      </c>
      <c r="G128" s="261">
        <v>3400</v>
      </c>
      <c r="H128" s="263">
        <v>2200</v>
      </c>
      <c r="I128" s="220">
        <v>18465</v>
      </c>
      <c r="J128" s="254">
        <v>5570</v>
      </c>
      <c r="K128" s="255">
        <v>970</v>
      </c>
      <c r="L128" s="256">
        <v>0</v>
      </c>
      <c r="M128" s="272">
        <f t="shared" si="31"/>
        <v>0</v>
      </c>
      <c r="N128" s="264" t="s">
        <v>447</v>
      </c>
      <c r="O128" s="477" t="s">
        <v>448</v>
      </c>
      <c r="P128" s="477" t="s">
        <v>449</v>
      </c>
      <c r="Q128" s="478" t="s">
        <v>450</v>
      </c>
      <c r="R128" s="283" t="s">
        <v>906</v>
      </c>
      <c r="S128" s="185"/>
      <c r="T128" s="185"/>
      <c r="U128" s="185"/>
      <c r="V128" s="185"/>
      <c r="W128" s="185"/>
      <c r="X128" s="185"/>
      <c r="Y128" s="185"/>
      <c r="Z128" s="185"/>
      <c r="AA128" s="185"/>
      <c r="AB128" s="185"/>
      <c r="AC128" s="185"/>
      <c r="AD128" s="185"/>
      <c r="AE128" s="185"/>
      <c r="AF128" s="185"/>
      <c r="AG128" s="185"/>
      <c r="AH128" s="185"/>
      <c r="AI128" s="185"/>
      <c r="AJ128" s="185"/>
      <c r="AK128" s="185"/>
      <c r="AL128" s="185"/>
      <c r="AM128" s="185"/>
      <c r="AN128" s="185"/>
      <c r="AO128" s="185"/>
      <c r="AP128" s="185"/>
      <c r="AQ128" s="185"/>
      <c r="AR128" s="185"/>
      <c r="AS128" s="185"/>
      <c r="AT128" s="185"/>
      <c r="AU128" s="185"/>
      <c r="AV128" s="185"/>
      <c r="AW128" s="185"/>
      <c r="AX128" s="185"/>
      <c r="AY128" s="185"/>
      <c r="AZ128" s="185"/>
      <c r="BA128" s="185"/>
      <c r="BB128" s="185"/>
      <c r="BC128" s="185"/>
      <c r="BD128" s="185"/>
      <c r="BE128" s="185"/>
      <c r="BF128" s="185"/>
      <c r="BG128" s="185"/>
      <c r="BH128" s="185"/>
      <c r="BI128" s="185"/>
      <c r="BJ128" s="185"/>
      <c r="BK128" s="185"/>
      <c r="BL128" s="185"/>
      <c r="BM128" s="185"/>
      <c r="BN128" s="185"/>
      <c r="BO128" s="185"/>
      <c r="BP128" s="185"/>
      <c r="BQ128" s="185"/>
      <c r="BR128" s="185"/>
      <c r="BS128" s="185"/>
      <c r="BT128" s="185"/>
      <c r="BU128" s="185"/>
      <c r="BV128" s="185"/>
      <c r="BW128" s="185"/>
      <c r="BX128" s="185"/>
    </row>
    <row r="129" spans="1:76" s="257" customFormat="1" ht="57" x14ac:dyDescent="0.2">
      <c r="A129" s="337">
        <v>7089</v>
      </c>
      <c r="B129" s="293" t="s">
        <v>98</v>
      </c>
      <c r="C129" s="276" t="s">
        <v>307</v>
      </c>
      <c r="D129" s="476" t="s">
        <v>451</v>
      </c>
      <c r="E129" s="229">
        <f t="shared" si="32"/>
        <v>540427</v>
      </c>
      <c r="F129" s="278">
        <v>506937</v>
      </c>
      <c r="G129" s="261">
        <v>18800</v>
      </c>
      <c r="H129" s="263">
        <v>14690</v>
      </c>
      <c r="I129" s="220">
        <v>35348</v>
      </c>
      <c r="J129" s="254">
        <v>16000</v>
      </c>
      <c r="K129" s="255">
        <v>100</v>
      </c>
      <c r="L129" s="256">
        <v>0</v>
      </c>
      <c r="M129" s="272">
        <f t="shared" si="31"/>
        <v>0</v>
      </c>
      <c r="N129" s="264"/>
      <c r="O129" s="265" t="s">
        <v>452</v>
      </c>
      <c r="P129" s="265"/>
      <c r="Q129" s="247"/>
      <c r="R129" s="269" t="s">
        <v>453</v>
      </c>
      <c r="S129" s="185"/>
      <c r="T129" s="185"/>
      <c r="U129" s="185"/>
      <c r="V129" s="185"/>
      <c r="W129" s="185"/>
      <c r="X129" s="185"/>
      <c r="Y129" s="185"/>
      <c r="Z129" s="185"/>
      <c r="AA129" s="185"/>
      <c r="AB129" s="185"/>
      <c r="AC129" s="185"/>
      <c r="AD129" s="185"/>
      <c r="AE129" s="185"/>
      <c r="AF129" s="185"/>
      <c r="AG129" s="185"/>
      <c r="AH129" s="185"/>
      <c r="AI129" s="185"/>
      <c r="AJ129" s="185"/>
      <c r="AK129" s="185"/>
      <c r="AL129" s="185"/>
      <c r="AM129" s="185"/>
      <c r="AN129" s="185"/>
      <c r="AO129" s="185"/>
      <c r="AP129" s="185"/>
      <c r="AQ129" s="185"/>
      <c r="AR129" s="185"/>
      <c r="AS129" s="185"/>
      <c r="AT129" s="185"/>
      <c r="AU129" s="185"/>
      <c r="AV129" s="185"/>
      <c r="AW129" s="185"/>
      <c r="AX129" s="185"/>
      <c r="AY129" s="185"/>
      <c r="AZ129" s="185"/>
      <c r="BA129" s="185"/>
      <c r="BB129" s="185"/>
      <c r="BC129" s="185"/>
      <c r="BD129" s="185"/>
      <c r="BE129" s="185"/>
      <c r="BF129" s="185"/>
      <c r="BG129" s="185"/>
      <c r="BH129" s="185"/>
      <c r="BI129" s="185"/>
      <c r="BJ129" s="185"/>
      <c r="BK129" s="185"/>
      <c r="BL129" s="185"/>
      <c r="BM129" s="185"/>
      <c r="BN129" s="185"/>
      <c r="BO129" s="185"/>
      <c r="BP129" s="185"/>
      <c r="BQ129" s="185"/>
      <c r="BR129" s="185"/>
      <c r="BS129" s="185"/>
      <c r="BT129" s="185"/>
      <c r="BU129" s="185"/>
      <c r="BV129" s="185"/>
      <c r="BW129" s="185"/>
      <c r="BX129" s="185"/>
    </row>
    <row r="130" spans="1:76" s="257" customFormat="1" ht="28.5" x14ac:dyDescent="0.2">
      <c r="A130" s="337">
        <v>7090</v>
      </c>
      <c r="B130" s="293" t="s">
        <v>175</v>
      </c>
      <c r="C130" s="276" t="s">
        <v>184</v>
      </c>
      <c r="D130" s="441" t="s">
        <v>454</v>
      </c>
      <c r="E130" s="229">
        <f t="shared" si="32"/>
        <v>86856</v>
      </c>
      <c r="F130" s="261">
        <v>84700</v>
      </c>
      <c r="G130" s="261">
        <v>1516</v>
      </c>
      <c r="H130" s="263">
        <v>640</v>
      </c>
      <c r="I130" s="220">
        <v>1671</v>
      </c>
      <c r="J130" s="254">
        <v>1686</v>
      </c>
      <c r="K130" s="255">
        <v>800</v>
      </c>
      <c r="L130" s="256">
        <v>798</v>
      </c>
      <c r="M130" s="272">
        <f t="shared" si="31"/>
        <v>99.75</v>
      </c>
      <c r="N130" s="383" t="s">
        <v>269</v>
      </c>
      <c r="O130" s="305" t="s">
        <v>455</v>
      </c>
      <c r="P130" s="305" t="s">
        <v>456</v>
      </c>
      <c r="Q130" s="299" t="s">
        <v>457</v>
      </c>
      <c r="R130" s="269" t="s">
        <v>907</v>
      </c>
      <c r="S130" s="185"/>
      <c r="T130" s="185"/>
      <c r="U130" s="185"/>
      <c r="V130" s="185"/>
      <c r="W130" s="185"/>
      <c r="X130" s="185"/>
      <c r="Y130" s="185"/>
      <c r="Z130" s="185"/>
      <c r="AA130" s="185"/>
      <c r="AB130" s="185"/>
      <c r="AC130" s="185"/>
      <c r="AD130" s="185"/>
      <c r="AE130" s="185"/>
      <c r="AF130" s="185"/>
      <c r="AG130" s="185"/>
      <c r="AH130" s="185"/>
      <c r="AI130" s="185"/>
      <c r="AJ130" s="185"/>
      <c r="AK130" s="185"/>
      <c r="AL130" s="185"/>
      <c r="AM130" s="185"/>
      <c r="AN130" s="185"/>
      <c r="AO130" s="185"/>
      <c r="AP130" s="185"/>
      <c r="AQ130" s="185"/>
      <c r="AR130" s="185"/>
      <c r="AS130" s="185"/>
      <c r="AT130" s="185"/>
      <c r="AU130" s="185"/>
      <c r="AV130" s="185"/>
      <c r="AW130" s="185"/>
      <c r="AX130" s="185"/>
      <c r="AY130" s="185"/>
      <c r="AZ130" s="185"/>
      <c r="BA130" s="185"/>
      <c r="BB130" s="185"/>
      <c r="BC130" s="185"/>
      <c r="BD130" s="185"/>
      <c r="BE130" s="185"/>
      <c r="BF130" s="185"/>
      <c r="BG130" s="185"/>
      <c r="BH130" s="185"/>
      <c r="BI130" s="185"/>
      <c r="BJ130" s="185"/>
      <c r="BK130" s="185"/>
      <c r="BL130" s="185"/>
      <c r="BM130" s="185"/>
      <c r="BN130" s="185"/>
      <c r="BO130" s="185"/>
      <c r="BP130" s="185"/>
      <c r="BQ130" s="185"/>
      <c r="BR130" s="185"/>
      <c r="BS130" s="185"/>
      <c r="BT130" s="185"/>
      <c r="BU130" s="185"/>
      <c r="BV130" s="185"/>
      <c r="BW130" s="185"/>
      <c r="BX130" s="185"/>
    </row>
    <row r="131" spans="1:76" s="257" customFormat="1" ht="21" customHeight="1" x14ac:dyDescent="0.2">
      <c r="A131" s="480">
        <v>7091</v>
      </c>
      <c r="B131" s="293" t="s">
        <v>281</v>
      </c>
      <c r="C131" s="276" t="s">
        <v>314</v>
      </c>
      <c r="D131" s="476" t="s">
        <v>458</v>
      </c>
      <c r="E131" s="220">
        <f t="shared" si="32"/>
        <v>198007</v>
      </c>
      <c r="F131" s="261">
        <v>192327</v>
      </c>
      <c r="G131" s="261">
        <v>2163</v>
      </c>
      <c r="H131" s="263">
        <v>3517</v>
      </c>
      <c r="I131" s="220">
        <v>5663</v>
      </c>
      <c r="J131" s="254">
        <v>600</v>
      </c>
      <c r="K131" s="255">
        <v>50</v>
      </c>
      <c r="L131" s="256">
        <v>0</v>
      </c>
      <c r="M131" s="272">
        <f t="shared" si="31"/>
        <v>0</v>
      </c>
      <c r="N131" s="264" t="s">
        <v>435</v>
      </c>
      <c r="O131" s="265" t="s">
        <v>362</v>
      </c>
      <c r="P131" s="305" t="s">
        <v>86</v>
      </c>
      <c r="Q131" s="247" t="s">
        <v>239</v>
      </c>
      <c r="R131" s="283" t="s">
        <v>459</v>
      </c>
      <c r="S131" s="185"/>
      <c r="T131" s="185"/>
      <c r="U131" s="185"/>
      <c r="V131" s="185"/>
      <c r="W131" s="185"/>
      <c r="X131" s="185"/>
      <c r="Y131" s="185"/>
      <c r="Z131" s="185"/>
      <c r="AA131" s="185"/>
      <c r="AB131" s="185"/>
      <c r="AC131" s="185"/>
      <c r="AD131" s="185"/>
      <c r="AE131" s="185"/>
      <c r="AF131" s="185"/>
      <c r="AG131" s="185"/>
      <c r="AH131" s="185"/>
      <c r="AI131" s="185"/>
      <c r="AJ131" s="185"/>
      <c r="AK131" s="185"/>
      <c r="AL131" s="185"/>
      <c r="AM131" s="185"/>
      <c r="AN131" s="185"/>
      <c r="AO131" s="185"/>
      <c r="AP131" s="185"/>
      <c r="AQ131" s="185"/>
      <c r="AR131" s="185"/>
      <c r="AS131" s="185"/>
      <c r="AT131" s="185"/>
      <c r="AU131" s="185"/>
      <c r="AV131" s="185"/>
      <c r="AW131" s="185"/>
      <c r="AX131" s="185"/>
      <c r="AY131" s="185"/>
      <c r="AZ131" s="185"/>
      <c r="BA131" s="185"/>
      <c r="BB131" s="185"/>
      <c r="BC131" s="185"/>
      <c r="BD131" s="185"/>
      <c r="BE131" s="185"/>
      <c r="BF131" s="185"/>
      <c r="BG131" s="185"/>
      <c r="BH131" s="185"/>
      <c r="BI131" s="185"/>
      <c r="BJ131" s="185"/>
      <c r="BK131" s="185"/>
      <c r="BL131" s="185"/>
      <c r="BM131" s="185"/>
      <c r="BN131" s="185"/>
      <c r="BO131" s="185"/>
      <c r="BP131" s="185"/>
      <c r="BQ131" s="185"/>
      <c r="BR131" s="185"/>
      <c r="BS131" s="185"/>
      <c r="BT131" s="185"/>
      <c r="BU131" s="185"/>
      <c r="BV131" s="185"/>
      <c r="BW131" s="185"/>
      <c r="BX131" s="185"/>
    </row>
    <row r="132" spans="1:76" s="257" customFormat="1" ht="21" customHeight="1" x14ac:dyDescent="0.2">
      <c r="A132" s="480">
        <v>7092</v>
      </c>
      <c r="B132" s="293" t="s">
        <v>130</v>
      </c>
      <c r="C132" s="332" t="s">
        <v>307</v>
      </c>
      <c r="D132" s="481" t="s">
        <v>460</v>
      </c>
      <c r="E132" s="220">
        <f t="shared" si="32"/>
        <v>127303</v>
      </c>
      <c r="F132" s="261">
        <v>115373</v>
      </c>
      <c r="G132" s="278">
        <v>9820</v>
      </c>
      <c r="H132" s="263">
        <v>2110</v>
      </c>
      <c r="I132" s="220">
        <v>11930</v>
      </c>
      <c r="J132" s="254">
        <v>500</v>
      </c>
      <c r="K132" s="255">
        <v>0</v>
      </c>
      <c r="L132" s="256">
        <v>0</v>
      </c>
      <c r="M132" s="225" t="s">
        <v>19</v>
      </c>
      <c r="N132" s="344" t="s">
        <v>461</v>
      </c>
      <c r="O132" s="338" t="s">
        <v>102</v>
      </c>
      <c r="P132" s="265" t="s">
        <v>462</v>
      </c>
      <c r="Q132" s="247" t="s">
        <v>463</v>
      </c>
      <c r="R132" s="269" t="s">
        <v>464</v>
      </c>
      <c r="S132" s="185"/>
      <c r="T132" s="185"/>
      <c r="U132" s="185"/>
      <c r="V132" s="185"/>
      <c r="W132" s="185"/>
      <c r="X132" s="185"/>
      <c r="Y132" s="185"/>
      <c r="Z132" s="185"/>
      <c r="AA132" s="185"/>
      <c r="AB132" s="185"/>
      <c r="AC132" s="185"/>
      <c r="AD132" s="185"/>
      <c r="AE132" s="185"/>
      <c r="AF132" s="185"/>
      <c r="AG132" s="185"/>
      <c r="AH132" s="185"/>
      <c r="AI132" s="185"/>
      <c r="AJ132" s="185"/>
      <c r="AK132" s="185"/>
      <c r="AL132" s="185"/>
      <c r="AM132" s="185"/>
      <c r="AN132" s="185"/>
      <c r="AO132" s="185"/>
      <c r="AP132" s="185"/>
      <c r="AQ132" s="185"/>
      <c r="AR132" s="185"/>
      <c r="AS132" s="185"/>
      <c r="AT132" s="185"/>
      <c r="AU132" s="185"/>
      <c r="AV132" s="185"/>
      <c r="AW132" s="185"/>
      <c r="AX132" s="185"/>
      <c r="AY132" s="185"/>
      <c r="AZ132" s="185"/>
      <c r="BA132" s="185"/>
      <c r="BB132" s="185"/>
      <c r="BC132" s="185"/>
      <c r="BD132" s="185"/>
      <c r="BE132" s="185"/>
      <c r="BF132" s="185"/>
      <c r="BG132" s="185"/>
      <c r="BH132" s="185"/>
      <c r="BI132" s="185"/>
      <c r="BJ132" s="185"/>
      <c r="BK132" s="185"/>
      <c r="BL132" s="185"/>
      <c r="BM132" s="185"/>
      <c r="BN132" s="185"/>
      <c r="BO132" s="185"/>
      <c r="BP132" s="185"/>
      <c r="BQ132" s="185"/>
      <c r="BR132" s="185"/>
      <c r="BS132" s="185"/>
      <c r="BT132" s="185"/>
      <c r="BU132" s="185"/>
      <c r="BV132" s="185"/>
      <c r="BW132" s="185"/>
      <c r="BX132" s="185"/>
    </row>
    <row r="133" spans="1:76" s="257" customFormat="1" ht="92.25" customHeight="1" x14ac:dyDescent="0.2">
      <c r="A133" s="480">
        <v>7093</v>
      </c>
      <c r="B133" s="430" t="s">
        <v>130</v>
      </c>
      <c r="C133" s="276" t="s">
        <v>353</v>
      </c>
      <c r="D133" s="481" t="s">
        <v>465</v>
      </c>
      <c r="E133" s="229">
        <f t="shared" si="32"/>
        <v>99637</v>
      </c>
      <c r="F133" s="278">
        <v>93437</v>
      </c>
      <c r="G133" s="261">
        <v>4000</v>
      </c>
      <c r="H133" s="263">
        <v>2200</v>
      </c>
      <c r="I133" s="220">
        <v>4730</v>
      </c>
      <c r="J133" s="254">
        <v>700</v>
      </c>
      <c r="K133" s="255">
        <v>100</v>
      </c>
      <c r="L133" s="256">
        <v>5</v>
      </c>
      <c r="M133" s="272">
        <f t="shared" si="31"/>
        <v>5</v>
      </c>
      <c r="N133" s="444" t="s">
        <v>466</v>
      </c>
      <c r="O133" s="265"/>
      <c r="P133" s="265"/>
      <c r="Q133" s="247"/>
      <c r="R133" s="283" t="s">
        <v>467</v>
      </c>
      <c r="S133" s="185"/>
      <c r="T133" s="185"/>
      <c r="U133" s="185"/>
      <c r="V133" s="185"/>
      <c r="W133" s="185"/>
      <c r="X133" s="185"/>
      <c r="Y133" s="185"/>
      <c r="Z133" s="185"/>
      <c r="AA133" s="185"/>
      <c r="AB133" s="185"/>
      <c r="AC133" s="185"/>
      <c r="AD133" s="185"/>
      <c r="AE133" s="185"/>
      <c r="AF133" s="185"/>
      <c r="AG133" s="185"/>
      <c r="AH133" s="185"/>
      <c r="AI133" s="185"/>
      <c r="AJ133" s="185"/>
      <c r="AK133" s="185"/>
      <c r="AL133" s="185"/>
      <c r="AM133" s="185"/>
      <c r="AN133" s="185"/>
      <c r="AO133" s="185"/>
      <c r="AP133" s="185"/>
      <c r="AQ133" s="185"/>
      <c r="AR133" s="185"/>
      <c r="AS133" s="185"/>
      <c r="AT133" s="185"/>
      <c r="AU133" s="185"/>
      <c r="AV133" s="185"/>
      <c r="AW133" s="185"/>
      <c r="AX133" s="185"/>
      <c r="AY133" s="185"/>
      <c r="AZ133" s="185"/>
      <c r="BA133" s="185"/>
      <c r="BB133" s="185"/>
      <c r="BC133" s="185"/>
      <c r="BD133" s="185"/>
      <c r="BE133" s="185"/>
      <c r="BF133" s="185"/>
      <c r="BG133" s="185"/>
      <c r="BH133" s="185"/>
      <c r="BI133" s="185"/>
      <c r="BJ133" s="185"/>
      <c r="BK133" s="185"/>
      <c r="BL133" s="185"/>
      <c r="BM133" s="185"/>
      <c r="BN133" s="185"/>
      <c r="BO133" s="185"/>
      <c r="BP133" s="185"/>
      <c r="BQ133" s="185"/>
      <c r="BR133" s="185"/>
      <c r="BS133" s="185"/>
      <c r="BT133" s="185"/>
      <c r="BU133" s="185"/>
      <c r="BV133" s="185"/>
      <c r="BW133" s="185"/>
      <c r="BX133" s="185"/>
    </row>
    <row r="134" spans="1:76" s="185" customFormat="1" ht="42.75" x14ac:dyDescent="0.2">
      <c r="A134" s="1019">
        <v>7095</v>
      </c>
      <c r="B134" s="433" t="s">
        <v>189</v>
      </c>
      <c r="C134" s="482" t="s">
        <v>167</v>
      </c>
      <c r="D134" s="914" t="s">
        <v>468</v>
      </c>
      <c r="E134" s="232">
        <f t="shared" si="32"/>
        <v>79696</v>
      </c>
      <c r="F134" s="230">
        <v>75929</v>
      </c>
      <c r="G134" s="230">
        <v>2700</v>
      </c>
      <c r="H134" s="231">
        <v>1067</v>
      </c>
      <c r="I134" s="232">
        <v>3767</v>
      </c>
      <c r="J134" s="254">
        <v>5060</v>
      </c>
      <c r="K134" s="255">
        <v>60</v>
      </c>
      <c r="L134" s="256">
        <v>1</v>
      </c>
      <c r="M134" s="694">
        <f t="shared" si="31"/>
        <v>1.6666666666666667</v>
      </c>
      <c r="N134" s="383" t="s">
        <v>469</v>
      </c>
      <c r="O134" s="305" t="s">
        <v>470</v>
      </c>
      <c r="P134" s="298"/>
      <c r="Q134" s="299"/>
      <c r="R134" s="283" t="s">
        <v>908</v>
      </c>
    </row>
    <row r="135" spans="1:76" s="185" customFormat="1" ht="69.75" customHeight="1" x14ac:dyDescent="0.2">
      <c r="A135" s="480">
        <v>7096</v>
      </c>
      <c r="B135" s="430" t="s">
        <v>130</v>
      </c>
      <c r="C135" s="276" t="s">
        <v>353</v>
      </c>
      <c r="D135" s="991" t="s">
        <v>471</v>
      </c>
      <c r="E135" s="229">
        <f t="shared" si="32"/>
        <v>123929</v>
      </c>
      <c r="F135" s="278">
        <v>122035</v>
      </c>
      <c r="G135" s="261">
        <v>621</v>
      </c>
      <c r="H135" s="263">
        <v>1273</v>
      </c>
      <c r="I135" s="220">
        <v>995</v>
      </c>
      <c r="J135" s="254">
        <v>5000</v>
      </c>
      <c r="K135" s="255">
        <v>49</v>
      </c>
      <c r="L135" s="256">
        <v>0</v>
      </c>
      <c r="M135" s="272">
        <f t="shared" si="31"/>
        <v>0</v>
      </c>
      <c r="N135" s="264" t="s">
        <v>472</v>
      </c>
      <c r="O135" s="265" t="s">
        <v>362</v>
      </c>
      <c r="P135" s="265"/>
      <c r="Q135" s="478"/>
      <c r="R135" s="283" t="s">
        <v>473</v>
      </c>
    </row>
    <row r="136" spans="1:76" s="257" customFormat="1" ht="175.5" customHeight="1" x14ac:dyDescent="0.2">
      <c r="A136" s="480">
        <v>7097</v>
      </c>
      <c r="B136" s="430" t="s">
        <v>130</v>
      </c>
      <c r="C136" s="276" t="s">
        <v>353</v>
      </c>
      <c r="D136" s="294" t="s">
        <v>474</v>
      </c>
      <c r="E136" s="229">
        <f t="shared" si="32"/>
        <v>217814</v>
      </c>
      <c r="F136" s="278">
        <v>209500</v>
      </c>
      <c r="G136" s="261">
        <v>6314</v>
      </c>
      <c r="H136" s="263">
        <v>2000</v>
      </c>
      <c r="I136" s="220">
        <v>7990</v>
      </c>
      <c r="J136" s="254">
        <v>700</v>
      </c>
      <c r="K136" s="255">
        <v>50</v>
      </c>
      <c r="L136" s="256">
        <v>0</v>
      </c>
      <c r="M136" s="272">
        <f t="shared" si="31"/>
        <v>0</v>
      </c>
      <c r="N136" s="264" t="s">
        <v>186</v>
      </c>
      <c r="O136" s="265" t="s">
        <v>186</v>
      </c>
      <c r="P136" s="265" t="s">
        <v>186</v>
      </c>
      <c r="Q136" s="247" t="s">
        <v>186</v>
      </c>
      <c r="R136" s="207" t="s">
        <v>909</v>
      </c>
      <c r="S136" s="185"/>
      <c r="T136" s="185"/>
      <c r="U136" s="185"/>
      <c r="V136" s="185"/>
      <c r="W136" s="185"/>
      <c r="X136" s="185"/>
      <c r="Y136" s="185"/>
      <c r="Z136" s="185"/>
      <c r="AA136" s="185"/>
      <c r="AB136" s="185"/>
      <c r="AC136" s="185"/>
      <c r="AD136" s="185"/>
      <c r="AE136" s="185"/>
      <c r="AF136" s="185"/>
      <c r="AG136" s="185"/>
      <c r="AH136" s="185"/>
      <c r="AI136" s="185"/>
      <c r="AJ136" s="185"/>
      <c r="AK136" s="185"/>
      <c r="AL136" s="185"/>
      <c r="AM136" s="185"/>
      <c r="AN136" s="185"/>
      <c r="AO136" s="185"/>
      <c r="AP136" s="185"/>
      <c r="AQ136" s="185"/>
      <c r="AR136" s="185"/>
      <c r="AS136" s="185"/>
      <c r="AT136" s="185"/>
      <c r="AU136" s="185"/>
      <c r="AV136" s="185"/>
      <c r="AW136" s="185"/>
      <c r="AX136" s="185"/>
      <c r="AY136" s="185"/>
      <c r="AZ136" s="185"/>
      <c r="BA136" s="185"/>
      <c r="BB136" s="185"/>
      <c r="BC136" s="185"/>
      <c r="BD136" s="185"/>
      <c r="BE136" s="185"/>
      <c r="BF136" s="185"/>
      <c r="BG136" s="185"/>
      <c r="BH136" s="185"/>
      <c r="BI136" s="185"/>
      <c r="BJ136" s="185"/>
      <c r="BK136" s="185"/>
      <c r="BL136" s="185"/>
      <c r="BM136" s="185"/>
      <c r="BN136" s="185"/>
      <c r="BO136" s="185"/>
      <c r="BP136" s="185"/>
      <c r="BQ136" s="185"/>
      <c r="BR136" s="185"/>
      <c r="BS136" s="185"/>
      <c r="BT136" s="185"/>
      <c r="BU136" s="185"/>
      <c r="BV136" s="185"/>
      <c r="BW136" s="185"/>
      <c r="BX136" s="185"/>
    </row>
    <row r="137" spans="1:76" s="257" customFormat="1" ht="28.5" x14ac:dyDescent="0.2">
      <c r="A137" s="727">
        <v>7115</v>
      </c>
      <c r="B137" s="293" t="s">
        <v>200</v>
      </c>
      <c r="C137" s="276" t="s">
        <v>314</v>
      </c>
      <c r="D137" s="1020" t="s">
        <v>475</v>
      </c>
      <c r="E137" s="232">
        <f t="shared" si="32"/>
        <v>23642</v>
      </c>
      <c r="F137" s="230">
        <v>19350</v>
      </c>
      <c r="G137" s="230">
        <v>880</v>
      </c>
      <c r="H137" s="231">
        <v>3412</v>
      </c>
      <c r="I137" s="232">
        <v>23642</v>
      </c>
      <c r="J137" s="254">
        <v>6700</v>
      </c>
      <c r="K137" s="255">
        <v>5940</v>
      </c>
      <c r="L137" s="256">
        <v>5928</v>
      </c>
      <c r="M137" s="272">
        <f t="shared" si="31"/>
        <v>99.797979797979792</v>
      </c>
      <c r="N137" s="264" t="s">
        <v>476</v>
      </c>
      <c r="O137" s="265" t="s">
        <v>296</v>
      </c>
      <c r="P137" s="305" t="s">
        <v>477</v>
      </c>
      <c r="Q137" s="299" t="s">
        <v>478</v>
      </c>
      <c r="R137" s="283" t="s">
        <v>479</v>
      </c>
      <c r="S137" s="185"/>
      <c r="T137" s="185"/>
      <c r="U137" s="185"/>
      <c r="V137" s="185"/>
      <c r="W137" s="185"/>
      <c r="X137" s="185"/>
      <c r="Y137" s="185"/>
      <c r="Z137" s="185"/>
      <c r="AA137" s="185"/>
      <c r="AB137" s="185"/>
      <c r="AC137" s="185"/>
      <c r="AD137" s="185"/>
      <c r="AE137" s="185"/>
      <c r="AF137" s="185"/>
      <c r="AG137" s="185"/>
      <c r="AH137" s="185"/>
      <c r="AI137" s="185"/>
      <c r="AJ137" s="185"/>
      <c r="AK137" s="185"/>
      <c r="AL137" s="185"/>
      <c r="AM137" s="185"/>
      <c r="AN137" s="185"/>
      <c r="AO137" s="185"/>
      <c r="AP137" s="185"/>
      <c r="AQ137" s="185"/>
      <c r="AR137" s="185"/>
      <c r="AS137" s="185"/>
      <c r="AT137" s="185"/>
      <c r="AU137" s="185"/>
      <c r="AV137" s="185"/>
      <c r="AW137" s="185"/>
      <c r="AX137" s="185"/>
      <c r="AY137" s="185"/>
      <c r="AZ137" s="185"/>
      <c r="BA137" s="185"/>
      <c r="BB137" s="185"/>
      <c r="BC137" s="185"/>
      <c r="BD137" s="185"/>
      <c r="BE137" s="185"/>
      <c r="BF137" s="185"/>
      <c r="BG137" s="185"/>
      <c r="BH137" s="185"/>
      <c r="BI137" s="185"/>
      <c r="BJ137" s="185"/>
      <c r="BK137" s="185"/>
      <c r="BL137" s="185"/>
      <c r="BM137" s="185"/>
      <c r="BN137" s="185"/>
      <c r="BO137" s="185"/>
      <c r="BP137" s="185"/>
      <c r="BQ137" s="185"/>
      <c r="BR137" s="185"/>
      <c r="BS137" s="185"/>
      <c r="BT137" s="185"/>
      <c r="BU137" s="185"/>
      <c r="BV137" s="185"/>
      <c r="BW137" s="185"/>
      <c r="BX137" s="185"/>
    </row>
    <row r="138" spans="1:76" s="257" customFormat="1" ht="21" customHeight="1" x14ac:dyDescent="0.2">
      <c r="A138" s="727">
        <v>7120</v>
      </c>
      <c r="B138" s="293" t="s">
        <v>317</v>
      </c>
      <c r="C138" s="276" t="s">
        <v>314</v>
      </c>
      <c r="D138" s="1021" t="s">
        <v>480</v>
      </c>
      <c r="E138" s="220">
        <f t="shared" si="32"/>
        <v>37836</v>
      </c>
      <c r="F138" s="261">
        <v>36279</v>
      </c>
      <c r="G138" s="261">
        <v>856</v>
      </c>
      <c r="H138" s="263">
        <v>701</v>
      </c>
      <c r="I138" s="220">
        <v>1557</v>
      </c>
      <c r="J138" s="254">
        <v>743</v>
      </c>
      <c r="K138" s="255">
        <v>0</v>
      </c>
      <c r="L138" s="256">
        <v>0</v>
      </c>
      <c r="M138" s="225" t="s">
        <v>19</v>
      </c>
      <c r="N138" s="383" t="s">
        <v>481</v>
      </c>
      <c r="O138" s="265" t="s">
        <v>97</v>
      </c>
      <c r="P138" s="265" t="s">
        <v>263</v>
      </c>
      <c r="Q138" s="247" t="s">
        <v>107</v>
      </c>
      <c r="R138" s="269" t="s">
        <v>482</v>
      </c>
      <c r="S138" s="185"/>
      <c r="T138" s="185"/>
      <c r="U138" s="185"/>
      <c r="V138" s="185"/>
      <c r="W138" s="185"/>
      <c r="X138" s="185"/>
      <c r="Y138" s="185"/>
      <c r="Z138" s="185"/>
      <c r="AA138" s="185"/>
      <c r="AB138" s="185"/>
      <c r="AC138" s="185"/>
      <c r="AD138" s="185"/>
      <c r="AE138" s="185"/>
      <c r="AF138" s="185"/>
      <c r="AG138" s="185"/>
      <c r="AH138" s="185"/>
      <c r="AI138" s="185"/>
      <c r="AJ138" s="185"/>
      <c r="AK138" s="185"/>
      <c r="AL138" s="185"/>
      <c r="AM138" s="185"/>
      <c r="AN138" s="185"/>
      <c r="AO138" s="185"/>
      <c r="AP138" s="185"/>
      <c r="AQ138" s="185"/>
      <c r="AR138" s="185"/>
      <c r="AS138" s="185"/>
      <c r="AT138" s="185"/>
      <c r="AU138" s="185"/>
      <c r="AV138" s="185"/>
      <c r="AW138" s="185"/>
      <c r="AX138" s="185"/>
      <c r="AY138" s="185"/>
      <c r="AZ138" s="185"/>
      <c r="BA138" s="185"/>
      <c r="BB138" s="185"/>
      <c r="BC138" s="185"/>
      <c r="BD138" s="185"/>
      <c r="BE138" s="185"/>
      <c r="BF138" s="185"/>
      <c r="BG138" s="185"/>
      <c r="BH138" s="185"/>
      <c r="BI138" s="185"/>
      <c r="BJ138" s="185"/>
      <c r="BK138" s="185"/>
      <c r="BL138" s="185"/>
      <c r="BM138" s="185"/>
      <c r="BN138" s="185"/>
      <c r="BO138" s="185"/>
      <c r="BP138" s="185"/>
      <c r="BQ138" s="185"/>
      <c r="BR138" s="185"/>
      <c r="BS138" s="185"/>
      <c r="BT138" s="185"/>
      <c r="BU138" s="185"/>
      <c r="BV138" s="185"/>
      <c r="BW138" s="185"/>
      <c r="BX138" s="185"/>
    </row>
    <row r="139" spans="1:76" s="381" customFormat="1" ht="21.75" customHeight="1" x14ac:dyDescent="0.2">
      <c r="A139" s="258">
        <v>7174</v>
      </c>
      <c r="B139" s="293" t="s">
        <v>317</v>
      </c>
      <c r="C139" s="332" t="s">
        <v>184</v>
      </c>
      <c r="D139" s="434" t="s">
        <v>318</v>
      </c>
      <c r="E139" s="220">
        <f t="shared" si="32"/>
        <v>48720</v>
      </c>
      <c r="F139" s="261">
        <v>45000</v>
      </c>
      <c r="G139" s="278">
        <v>3100</v>
      </c>
      <c r="H139" s="263">
        <v>620</v>
      </c>
      <c r="I139" s="220">
        <v>13945</v>
      </c>
      <c r="J139" s="254">
        <v>8000</v>
      </c>
      <c r="K139" s="255">
        <v>7100</v>
      </c>
      <c r="L139" s="256">
        <v>6824</v>
      </c>
      <c r="M139" s="272">
        <f t="shared" si="31"/>
        <v>96.112676056338032</v>
      </c>
      <c r="N139" s="344" t="s">
        <v>319</v>
      </c>
      <c r="O139" s="338" t="s">
        <v>139</v>
      </c>
      <c r="P139" s="240" t="s">
        <v>320</v>
      </c>
      <c r="Q139" s="247" t="s">
        <v>216</v>
      </c>
      <c r="R139" s="248" t="s">
        <v>483</v>
      </c>
      <c r="S139" s="185"/>
      <c r="T139" s="185"/>
      <c r="U139" s="185"/>
      <c r="V139" s="185"/>
      <c r="W139" s="185"/>
      <c r="X139" s="185"/>
      <c r="Y139" s="185"/>
      <c r="Z139" s="185"/>
      <c r="AA139" s="185"/>
      <c r="AB139" s="185"/>
      <c r="AC139" s="185"/>
      <c r="AD139" s="185"/>
      <c r="AE139" s="185"/>
      <c r="AF139" s="185"/>
      <c r="AG139" s="185"/>
      <c r="AH139" s="185"/>
      <c r="AI139" s="185"/>
      <c r="AJ139" s="185"/>
      <c r="AK139" s="185"/>
      <c r="AL139" s="185"/>
      <c r="AM139" s="185"/>
      <c r="AN139" s="185"/>
      <c r="AO139" s="185"/>
      <c r="AP139" s="185"/>
      <c r="AQ139" s="185"/>
      <c r="AR139" s="185"/>
      <c r="AS139" s="185"/>
      <c r="AT139" s="185"/>
      <c r="AU139" s="185"/>
      <c r="AV139" s="185"/>
      <c r="AW139" s="185"/>
      <c r="AX139" s="185"/>
      <c r="AY139" s="185"/>
      <c r="AZ139" s="185"/>
      <c r="BA139" s="185"/>
      <c r="BB139" s="185"/>
      <c r="BC139" s="185"/>
      <c r="BD139" s="185"/>
      <c r="BE139" s="185"/>
      <c r="BF139" s="185"/>
      <c r="BG139" s="185"/>
      <c r="BH139" s="185"/>
      <c r="BI139" s="185"/>
      <c r="BJ139" s="185"/>
      <c r="BK139" s="185"/>
      <c r="BL139" s="185"/>
      <c r="BM139" s="185"/>
      <c r="BN139" s="185"/>
      <c r="BO139" s="185"/>
      <c r="BP139" s="185"/>
      <c r="BQ139" s="185"/>
      <c r="BR139" s="185"/>
      <c r="BS139" s="185"/>
      <c r="BT139" s="185"/>
      <c r="BU139" s="185"/>
      <c r="BV139" s="185"/>
      <c r="BW139" s="185"/>
      <c r="BX139" s="185"/>
    </row>
    <row r="140" spans="1:76" s="257" customFormat="1" ht="27" customHeight="1" x14ac:dyDescent="0.2">
      <c r="A140" s="258">
        <v>7183</v>
      </c>
      <c r="B140" s="293" t="s">
        <v>189</v>
      </c>
      <c r="C140" s="332" t="s">
        <v>167</v>
      </c>
      <c r="D140" s="434" t="s">
        <v>330</v>
      </c>
      <c r="E140" s="220">
        <f t="shared" si="32"/>
        <v>63994</v>
      </c>
      <c r="F140" s="261">
        <v>61062</v>
      </c>
      <c r="G140" s="261">
        <v>587</v>
      </c>
      <c r="H140" s="263">
        <v>2345</v>
      </c>
      <c r="I140" s="220">
        <v>63994</v>
      </c>
      <c r="J140" s="254">
        <v>13600</v>
      </c>
      <c r="K140" s="255">
        <v>9350</v>
      </c>
      <c r="L140" s="256">
        <v>9306</v>
      </c>
      <c r="M140" s="694">
        <f t="shared" si="31"/>
        <v>99.529411764705884</v>
      </c>
      <c r="N140" s="344" t="s">
        <v>331</v>
      </c>
      <c r="O140" s="477" t="s">
        <v>332</v>
      </c>
      <c r="P140" s="297" t="s">
        <v>333</v>
      </c>
      <c r="Q140" s="247" t="s">
        <v>212</v>
      </c>
      <c r="R140" s="235" t="s">
        <v>334</v>
      </c>
      <c r="S140" s="185"/>
      <c r="T140" s="185"/>
      <c r="U140" s="185"/>
      <c r="V140" s="185"/>
      <c r="W140" s="185"/>
      <c r="X140" s="185"/>
      <c r="Y140" s="185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  <c r="AR140" s="185"/>
      <c r="AS140" s="185"/>
      <c r="AT140" s="185"/>
      <c r="AU140" s="185"/>
      <c r="AV140" s="185"/>
      <c r="AW140" s="185"/>
      <c r="AX140" s="185"/>
      <c r="AY140" s="185"/>
      <c r="AZ140" s="185"/>
      <c r="BA140" s="185"/>
      <c r="BB140" s="185"/>
      <c r="BC140" s="185"/>
      <c r="BD140" s="185"/>
      <c r="BE140" s="185"/>
      <c r="BF140" s="185"/>
      <c r="BG140" s="185"/>
      <c r="BH140" s="185"/>
      <c r="BI140" s="185"/>
      <c r="BJ140" s="185"/>
      <c r="BK140" s="185"/>
      <c r="BL140" s="185"/>
      <c r="BM140" s="185"/>
      <c r="BN140" s="185"/>
      <c r="BO140" s="185"/>
      <c r="BP140" s="185"/>
      <c r="BQ140" s="185"/>
      <c r="BR140" s="185"/>
      <c r="BS140" s="185"/>
      <c r="BT140" s="185"/>
      <c r="BU140" s="185"/>
      <c r="BV140" s="185"/>
      <c r="BW140" s="185"/>
      <c r="BX140" s="185"/>
    </row>
    <row r="141" spans="1:76" s="257" customFormat="1" ht="21" customHeight="1" x14ac:dyDescent="0.2">
      <c r="A141" s="258">
        <v>7187</v>
      </c>
      <c r="B141" s="293" t="s">
        <v>130</v>
      </c>
      <c r="C141" s="276" t="s">
        <v>314</v>
      </c>
      <c r="D141" s="434" t="s">
        <v>484</v>
      </c>
      <c r="E141" s="220">
        <f t="shared" si="32"/>
        <v>28621</v>
      </c>
      <c r="F141" s="261">
        <v>27610</v>
      </c>
      <c r="G141" s="261">
        <v>911</v>
      </c>
      <c r="H141" s="263">
        <v>100</v>
      </c>
      <c r="I141" s="220">
        <v>1500</v>
      </c>
      <c r="J141" s="254">
        <v>100</v>
      </c>
      <c r="K141" s="255">
        <v>0</v>
      </c>
      <c r="L141" s="256">
        <v>0</v>
      </c>
      <c r="M141" s="225" t="s">
        <v>19</v>
      </c>
      <c r="N141" s="264" t="s">
        <v>485</v>
      </c>
      <c r="O141" s="265" t="s">
        <v>486</v>
      </c>
      <c r="P141" s="265" t="s">
        <v>487</v>
      </c>
      <c r="Q141" s="247" t="s">
        <v>239</v>
      </c>
      <c r="R141" s="269" t="s">
        <v>488</v>
      </c>
      <c r="S141" s="185"/>
      <c r="T141" s="185"/>
      <c r="U141" s="185"/>
      <c r="V141" s="185"/>
      <c r="W141" s="185"/>
      <c r="X141" s="185"/>
      <c r="Y141" s="185"/>
      <c r="Z141" s="185"/>
      <c r="AA141" s="185"/>
      <c r="AB141" s="185"/>
      <c r="AC141" s="185"/>
      <c r="AD141" s="185"/>
      <c r="AE141" s="185"/>
      <c r="AF141" s="185"/>
      <c r="AG141" s="185"/>
      <c r="AH141" s="185"/>
      <c r="AI141" s="185"/>
      <c r="AJ141" s="185"/>
      <c r="AK141" s="185"/>
      <c r="AL141" s="185"/>
      <c r="AM141" s="185"/>
      <c r="AN141" s="185"/>
      <c r="AO141" s="185"/>
      <c r="AP141" s="185"/>
      <c r="AQ141" s="185"/>
      <c r="AR141" s="185"/>
      <c r="AS141" s="185"/>
      <c r="AT141" s="185"/>
      <c r="AU141" s="185"/>
      <c r="AV141" s="185"/>
      <c r="AW141" s="185"/>
      <c r="AX141" s="185"/>
      <c r="AY141" s="185"/>
      <c r="AZ141" s="185"/>
      <c r="BA141" s="185"/>
      <c r="BB141" s="185"/>
      <c r="BC141" s="185"/>
      <c r="BD141" s="185"/>
      <c r="BE141" s="185"/>
      <c r="BF141" s="185"/>
      <c r="BG141" s="185"/>
      <c r="BH141" s="185"/>
      <c r="BI141" s="185"/>
      <c r="BJ141" s="185"/>
      <c r="BK141" s="185"/>
      <c r="BL141" s="185"/>
      <c r="BM141" s="185"/>
      <c r="BN141" s="185"/>
      <c r="BO141" s="185"/>
      <c r="BP141" s="185"/>
      <c r="BQ141" s="185"/>
      <c r="BR141" s="185"/>
      <c r="BS141" s="185"/>
      <c r="BT141" s="185"/>
      <c r="BU141" s="185"/>
      <c r="BV141" s="185"/>
      <c r="BW141" s="185"/>
      <c r="BX141" s="185"/>
    </row>
    <row r="142" spans="1:76" s="257" customFormat="1" ht="21" customHeight="1" x14ac:dyDescent="0.2">
      <c r="A142" s="258">
        <v>7200</v>
      </c>
      <c r="B142" s="293" t="s">
        <v>130</v>
      </c>
      <c r="C142" s="276" t="s">
        <v>314</v>
      </c>
      <c r="D142" s="476" t="s">
        <v>489</v>
      </c>
      <c r="E142" s="220">
        <f t="shared" si="32"/>
        <v>16700</v>
      </c>
      <c r="F142" s="261">
        <v>16500</v>
      </c>
      <c r="G142" s="261">
        <v>100</v>
      </c>
      <c r="H142" s="263">
        <v>100</v>
      </c>
      <c r="I142" s="220">
        <v>1240</v>
      </c>
      <c r="J142" s="254">
        <v>100</v>
      </c>
      <c r="K142" s="255">
        <v>0</v>
      </c>
      <c r="L142" s="256">
        <v>0</v>
      </c>
      <c r="M142" s="225" t="s">
        <v>19</v>
      </c>
      <c r="N142" s="264" t="s">
        <v>485</v>
      </c>
      <c r="O142" s="265" t="s">
        <v>486</v>
      </c>
      <c r="P142" s="265" t="s">
        <v>487</v>
      </c>
      <c r="Q142" s="247" t="s">
        <v>239</v>
      </c>
      <c r="R142" s="283" t="s">
        <v>488</v>
      </c>
      <c r="S142" s="185"/>
      <c r="T142" s="185"/>
      <c r="U142" s="185"/>
      <c r="V142" s="185"/>
      <c r="W142" s="185"/>
      <c r="X142" s="185"/>
      <c r="Y142" s="185"/>
      <c r="Z142" s="185"/>
      <c r="AA142" s="185"/>
      <c r="AB142" s="185"/>
      <c r="AC142" s="185"/>
      <c r="AD142" s="185"/>
      <c r="AE142" s="185"/>
      <c r="AF142" s="185"/>
      <c r="AG142" s="185"/>
      <c r="AH142" s="185"/>
      <c r="AI142" s="185"/>
      <c r="AJ142" s="185"/>
      <c r="AK142" s="185"/>
      <c r="AL142" s="185"/>
      <c r="AM142" s="185"/>
      <c r="AN142" s="185"/>
      <c r="AO142" s="185"/>
      <c r="AP142" s="185"/>
      <c r="AQ142" s="185"/>
      <c r="AR142" s="185"/>
      <c r="AS142" s="185"/>
      <c r="AT142" s="185"/>
      <c r="AU142" s="185"/>
      <c r="AV142" s="185"/>
      <c r="AW142" s="185"/>
      <c r="AX142" s="185"/>
      <c r="AY142" s="185"/>
      <c r="AZ142" s="185"/>
      <c r="BA142" s="185"/>
      <c r="BB142" s="185"/>
      <c r="BC142" s="185"/>
      <c r="BD142" s="185"/>
      <c r="BE142" s="185"/>
      <c r="BF142" s="185"/>
      <c r="BG142" s="185"/>
      <c r="BH142" s="185"/>
      <c r="BI142" s="185"/>
      <c r="BJ142" s="185"/>
      <c r="BK142" s="185"/>
      <c r="BL142" s="185"/>
      <c r="BM142" s="185"/>
      <c r="BN142" s="185"/>
      <c r="BO142" s="185"/>
      <c r="BP142" s="185"/>
      <c r="BQ142" s="185"/>
      <c r="BR142" s="185"/>
      <c r="BS142" s="185"/>
      <c r="BT142" s="185"/>
      <c r="BU142" s="185"/>
      <c r="BV142" s="185"/>
      <c r="BW142" s="185"/>
      <c r="BX142" s="185"/>
    </row>
    <row r="143" spans="1:76" s="257" customFormat="1" ht="21" customHeight="1" x14ac:dyDescent="0.2">
      <c r="A143" s="258">
        <v>7201</v>
      </c>
      <c r="B143" s="293" t="s">
        <v>87</v>
      </c>
      <c r="C143" s="276" t="s">
        <v>314</v>
      </c>
      <c r="D143" s="476" t="s">
        <v>490</v>
      </c>
      <c r="E143" s="220">
        <f t="shared" si="32"/>
        <v>158323</v>
      </c>
      <c r="F143" s="261">
        <v>151907</v>
      </c>
      <c r="G143" s="261">
        <v>5185</v>
      </c>
      <c r="H143" s="263">
        <v>1231</v>
      </c>
      <c r="I143" s="220">
        <v>6416</v>
      </c>
      <c r="J143" s="254">
        <v>130</v>
      </c>
      <c r="K143" s="255">
        <v>5</v>
      </c>
      <c r="L143" s="256">
        <v>1</v>
      </c>
      <c r="M143" s="272">
        <f t="shared" si="31"/>
        <v>20</v>
      </c>
      <c r="N143" s="264" t="s">
        <v>207</v>
      </c>
      <c r="O143" s="265" t="s">
        <v>391</v>
      </c>
      <c r="P143" s="265" t="s">
        <v>267</v>
      </c>
      <c r="Q143" s="247" t="s">
        <v>239</v>
      </c>
      <c r="R143" s="283" t="s">
        <v>491</v>
      </c>
      <c r="S143" s="185"/>
      <c r="T143" s="185"/>
      <c r="U143" s="185"/>
      <c r="V143" s="185"/>
      <c r="W143" s="185"/>
      <c r="X143" s="185"/>
      <c r="Y143" s="185"/>
      <c r="Z143" s="185"/>
      <c r="AA143" s="185"/>
      <c r="AB143" s="185"/>
      <c r="AC143" s="185"/>
      <c r="AD143" s="185"/>
      <c r="AE143" s="185"/>
      <c r="AF143" s="185"/>
      <c r="AG143" s="185"/>
      <c r="AH143" s="185"/>
      <c r="AI143" s="185"/>
      <c r="AJ143" s="185"/>
      <c r="AK143" s="185"/>
      <c r="AL143" s="185"/>
      <c r="AM143" s="185"/>
      <c r="AN143" s="185"/>
      <c r="AO143" s="185"/>
      <c r="AP143" s="185"/>
      <c r="AQ143" s="185"/>
      <c r="AR143" s="185"/>
      <c r="AS143" s="185"/>
      <c r="AT143" s="185"/>
      <c r="AU143" s="185"/>
      <c r="AV143" s="185"/>
      <c r="AW143" s="185"/>
      <c r="AX143" s="185"/>
      <c r="AY143" s="185"/>
      <c r="AZ143" s="185"/>
      <c r="BA143" s="185"/>
      <c r="BB143" s="185"/>
      <c r="BC143" s="185"/>
      <c r="BD143" s="185"/>
      <c r="BE143" s="185"/>
      <c r="BF143" s="185"/>
      <c r="BG143" s="185"/>
      <c r="BH143" s="185"/>
      <c r="BI143" s="185"/>
      <c r="BJ143" s="185"/>
      <c r="BK143" s="185"/>
      <c r="BL143" s="185"/>
      <c r="BM143" s="185"/>
      <c r="BN143" s="185"/>
      <c r="BO143" s="185"/>
      <c r="BP143" s="185"/>
      <c r="BQ143" s="185"/>
      <c r="BR143" s="185"/>
      <c r="BS143" s="185"/>
      <c r="BT143" s="185"/>
      <c r="BU143" s="185"/>
      <c r="BV143" s="185"/>
      <c r="BW143" s="185"/>
      <c r="BX143" s="185"/>
    </row>
    <row r="144" spans="1:76" s="257" customFormat="1" ht="216.75" customHeight="1" x14ac:dyDescent="0.2">
      <c r="A144" s="258">
        <v>7210</v>
      </c>
      <c r="B144" s="430" t="s">
        <v>200</v>
      </c>
      <c r="C144" s="276" t="s">
        <v>353</v>
      </c>
      <c r="D144" s="484" t="s">
        <v>492</v>
      </c>
      <c r="E144" s="229">
        <f t="shared" si="32"/>
        <v>15018</v>
      </c>
      <c r="F144" s="278">
        <v>14273</v>
      </c>
      <c r="G144" s="261">
        <v>475</v>
      </c>
      <c r="H144" s="263">
        <v>270</v>
      </c>
      <c r="I144" s="220">
        <v>730</v>
      </c>
      <c r="J144" s="254">
        <v>100</v>
      </c>
      <c r="K144" s="255">
        <v>100</v>
      </c>
      <c r="L144" s="256">
        <v>0</v>
      </c>
      <c r="M144" s="272">
        <f t="shared" si="31"/>
        <v>0</v>
      </c>
      <c r="N144" s="264" t="s">
        <v>493</v>
      </c>
      <c r="O144" s="265" t="s">
        <v>106</v>
      </c>
      <c r="P144" s="265"/>
      <c r="Q144" s="247"/>
      <c r="R144" s="283" t="s">
        <v>910</v>
      </c>
      <c r="S144" s="185"/>
      <c r="T144" s="185"/>
      <c r="U144" s="185"/>
      <c r="V144" s="185"/>
      <c r="W144" s="185"/>
      <c r="X144" s="185"/>
      <c r="Y144" s="185"/>
      <c r="Z144" s="185"/>
      <c r="AA144" s="185"/>
      <c r="AB144" s="185"/>
      <c r="AC144" s="185"/>
      <c r="AD144" s="185"/>
      <c r="AE144" s="185"/>
      <c r="AF144" s="185"/>
      <c r="AG144" s="185"/>
      <c r="AH144" s="185"/>
      <c r="AI144" s="185"/>
      <c r="AJ144" s="185"/>
      <c r="AK144" s="185"/>
      <c r="AL144" s="185"/>
      <c r="AM144" s="185"/>
      <c r="AN144" s="185"/>
      <c r="AO144" s="185"/>
      <c r="AP144" s="185"/>
      <c r="AQ144" s="185"/>
      <c r="AR144" s="185"/>
      <c r="AS144" s="185"/>
      <c r="AT144" s="185"/>
      <c r="AU144" s="185"/>
      <c r="AV144" s="185"/>
      <c r="AW144" s="185"/>
      <c r="AX144" s="185"/>
      <c r="AY144" s="185"/>
      <c r="AZ144" s="185"/>
      <c r="BA144" s="185"/>
      <c r="BB144" s="185"/>
      <c r="BC144" s="185"/>
      <c r="BD144" s="185"/>
      <c r="BE144" s="185"/>
      <c r="BF144" s="185"/>
      <c r="BG144" s="185"/>
      <c r="BH144" s="185"/>
      <c r="BI144" s="185"/>
      <c r="BJ144" s="185"/>
      <c r="BK144" s="185"/>
      <c r="BL144" s="185"/>
      <c r="BM144" s="185"/>
      <c r="BN144" s="185"/>
      <c r="BO144" s="185"/>
      <c r="BP144" s="185"/>
      <c r="BQ144" s="185"/>
      <c r="BR144" s="185"/>
      <c r="BS144" s="185"/>
      <c r="BT144" s="185"/>
      <c r="BU144" s="185"/>
      <c r="BV144" s="185"/>
      <c r="BW144" s="185"/>
      <c r="BX144" s="185"/>
    </row>
    <row r="145" spans="1:76" s="257" customFormat="1" ht="56.25" customHeight="1" x14ac:dyDescent="0.2">
      <c r="A145" s="258">
        <v>7213</v>
      </c>
      <c r="B145" s="293" t="s">
        <v>241</v>
      </c>
      <c r="C145" s="332" t="s">
        <v>184</v>
      </c>
      <c r="D145" s="434" t="s">
        <v>494</v>
      </c>
      <c r="E145" s="220">
        <f t="shared" si="32"/>
        <v>293745</v>
      </c>
      <c r="F145" s="261">
        <v>286346</v>
      </c>
      <c r="G145" s="261">
        <v>6165</v>
      </c>
      <c r="H145" s="263">
        <v>1234</v>
      </c>
      <c r="I145" s="220">
        <v>5542</v>
      </c>
      <c r="J145" s="254">
        <v>4000</v>
      </c>
      <c r="K145" s="255">
        <v>395</v>
      </c>
      <c r="L145" s="256">
        <v>83</v>
      </c>
      <c r="M145" s="272">
        <f t="shared" si="31"/>
        <v>21.012658227848103</v>
      </c>
      <c r="N145" s="303" t="s">
        <v>495</v>
      </c>
      <c r="O145" s="485" t="s">
        <v>496</v>
      </c>
      <c r="P145" s="304" t="s">
        <v>889</v>
      </c>
      <c r="Q145" s="486" t="s">
        <v>497</v>
      </c>
      <c r="R145" s="283" t="s">
        <v>498</v>
      </c>
      <c r="S145" s="185"/>
      <c r="T145" s="185"/>
      <c r="U145" s="185"/>
      <c r="V145" s="185"/>
      <c r="W145" s="185"/>
      <c r="X145" s="185"/>
      <c r="Y145" s="185"/>
      <c r="Z145" s="185"/>
      <c r="AA145" s="185"/>
      <c r="AB145" s="185"/>
      <c r="AC145" s="185"/>
      <c r="AD145" s="185"/>
      <c r="AE145" s="185"/>
      <c r="AF145" s="185"/>
      <c r="AG145" s="185"/>
      <c r="AH145" s="185"/>
      <c r="AI145" s="185"/>
      <c r="AJ145" s="185"/>
      <c r="AK145" s="185"/>
      <c r="AL145" s="185"/>
      <c r="AM145" s="185"/>
      <c r="AN145" s="185"/>
      <c r="AO145" s="185"/>
      <c r="AP145" s="185"/>
      <c r="AQ145" s="185"/>
      <c r="AR145" s="185"/>
      <c r="AS145" s="185"/>
      <c r="AT145" s="185"/>
      <c r="AU145" s="185"/>
      <c r="AV145" s="185"/>
      <c r="AW145" s="185"/>
      <c r="AX145" s="185"/>
      <c r="AY145" s="185"/>
      <c r="AZ145" s="185"/>
      <c r="BA145" s="185"/>
      <c r="BB145" s="185"/>
      <c r="BC145" s="185"/>
      <c r="BD145" s="185"/>
      <c r="BE145" s="185"/>
      <c r="BF145" s="185"/>
      <c r="BG145" s="185"/>
      <c r="BH145" s="185"/>
      <c r="BI145" s="185"/>
      <c r="BJ145" s="185"/>
      <c r="BK145" s="185"/>
      <c r="BL145" s="185"/>
      <c r="BM145" s="185"/>
      <c r="BN145" s="185"/>
      <c r="BO145" s="185"/>
      <c r="BP145" s="185"/>
      <c r="BQ145" s="185"/>
      <c r="BR145" s="185"/>
      <c r="BS145" s="185"/>
      <c r="BT145" s="185"/>
      <c r="BU145" s="185"/>
      <c r="BV145" s="185"/>
      <c r="BW145" s="185"/>
      <c r="BX145" s="185"/>
    </row>
    <row r="146" spans="1:76" s="257" customFormat="1" ht="28.5" x14ac:dyDescent="0.2">
      <c r="A146" s="258">
        <v>7217</v>
      </c>
      <c r="B146" s="430" t="s">
        <v>150</v>
      </c>
      <c r="C146" s="332" t="s">
        <v>167</v>
      </c>
      <c r="D146" s="990" t="s">
        <v>350</v>
      </c>
      <c r="E146" s="229">
        <f t="shared" si="32"/>
        <v>3910</v>
      </c>
      <c r="F146" s="261">
        <v>2819</v>
      </c>
      <c r="G146" s="261">
        <v>821</v>
      </c>
      <c r="H146" s="263">
        <v>270</v>
      </c>
      <c r="I146" s="220">
        <v>3910</v>
      </c>
      <c r="J146" s="254">
        <v>460</v>
      </c>
      <c r="K146" s="255">
        <v>360</v>
      </c>
      <c r="L146" s="256">
        <v>330</v>
      </c>
      <c r="M146" s="272">
        <f t="shared" si="31"/>
        <v>91.666666666666657</v>
      </c>
      <c r="N146" s="264" t="s">
        <v>169</v>
      </c>
      <c r="O146" s="338" t="s">
        <v>139</v>
      </c>
      <c r="P146" s="265" t="s">
        <v>880</v>
      </c>
      <c r="Q146" s="299" t="s">
        <v>171</v>
      </c>
      <c r="R146" s="283" t="s">
        <v>172</v>
      </c>
      <c r="S146" s="185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5"/>
      <c r="AE146" s="185"/>
      <c r="AF146" s="185"/>
      <c r="AG146" s="185"/>
      <c r="AH146" s="185"/>
      <c r="AI146" s="185"/>
      <c r="AJ146" s="185"/>
      <c r="AK146" s="185"/>
      <c r="AL146" s="185"/>
      <c r="AM146" s="185"/>
      <c r="AN146" s="185"/>
      <c r="AO146" s="185"/>
      <c r="AP146" s="185"/>
      <c r="AQ146" s="185"/>
      <c r="AR146" s="185"/>
      <c r="AS146" s="185"/>
      <c r="AT146" s="185"/>
      <c r="AU146" s="185"/>
      <c r="AV146" s="185"/>
      <c r="AW146" s="185"/>
      <c r="AX146" s="185"/>
      <c r="AY146" s="185"/>
      <c r="AZ146" s="185"/>
      <c r="BA146" s="185"/>
      <c r="BB146" s="185"/>
      <c r="BC146" s="185"/>
      <c r="BD146" s="185"/>
      <c r="BE146" s="185"/>
      <c r="BF146" s="185"/>
      <c r="BG146" s="185"/>
      <c r="BH146" s="185"/>
      <c r="BI146" s="185"/>
      <c r="BJ146" s="185"/>
      <c r="BK146" s="185"/>
      <c r="BL146" s="185"/>
      <c r="BM146" s="185"/>
      <c r="BN146" s="185"/>
      <c r="BO146" s="185"/>
      <c r="BP146" s="185"/>
      <c r="BQ146" s="185"/>
      <c r="BR146" s="185"/>
      <c r="BS146" s="185"/>
      <c r="BT146" s="185"/>
      <c r="BU146" s="185"/>
      <c r="BV146" s="185"/>
      <c r="BW146" s="185"/>
      <c r="BX146" s="185"/>
    </row>
    <row r="147" spans="1:76" s="185" customFormat="1" ht="28.5" customHeight="1" x14ac:dyDescent="0.2">
      <c r="A147" s="258">
        <v>7219</v>
      </c>
      <c r="B147" s="430"/>
      <c r="C147" s="332" t="s">
        <v>314</v>
      </c>
      <c r="D147" s="990" t="s">
        <v>499</v>
      </c>
      <c r="E147" s="229">
        <f t="shared" si="32"/>
        <v>158</v>
      </c>
      <c r="F147" s="261">
        <v>0</v>
      </c>
      <c r="G147" s="261">
        <v>0</v>
      </c>
      <c r="H147" s="263">
        <v>158</v>
      </c>
      <c r="I147" s="220">
        <v>158</v>
      </c>
      <c r="J147" s="254">
        <v>0</v>
      </c>
      <c r="K147" s="255">
        <v>158</v>
      </c>
      <c r="L147" s="256">
        <v>157</v>
      </c>
      <c r="M147" s="272">
        <f t="shared" si="31"/>
        <v>99.367088607594937</v>
      </c>
      <c r="N147" s="344"/>
      <c r="O147" s="338"/>
      <c r="P147" s="265" t="s">
        <v>159</v>
      </c>
      <c r="Q147" s="247"/>
      <c r="R147" s="283" t="s">
        <v>500</v>
      </c>
    </row>
    <row r="148" spans="1:76" s="185" customFormat="1" ht="21" customHeight="1" x14ac:dyDescent="0.2">
      <c r="A148" s="258">
        <v>7231</v>
      </c>
      <c r="B148" s="293"/>
      <c r="C148" s="332" t="s">
        <v>307</v>
      </c>
      <c r="D148" s="437" t="s">
        <v>351</v>
      </c>
      <c r="E148" s="220">
        <f t="shared" si="32"/>
        <v>11497</v>
      </c>
      <c r="F148" s="261">
        <v>0</v>
      </c>
      <c r="G148" s="296">
        <v>11000</v>
      </c>
      <c r="H148" s="263">
        <v>497</v>
      </c>
      <c r="I148" s="220">
        <v>5681</v>
      </c>
      <c r="J148" s="254">
        <v>2000</v>
      </c>
      <c r="K148" s="255">
        <v>183</v>
      </c>
      <c r="L148" s="256">
        <v>101</v>
      </c>
      <c r="M148" s="272">
        <f t="shared" si="31"/>
        <v>55.191256830601091</v>
      </c>
      <c r="N148" s="344"/>
      <c r="O148" s="338"/>
      <c r="P148" s="265"/>
      <c r="Q148" s="247"/>
      <c r="R148" s="269" t="s">
        <v>352</v>
      </c>
    </row>
    <row r="149" spans="1:76" s="185" customFormat="1" ht="28.5" x14ac:dyDescent="0.2">
      <c r="A149" s="258">
        <v>7232</v>
      </c>
      <c r="B149" s="293"/>
      <c r="C149" s="276" t="s">
        <v>353</v>
      </c>
      <c r="D149" s="436" t="s">
        <v>354</v>
      </c>
      <c r="E149" s="220">
        <f t="shared" si="32"/>
        <v>1300</v>
      </c>
      <c r="F149" s="261">
        <v>0</v>
      </c>
      <c r="G149" s="296">
        <v>1300</v>
      </c>
      <c r="H149" s="263">
        <v>0</v>
      </c>
      <c r="I149" s="220">
        <v>0</v>
      </c>
      <c r="J149" s="254">
        <v>1300</v>
      </c>
      <c r="K149" s="255">
        <v>50</v>
      </c>
      <c r="L149" s="256">
        <v>0</v>
      </c>
      <c r="M149" s="272">
        <f>(L149/K149)*100</f>
        <v>0</v>
      </c>
      <c r="N149" s="344"/>
      <c r="O149" s="338"/>
      <c r="P149" s="265"/>
      <c r="Q149" s="247"/>
      <c r="R149" s="269" t="s">
        <v>501</v>
      </c>
    </row>
    <row r="150" spans="1:76" s="257" customFormat="1" ht="28.5" x14ac:dyDescent="0.2">
      <c r="A150" s="258">
        <v>7233</v>
      </c>
      <c r="B150" s="293"/>
      <c r="C150" s="276" t="s">
        <v>336</v>
      </c>
      <c r="D150" s="437" t="s">
        <v>356</v>
      </c>
      <c r="E150" s="229">
        <f t="shared" si="32"/>
        <v>8815</v>
      </c>
      <c r="F150" s="261">
        <v>0</v>
      </c>
      <c r="G150" s="296">
        <v>4580</v>
      </c>
      <c r="H150" s="263">
        <v>4235</v>
      </c>
      <c r="I150" s="220">
        <v>6846</v>
      </c>
      <c r="J150" s="254">
        <v>1300</v>
      </c>
      <c r="K150" s="255">
        <v>1900</v>
      </c>
      <c r="L150" s="224">
        <v>1373</v>
      </c>
      <c r="M150" s="272">
        <f t="shared" ref="M150" si="34">(L150/K150)*100</f>
        <v>72.263157894736835</v>
      </c>
      <c r="N150" s="264"/>
      <c r="O150" s="265"/>
      <c r="P150" s="265"/>
      <c r="Q150" s="247"/>
      <c r="R150" s="269" t="s">
        <v>501</v>
      </c>
      <c r="S150" s="185"/>
      <c r="T150" s="185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  <c r="AR150" s="185"/>
      <c r="AS150" s="185"/>
      <c r="AT150" s="185"/>
      <c r="AU150" s="185"/>
      <c r="AV150" s="185"/>
      <c r="AW150" s="185"/>
      <c r="AX150" s="185"/>
      <c r="AY150" s="185"/>
      <c r="AZ150" s="185"/>
      <c r="BA150" s="185"/>
      <c r="BB150" s="185"/>
      <c r="BC150" s="185"/>
      <c r="BD150" s="185"/>
      <c r="BE150" s="185"/>
      <c r="BF150" s="185"/>
      <c r="BG150" s="185"/>
      <c r="BH150" s="185"/>
      <c r="BI150" s="185"/>
      <c r="BJ150" s="185"/>
      <c r="BK150" s="185"/>
      <c r="BL150" s="185"/>
      <c r="BM150" s="185"/>
      <c r="BN150" s="185"/>
      <c r="BO150" s="185"/>
      <c r="BP150" s="185"/>
      <c r="BQ150" s="185"/>
      <c r="BR150" s="185"/>
      <c r="BS150" s="185"/>
      <c r="BT150" s="185"/>
      <c r="BU150" s="185"/>
      <c r="BV150" s="185"/>
      <c r="BW150" s="185"/>
      <c r="BX150" s="185"/>
    </row>
    <row r="151" spans="1:76" s="257" customFormat="1" ht="27.75" customHeight="1" x14ac:dyDescent="0.2">
      <c r="A151" s="258">
        <v>7234</v>
      </c>
      <c r="B151" s="293"/>
      <c r="C151" s="332" t="s">
        <v>167</v>
      </c>
      <c r="D151" s="439" t="s">
        <v>357</v>
      </c>
      <c r="E151" s="220">
        <f t="shared" si="32"/>
        <v>2722</v>
      </c>
      <c r="F151" s="261">
        <v>0</v>
      </c>
      <c r="G151" s="296">
        <v>2442</v>
      </c>
      <c r="H151" s="263">
        <v>280</v>
      </c>
      <c r="I151" s="220">
        <v>2722</v>
      </c>
      <c r="J151" s="254">
        <v>1300</v>
      </c>
      <c r="K151" s="255">
        <v>300</v>
      </c>
      <c r="L151" s="224">
        <v>252</v>
      </c>
      <c r="M151" s="272">
        <f t="shared" si="31"/>
        <v>84</v>
      </c>
      <c r="N151" s="264"/>
      <c r="O151" s="265"/>
      <c r="P151" s="338" t="s">
        <v>358</v>
      </c>
      <c r="Q151" s="247"/>
      <c r="R151" s="269" t="s">
        <v>501</v>
      </c>
      <c r="S151" s="185"/>
      <c r="T151" s="185"/>
      <c r="U151" s="185"/>
      <c r="V151" s="185"/>
      <c r="W151" s="185"/>
      <c r="X151" s="185"/>
      <c r="Y151" s="185"/>
      <c r="Z151" s="185"/>
      <c r="AA151" s="185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5"/>
      <c r="AM151" s="185"/>
      <c r="AN151" s="185"/>
      <c r="AO151" s="185"/>
      <c r="AP151" s="185"/>
      <c r="AQ151" s="185"/>
      <c r="AR151" s="185"/>
      <c r="AS151" s="185"/>
      <c r="AT151" s="185"/>
      <c r="AU151" s="185"/>
      <c r="AV151" s="185"/>
      <c r="AW151" s="185"/>
      <c r="AX151" s="185"/>
      <c r="AY151" s="185"/>
      <c r="AZ151" s="185"/>
      <c r="BA151" s="185"/>
      <c r="BB151" s="185"/>
      <c r="BC151" s="185"/>
      <c r="BD151" s="185"/>
      <c r="BE151" s="185"/>
      <c r="BF151" s="185"/>
      <c r="BG151" s="185"/>
      <c r="BH151" s="185"/>
      <c r="BI151" s="185"/>
      <c r="BJ151" s="185"/>
      <c r="BK151" s="185"/>
      <c r="BL151" s="185"/>
      <c r="BM151" s="185"/>
      <c r="BN151" s="185"/>
      <c r="BO151" s="185"/>
      <c r="BP151" s="185"/>
      <c r="BQ151" s="185"/>
      <c r="BR151" s="185"/>
      <c r="BS151" s="185"/>
      <c r="BT151" s="185"/>
      <c r="BU151" s="185"/>
      <c r="BV151" s="185"/>
      <c r="BW151" s="185"/>
      <c r="BX151" s="185"/>
    </row>
    <row r="152" spans="1:76" s="257" customFormat="1" ht="21" customHeight="1" x14ac:dyDescent="0.2">
      <c r="A152" s="258">
        <v>7236</v>
      </c>
      <c r="B152" s="293"/>
      <c r="C152" s="276" t="s">
        <v>314</v>
      </c>
      <c r="D152" s="439" t="s">
        <v>359</v>
      </c>
      <c r="E152" s="232">
        <f t="shared" si="32"/>
        <v>14500</v>
      </c>
      <c r="F152" s="261">
        <v>0</v>
      </c>
      <c r="G152" s="296">
        <v>14000</v>
      </c>
      <c r="H152" s="263">
        <v>500</v>
      </c>
      <c r="I152" s="232">
        <v>10500</v>
      </c>
      <c r="J152" s="254">
        <v>3350</v>
      </c>
      <c r="K152" s="255">
        <v>450</v>
      </c>
      <c r="L152" s="224">
        <v>285</v>
      </c>
      <c r="M152" s="272">
        <f t="shared" si="31"/>
        <v>63.333333333333329</v>
      </c>
      <c r="N152" s="264"/>
      <c r="O152" s="265"/>
      <c r="P152" s="265"/>
      <c r="Q152" s="247"/>
      <c r="R152" s="269" t="s">
        <v>360</v>
      </c>
      <c r="S152" s="185"/>
      <c r="T152" s="185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5"/>
      <c r="AS152" s="185"/>
      <c r="AT152" s="185"/>
      <c r="AU152" s="185"/>
      <c r="AV152" s="185"/>
      <c r="AW152" s="185"/>
      <c r="AX152" s="185"/>
      <c r="AY152" s="185"/>
      <c r="AZ152" s="185"/>
      <c r="BA152" s="185"/>
      <c r="BB152" s="185"/>
      <c r="BC152" s="185"/>
      <c r="BD152" s="185"/>
      <c r="BE152" s="185"/>
      <c r="BF152" s="185"/>
      <c r="BG152" s="185"/>
      <c r="BH152" s="185"/>
      <c r="BI152" s="185"/>
      <c r="BJ152" s="185"/>
      <c r="BK152" s="185"/>
      <c r="BL152" s="185"/>
      <c r="BM152" s="185"/>
      <c r="BN152" s="185"/>
      <c r="BO152" s="185"/>
      <c r="BP152" s="185"/>
      <c r="BQ152" s="185"/>
      <c r="BR152" s="185"/>
      <c r="BS152" s="185"/>
      <c r="BT152" s="185"/>
      <c r="BU152" s="185"/>
      <c r="BV152" s="185"/>
      <c r="BW152" s="185"/>
      <c r="BX152" s="185"/>
    </row>
    <row r="153" spans="1:76" s="257" customFormat="1" ht="28.5" customHeight="1" x14ac:dyDescent="0.2">
      <c r="A153" s="258">
        <v>7242</v>
      </c>
      <c r="B153" s="293" t="s">
        <v>111</v>
      </c>
      <c r="C153" s="276" t="s">
        <v>322</v>
      </c>
      <c r="D153" s="809" t="s">
        <v>502</v>
      </c>
      <c r="E153" s="220">
        <f t="shared" si="32"/>
        <v>82787</v>
      </c>
      <c r="F153" s="230">
        <v>79515</v>
      </c>
      <c r="G153" s="296">
        <v>2809</v>
      </c>
      <c r="H153" s="231">
        <v>463</v>
      </c>
      <c r="I153" s="232">
        <v>82787</v>
      </c>
      <c r="J153" s="254">
        <v>10000</v>
      </c>
      <c r="K153" s="255">
        <v>9662</v>
      </c>
      <c r="L153" s="256">
        <v>9661</v>
      </c>
      <c r="M153" s="272">
        <f t="shared" si="31"/>
        <v>99.989650175947006</v>
      </c>
      <c r="N153" s="383" t="s">
        <v>461</v>
      </c>
      <c r="O153" s="305" t="s">
        <v>165</v>
      </c>
      <c r="P153" s="305" t="s">
        <v>503</v>
      </c>
      <c r="Q153" s="299" t="s">
        <v>504</v>
      </c>
      <c r="R153" s="283" t="s">
        <v>505</v>
      </c>
      <c r="S153" s="185"/>
      <c r="T153" s="185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85"/>
      <c r="AT153" s="185"/>
      <c r="AU153" s="185"/>
      <c r="AV153" s="185"/>
      <c r="AW153" s="185"/>
      <c r="AX153" s="185"/>
      <c r="AY153" s="185"/>
      <c r="AZ153" s="185"/>
      <c r="BA153" s="185"/>
      <c r="BB153" s="185"/>
      <c r="BC153" s="185"/>
      <c r="BD153" s="185"/>
      <c r="BE153" s="185"/>
      <c r="BF153" s="185"/>
      <c r="BG153" s="185"/>
      <c r="BH153" s="185"/>
      <c r="BI153" s="185"/>
      <c r="BJ153" s="185"/>
      <c r="BK153" s="185"/>
      <c r="BL153" s="185"/>
      <c r="BM153" s="185"/>
      <c r="BN153" s="185"/>
      <c r="BO153" s="185"/>
      <c r="BP153" s="185"/>
      <c r="BQ153" s="185"/>
      <c r="BR153" s="185"/>
      <c r="BS153" s="185"/>
      <c r="BT153" s="185"/>
      <c r="BU153" s="185"/>
      <c r="BV153" s="185"/>
      <c r="BW153" s="185"/>
      <c r="BX153" s="185"/>
    </row>
    <row r="154" spans="1:76" s="249" customFormat="1" ht="63" customHeight="1" x14ac:dyDescent="0.2">
      <c r="A154" s="449">
        <v>7252</v>
      </c>
      <c r="B154" s="498" t="s">
        <v>317</v>
      </c>
      <c r="C154" s="399" t="s">
        <v>322</v>
      </c>
      <c r="D154" s="1022" t="s">
        <v>506</v>
      </c>
      <c r="E154" s="295">
        <f t="shared" si="32"/>
        <v>10653</v>
      </c>
      <c r="F154" s="1023">
        <v>8461</v>
      </c>
      <c r="G154" s="1024">
        <v>1644</v>
      </c>
      <c r="H154" s="231">
        <v>548</v>
      </c>
      <c r="I154" s="232">
        <v>10653</v>
      </c>
      <c r="J154" s="279">
        <v>3100</v>
      </c>
      <c r="K154" s="280">
        <v>1900</v>
      </c>
      <c r="L154" s="403">
        <v>1885</v>
      </c>
      <c r="M154" s="694">
        <f t="shared" si="31"/>
        <v>99.210526315789465</v>
      </c>
      <c r="N154" s="297" t="s">
        <v>364</v>
      </c>
      <c r="O154" s="298" t="s">
        <v>365</v>
      </c>
      <c r="P154" s="298" t="s">
        <v>366</v>
      </c>
      <c r="Q154" s="299" t="s">
        <v>171</v>
      </c>
      <c r="R154" s="283" t="s">
        <v>367</v>
      </c>
      <c r="S154" s="236"/>
      <c r="T154" s="236"/>
      <c r="U154" s="236"/>
      <c r="V154" s="236"/>
      <c r="W154" s="236"/>
      <c r="X154" s="236"/>
      <c r="Y154" s="236"/>
      <c r="Z154" s="236"/>
      <c r="AA154" s="236"/>
      <c r="AB154" s="236"/>
      <c r="AC154" s="236"/>
      <c r="AD154" s="236"/>
      <c r="AE154" s="236"/>
      <c r="AF154" s="236"/>
      <c r="AG154" s="236"/>
      <c r="AH154" s="236"/>
      <c r="AI154" s="236"/>
      <c r="AJ154" s="236"/>
      <c r="AK154" s="236"/>
      <c r="AL154" s="236"/>
      <c r="AM154" s="236"/>
      <c r="AN154" s="236"/>
      <c r="AO154" s="236"/>
      <c r="AP154" s="236"/>
      <c r="AQ154" s="236"/>
      <c r="AR154" s="236"/>
      <c r="AS154" s="236"/>
      <c r="AT154" s="236"/>
      <c r="AU154" s="236"/>
      <c r="AV154" s="236"/>
      <c r="AW154" s="236"/>
      <c r="AX154" s="236"/>
      <c r="AY154" s="236"/>
      <c r="AZ154" s="236"/>
      <c r="BA154" s="236"/>
      <c r="BB154" s="236"/>
      <c r="BC154" s="236"/>
      <c r="BD154" s="236"/>
      <c r="BE154" s="236"/>
      <c r="BF154" s="236"/>
      <c r="BG154" s="236"/>
      <c r="BH154" s="236"/>
      <c r="BI154" s="236"/>
      <c r="BJ154" s="236"/>
      <c r="BK154" s="236"/>
      <c r="BL154" s="236"/>
      <c r="BM154" s="236"/>
      <c r="BN154" s="236"/>
      <c r="BO154" s="236"/>
      <c r="BP154" s="236"/>
      <c r="BQ154" s="236"/>
      <c r="BR154" s="236"/>
      <c r="BS154" s="236"/>
      <c r="BT154" s="236"/>
      <c r="BU154" s="236"/>
      <c r="BV154" s="236"/>
      <c r="BW154" s="236"/>
      <c r="BX154" s="236"/>
    </row>
    <row r="155" spans="1:76" s="257" customFormat="1" ht="21" customHeight="1" x14ac:dyDescent="0.2">
      <c r="A155" s="258">
        <v>7254</v>
      </c>
      <c r="B155" s="293" t="s">
        <v>130</v>
      </c>
      <c r="C155" s="276" t="s">
        <v>314</v>
      </c>
      <c r="D155" s="487" t="s">
        <v>507</v>
      </c>
      <c r="E155" s="220">
        <f t="shared" si="32"/>
        <v>6966</v>
      </c>
      <c r="F155" s="230">
        <v>6195</v>
      </c>
      <c r="G155" s="296">
        <v>664</v>
      </c>
      <c r="H155" s="231">
        <v>107</v>
      </c>
      <c r="I155" s="232">
        <v>771</v>
      </c>
      <c r="J155" s="254">
        <v>150</v>
      </c>
      <c r="K155" s="255">
        <v>0</v>
      </c>
      <c r="L155" s="256">
        <v>0</v>
      </c>
      <c r="M155" s="225" t="s">
        <v>19</v>
      </c>
      <c r="N155" s="383"/>
      <c r="O155" s="305" t="s">
        <v>508</v>
      </c>
      <c r="P155" s="305" t="s">
        <v>107</v>
      </c>
      <c r="Q155" s="299" t="s">
        <v>193</v>
      </c>
      <c r="R155" s="283" t="s">
        <v>488</v>
      </c>
      <c r="S155" s="185"/>
      <c r="T155" s="185"/>
      <c r="U155" s="185"/>
      <c r="V155" s="185"/>
      <c r="W155" s="185"/>
      <c r="X155" s="185"/>
      <c r="Y155" s="185"/>
      <c r="Z155" s="185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  <c r="AR155" s="185"/>
      <c r="AS155" s="185"/>
      <c r="AT155" s="185"/>
      <c r="AU155" s="185"/>
      <c r="AV155" s="185"/>
      <c r="AW155" s="185"/>
      <c r="AX155" s="185"/>
      <c r="AY155" s="185"/>
      <c r="AZ155" s="185"/>
      <c r="BA155" s="185"/>
      <c r="BB155" s="185"/>
      <c r="BC155" s="185"/>
      <c r="BD155" s="185"/>
      <c r="BE155" s="185"/>
      <c r="BF155" s="185"/>
      <c r="BG155" s="185"/>
      <c r="BH155" s="185"/>
      <c r="BI155" s="185"/>
      <c r="BJ155" s="185"/>
      <c r="BK155" s="185"/>
      <c r="BL155" s="185"/>
      <c r="BM155" s="185"/>
      <c r="BN155" s="185"/>
      <c r="BO155" s="185"/>
      <c r="BP155" s="185"/>
      <c r="BQ155" s="185"/>
      <c r="BR155" s="185"/>
      <c r="BS155" s="185"/>
      <c r="BT155" s="185"/>
      <c r="BU155" s="185"/>
      <c r="BV155" s="185"/>
      <c r="BW155" s="185"/>
      <c r="BX155" s="185"/>
    </row>
    <row r="156" spans="1:76" s="257" customFormat="1" ht="21" customHeight="1" x14ac:dyDescent="0.2">
      <c r="A156" s="258">
        <v>7255</v>
      </c>
      <c r="B156" s="293" t="s">
        <v>98</v>
      </c>
      <c r="C156" s="276" t="s">
        <v>322</v>
      </c>
      <c r="D156" s="294" t="s">
        <v>173</v>
      </c>
      <c r="E156" s="229">
        <f t="shared" si="32"/>
        <v>7221</v>
      </c>
      <c r="F156" s="230">
        <v>6185</v>
      </c>
      <c r="G156" s="296">
        <v>929</v>
      </c>
      <c r="H156" s="231">
        <v>107</v>
      </c>
      <c r="I156" s="232">
        <v>1036</v>
      </c>
      <c r="J156" s="254">
        <v>150</v>
      </c>
      <c r="K156" s="255">
        <v>20</v>
      </c>
      <c r="L156" s="256">
        <v>7</v>
      </c>
      <c r="M156" s="272">
        <f t="shared" si="31"/>
        <v>35</v>
      </c>
      <c r="N156" s="297" t="s">
        <v>186</v>
      </c>
      <c r="O156" s="298" t="s">
        <v>509</v>
      </c>
      <c r="P156" s="298" t="s">
        <v>263</v>
      </c>
      <c r="Q156" s="299" t="s">
        <v>107</v>
      </c>
      <c r="R156" s="300" t="s">
        <v>510</v>
      </c>
      <c r="S156" s="185"/>
      <c r="T156" s="185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5"/>
      <c r="AS156" s="185"/>
      <c r="AT156" s="185"/>
      <c r="AU156" s="185"/>
      <c r="AV156" s="185"/>
      <c r="AW156" s="185"/>
      <c r="AX156" s="185"/>
      <c r="AY156" s="185"/>
      <c r="AZ156" s="185"/>
      <c r="BA156" s="185"/>
      <c r="BB156" s="185"/>
      <c r="BC156" s="185"/>
      <c r="BD156" s="185"/>
      <c r="BE156" s="185"/>
      <c r="BF156" s="185"/>
      <c r="BG156" s="185"/>
      <c r="BH156" s="185"/>
      <c r="BI156" s="185"/>
      <c r="BJ156" s="185"/>
      <c r="BK156" s="185"/>
      <c r="BL156" s="185"/>
      <c r="BM156" s="185"/>
      <c r="BN156" s="185"/>
      <c r="BO156" s="185"/>
      <c r="BP156" s="185"/>
      <c r="BQ156" s="185"/>
      <c r="BR156" s="185"/>
      <c r="BS156" s="185"/>
      <c r="BT156" s="185"/>
      <c r="BU156" s="185"/>
      <c r="BV156" s="185"/>
      <c r="BW156" s="185"/>
      <c r="BX156" s="185"/>
    </row>
    <row r="157" spans="1:76" s="257" customFormat="1" ht="21" customHeight="1" x14ac:dyDescent="0.2">
      <c r="A157" s="258">
        <v>7256</v>
      </c>
      <c r="B157" s="293" t="s">
        <v>150</v>
      </c>
      <c r="C157" s="276" t="s">
        <v>307</v>
      </c>
      <c r="D157" s="294" t="s">
        <v>511</v>
      </c>
      <c r="E157" s="220">
        <f t="shared" si="32"/>
        <v>17693</v>
      </c>
      <c r="F157" s="230">
        <v>16042</v>
      </c>
      <c r="G157" s="296">
        <v>1300</v>
      </c>
      <c r="H157" s="231">
        <v>351</v>
      </c>
      <c r="I157" s="232">
        <v>17693</v>
      </c>
      <c r="J157" s="254">
        <v>500</v>
      </c>
      <c r="K157" s="255">
        <v>50</v>
      </c>
      <c r="L157" s="256">
        <v>40</v>
      </c>
      <c r="M157" s="272">
        <f t="shared" si="31"/>
        <v>80</v>
      </c>
      <c r="N157" s="383"/>
      <c r="O157" s="305"/>
      <c r="P157" s="338" t="s">
        <v>512</v>
      </c>
      <c r="Q157" s="247" t="s">
        <v>160</v>
      </c>
      <c r="R157" s="475" t="s">
        <v>513</v>
      </c>
      <c r="S157" s="185"/>
      <c r="T157" s="185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  <c r="AR157" s="185"/>
      <c r="AS157" s="185"/>
      <c r="AT157" s="185"/>
      <c r="AU157" s="185"/>
      <c r="AV157" s="185"/>
      <c r="AW157" s="185"/>
      <c r="AX157" s="185"/>
      <c r="AY157" s="185"/>
      <c r="AZ157" s="185"/>
      <c r="BA157" s="185"/>
      <c r="BB157" s="185"/>
      <c r="BC157" s="185"/>
      <c r="BD157" s="185"/>
      <c r="BE157" s="185"/>
      <c r="BF157" s="185"/>
      <c r="BG157" s="185"/>
      <c r="BH157" s="185"/>
      <c r="BI157" s="185"/>
      <c r="BJ157" s="185"/>
      <c r="BK157" s="185"/>
      <c r="BL157" s="185"/>
      <c r="BM157" s="185"/>
      <c r="BN157" s="185"/>
      <c r="BO157" s="185"/>
      <c r="BP157" s="185"/>
      <c r="BQ157" s="185"/>
      <c r="BR157" s="185"/>
      <c r="BS157" s="185"/>
      <c r="BT157" s="185"/>
      <c r="BU157" s="185"/>
      <c r="BV157" s="185"/>
      <c r="BW157" s="185"/>
      <c r="BX157" s="185"/>
    </row>
    <row r="158" spans="1:76" s="257" customFormat="1" ht="21" customHeight="1" x14ac:dyDescent="0.2">
      <c r="A158" s="258">
        <v>7257</v>
      </c>
      <c r="B158" s="293" t="s">
        <v>130</v>
      </c>
      <c r="C158" s="332" t="s">
        <v>307</v>
      </c>
      <c r="D158" s="377" t="s">
        <v>514</v>
      </c>
      <c r="E158" s="220">
        <f t="shared" si="32"/>
        <v>124662</v>
      </c>
      <c r="F158" s="230">
        <v>120000</v>
      </c>
      <c r="G158" s="296">
        <v>2500</v>
      </c>
      <c r="H158" s="231">
        <v>2162</v>
      </c>
      <c r="I158" s="232">
        <v>4662</v>
      </c>
      <c r="J158" s="254">
        <v>500</v>
      </c>
      <c r="K158" s="255">
        <v>0</v>
      </c>
      <c r="L158" s="256">
        <v>0</v>
      </c>
      <c r="M158" s="225" t="s">
        <v>19</v>
      </c>
      <c r="N158" s="383" t="s">
        <v>97</v>
      </c>
      <c r="O158" s="305" t="s">
        <v>160</v>
      </c>
      <c r="P158" s="265" t="s">
        <v>311</v>
      </c>
      <c r="Q158" s="247" t="s">
        <v>312</v>
      </c>
      <c r="R158" s="475" t="s">
        <v>515</v>
      </c>
      <c r="S158" s="185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85"/>
      <c r="AT158" s="185"/>
      <c r="AU158" s="185"/>
      <c r="AV158" s="185"/>
      <c r="AW158" s="185"/>
      <c r="AX158" s="185"/>
      <c r="AY158" s="185"/>
      <c r="AZ158" s="185"/>
      <c r="BA158" s="185"/>
      <c r="BB158" s="185"/>
      <c r="BC158" s="185"/>
      <c r="BD158" s="185"/>
      <c r="BE158" s="185"/>
      <c r="BF158" s="185"/>
      <c r="BG158" s="185"/>
      <c r="BH158" s="185"/>
      <c r="BI158" s="185"/>
      <c r="BJ158" s="185"/>
      <c r="BK158" s="185"/>
      <c r="BL158" s="185"/>
      <c r="BM158" s="185"/>
      <c r="BN158" s="185"/>
      <c r="BO158" s="185"/>
      <c r="BP158" s="185"/>
      <c r="BQ158" s="185"/>
      <c r="BR158" s="185"/>
      <c r="BS158" s="185"/>
      <c r="BT158" s="185"/>
      <c r="BU158" s="185"/>
      <c r="BV158" s="185"/>
      <c r="BW158" s="185"/>
      <c r="BX158" s="185"/>
    </row>
    <row r="159" spans="1:76" s="257" customFormat="1" ht="21" customHeight="1" x14ac:dyDescent="0.2">
      <c r="A159" s="258">
        <v>7259</v>
      </c>
      <c r="B159" s="293" t="s">
        <v>189</v>
      </c>
      <c r="C159" s="276" t="s">
        <v>301</v>
      </c>
      <c r="D159" s="488" t="s">
        <v>516</v>
      </c>
      <c r="E159" s="220">
        <f t="shared" si="32"/>
        <v>5479</v>
      </c>
      <c r="F159" s="230">
        <v>4835</v>
      </c>
      <c r="G159" s="296">
        <v>467</v>
      </c>
      <c r="H159" s="231">
        <v>177</v>
      </c>
      <c r="I159" s="232">
        <v>5479</v>
      </c>
      <c r="J159" s="254">
        <v>0</v>
      </c>
      <c r="K159" s="255">
        <v>200</v>
      </c>
      <c r="L159" s="256">
        <v>48</v>
      </c>
      <c r="M159" s="970">
        <f t="shared" si="31"/>
        <v>24</v>
      </c>
      <c r="N159" s="491"/>
      <c r="O159" s="305" t="s">
        <v>517</v>
      </c>
      <c r="P159" s="298" t="s">
        <v>518</v>
      </c>
      <c r="Q159" s="299" t="s">
        <v>481</v>
      </c>
      <c r="R159" s="283" t="s">
        <v>349</v>
      </c>
      <c r="S159" s="185"/>
      <c r="T159" s="185"/>
      <c r="U159" s="185"/>
      <c r="V159" s="185"/>
      <c r="W159" s="185"/>
      <c r="X159" s="185"/>
      <c r="Y159" s="185"/>
      <c r="Z159" s="185"/>
      <c r="AA159" s="185"/>
      <c r="AB159" s="185"/>
      <c r="AC159" s="185"/>
      <c r="AD159" s="185"/>
      <c r="AE159" s="185"/>
      <c r="AF159" s="185"/>
      <c r="AG159" s="185"/>
      <c r="AH159" s="185"/>
      <c r="AI159" s="185"/>
      <c r="AJ159" s="185"/>
      <c r="AK159" s="185"/>
      <c r="AL159" s="185"/>
      <c r="AM159" s="185"/>
      <c r="AN159" s="185"/>
      <c r="AO159" s="185"/>
      <c r="AP159" s="185"/>
      <c r="AQ159" s="185"/>
      <c r="AR159" s="185"/>
      <c r="AS159" s="185"/>
      <c r="AT159" s="185"/>
      <c r="AU159" s="185"/>
      <c r="AV159" s="185"/>
      <c r="AW159" s="185"/>
      <c r="AX159" s="185"/>
      <c r="AY159" s="185"/>
      <c r="AZ159" s="185"/>
      <c r="BA159" s="185"/>
      <c r="BB159" s="185"/>
      <c r="BC159" s="185"/>
      <c r="BD159" s="185"/>
      <c r="BE159" s="185"/>
      <c r="BF159" s="185"/>
      <c r="BG159" s="185"/>
      <c r="BH159" s="185"/>
      <c r="BI159" s="185"/>
      <c r="BJ159" s="185"/>
      <c r="BK159" s="185"/>
      <c r="BL159" s="185"/>
      <c r="BM159" s="185"/>
      <c r="BN159" s="185"/>
      <c r="BO159" s="185"/>
      <c r="BP159" s="185"/>
      <c r="BQ159" s="185"/>
      <c r="BR159" s="185"/>
      <c r="BS159" s="185"/>
      <c r="BT159" s="185"/>
      <c r="BU159" s="185"/>
      <c r="BV159" s="185"/>
      <c r="BW159" s="185"/>
      <c r="BX159" s="185"/>
    </row>
    <row r="160" spans="1:76" s="493" customFormat="1" ht="57" x14ac:dyDescent="0.25">
      <c r="A160" s="238">
        <v>7267</v>
      </c>
      <c r="B160" s="275" t="s">
        <v>98</v>
      </c>
      <c r="C160" s="276" t="s">
        <v>167</v>
      </c>
      <c r="D160" s="488" t="s">
        <v>519</v>
      </c>
      <c r="E160" s="220">
        <f>SUM(F160:H160)</f>
        <v>18867</v>
      </c>
      <c r="F160" s="230">
        <v>16666</v>
      </c>
      <c r="G160" s="296">
        <v>1914</v>
      </c>
      <c r="H160" s="231">
        <v>287</v>
      </c>
      <c r="I160" s="489">
        <v>2201</v>
      </c>
      <c r="J160" s="279">
        <v>0</v>
      </c>
      <c r="K160" s="280">
        <v>70</v>
      </c>
      <c r="L160" s="403">
        <v>0</v>
      </c>
      <c r="M160" s="490">
        <f t="shared" si="31"/>
        <v>0</v>
      </c>
      <c r="N160" s="383" t="s">
        <v>470</v>
      </c>
      <c r="O160" s="304" t="s">
        <v>520</v>
      </c>
      <c r="P160" s="298" t="s">
        <v>86</v>
      </c>
      <c r="Q160" s="299" t="s">
        <v>193</v>
      </c>
      <c r="R160" s="283" t="s">
        <v>521</v>
      </c>
      <c r="S160" s="492"/>
      <c r="T160" s="492"/>
      <c r="U160" s="492"/>
      <c r="V160" s="492"/>
      <c r="W160" s="492"/>
      <c r="X160" s="492"/>
      <c r="Y160" s="492"/>
      <c r="Z160" s="492"/>
      <c r="AA160" s="492"/>
      <c r="AB160" s="492"/>
      <c r="AC160" s="492"/>
      <c r="AD160" s="492"/>
      <c r="AE160" s="492"/>
      <c r="AF160" s="492"/>
      <c r="AG160" s="492"/>
      <c r="AH160" s="492"/>
      <c r="AI160" s="492"/>
      <c r="AJ160" s="492"/>
      <c r="AK160" s="492"/>
      <c r="AL160" s="492"/>
      <c r="AM160" s="492"/>
      <c r="AN160" s="492"/>
      <c r="AO160" s="492"/>
      <c r="AP160" s="492"/>
      <c r="AQ160" s="492"/>
      <c r="AR160" s="492"/>
      <c r="AS160" s="492"/>
      <c r="AT160" s="492"/>
      <c r="AU160" s="492"/>
      <c r="AV160" s="492"/>
      <c r="AW160" s="492"/>
      <c r="AX160" s="492"/>
      <c r="AY160" s="492"/>
      <c r="AZ160" s="492"/>
      <c r="BA160" s="492"/>
      <c r="BB160" s="492"/>
      <c r="BC160" s="492"/>
      <c r="BD160" s="492"/>
      <c r="BE160" s="492"/>
      <c r="BF160" s="492"/>
      <c r="BG160" s="492"/>
      <c r="BH160" s="492"/>
      <c r="BI160" s="492"/>
      <c r="BJ160" s="492"/>
      <c r="BK160" s="492"/>
      <c r="BL160" s="492"/>
      <c r="BM160" s="492"/>
      <c r="BN160" s="492"/>
      <c r="BO160" s="492"/>
      <c r="BP160" s="492"/>
      <c r="BQ160" s="492"/>
      <c r="BR160" s="492"/>
      <c r="BS160" s="492"/>
      <c r="BT160" s="492"/>
      <c r="BU160" s="492"/>
      <c r="BV160" s="492"/>
      <c r="BW160" s="492"/>
      <c r="BX160" s="492"/>
    </row>
    <row r="161" spans="1:76" s="257" customFormat="1" ht="21" customHeight="1" x14ac:dyDescent="0.2">
      <c r="A161" s="258">
        <v>7275</v>
      </c>
      <c r="B161" s="293" t="s">
        <v>98</v>
      </c>
      <c r="C161" s="276" t="s">
        <v>301</v>
      </c>
      <c r="D161" s="914" t="s">
        <v>522</v>
      </c>
      <c r="E161" s="229">
        <f t="shared" si="32"/>
        <v>10993</v>
      </c>
      <c r="F161" s="432">
        <v>9685</v>
      </c>
      <c r="G161" s="1025">
        <v>1308</v>
      </c>
      <c r="H161" s="231">
        <v>0</v>
      </c>
      <c r="I161" s="1026">
        <v>10993</v>
      </c>
      <c r="J161" s="254">
        <v>466</v>
      </c>
      <c r="K161" s="255">
        <v>3049</v>
      </c>
      <c r="L161" s="256">
        <v>3048</v>
      </c>
      <c r="M161" s="272">
        <f t="shared" si="31"/>
        <v>99.967202361429969</v>
      </c>
      <c r="N161" s="383"/>
      <c r="O161" s="305"/>
      <c r="P161" s="305" t="s">
        <v>523</v>
      </c>
      <c r="Q161" s="299"/>
      <c r="R161" s="1027" t="s">
        <v>349</v>
      </c>
      <c r="S161" s="185"/>
      <c r="T161" s="185"/>
      <c r="U161" s="185"/>
      <c r="V161" s="185"/>
      <c r="W161" s="185"/>
      <c r="X161" s="185"/>
      <c r="Y161" s="185"/>
      <c r="Z161" s="185"/>
      <c r="AA161" s="185"/>
      <c r="AB161" s="185"/>
      <c r="AC161" s="185"/>
      <c r="AD161" s="185"/>
      <c r="AE161" s="185"/>
      <c r="AF161" s="185"/>
      <c r="AG161" s="185"/>
      <c r="AH161" s="185"/>
      <c r="AI161" s="185"/>
      <c r="AJ161" s="185"/>
      <c r="AK161" s="185"/>
      <c r="AL161" s="185"/>
      <c r="AM161" s="185"/>
      <c r="AN161" s="185"/>
      <c r="AO161" s="185"/>
      <c r="AP161" s="185"/>
      <c r="AQ161" s="185"/>
      <c r="AR161" s="185"/>
      <c r="AS161" s="185"/>
      <c r="AT161" s="185"/>
      <c r="AU161" s="185"/>
      <c r="AV161" s="185"/>
      <c r="AW161" s="185"/>
      <c r="AX161" s="185"/>
      <c r="AY161" s="185"/>
      <c r="AZ161" s="185"/>
      <c r="BA161" s="185"/>
      <c r="BB161" s="185"/>
      <c r="BC161" s="185"/>
      <c r="BD161" s="185"/>
      <c r="BE161" s="185"/>
      <c r="BF161" s="185"/>
      <c r="BG161" s="185"/>
      <c r="BH161" s="185"/>
      <c r="BI161" s="185"/>
      <c r="BJ161" s="185"/>
      <c r="BK161" s="185"/>
      <c r="BL161" s="185"/>
      <c r="BM161" s="185"/>
      <c r="BN161" s="185"/>
      <c r="BO161" s="185"/>
      <c r="BP161" s="185"/>
      <c r="BQ161" s="185"/>
      <c r="BR161" s="185"/>
      <c r="BS161" s="185"/>
      <c r="BT161" s="185"/>
      <c r="BU161" s="185"/>
      <c r="BV161" s="185"/>
      <c r="BW161" s="185"/>
      <c r="BX161" s="185"/>
    </row>
    <row r="162" spans="1:76" s="257" customFormat="1" ht="28.5" x14ac:dyDescent="0.2">
      <c r="A162" s="258">
        <v>7276</v>
      </c>
      <c r="B162" s="293" t="s">
        <v>98</v>
      </c>
      <c r="C162" s="276" t="s">
        <v>314</v>
      </c>
      <c r="D162" s="914" t="s">
        <v>524</v>
      </c>
      <c r="E162" s="220">
        <f t="shared" si="32"/>
        <v>5785</v>
      </c>
      <c r="F162" s="230">
        <v>3926</v>
      </c>
      <c r="G162" s="296">
        <v>359</v>
      </c>
      <c r="H162" s="231">
        <v>1500</v>
      </c>
      <c r="I162" s="496">
        <v>5785</v>
      </c>
      <c r="J162" s="254">
        <v>650</v>
      </c>
      <c r="K162" s="255">
        <v>290</v>
      </c>
      <c r="L162" s="256">
        <v>289</v>
      </c>
      <c r="M162" s="272">
        <f t="shared" si="31"/>
        <v>99.655172413793096</v>
      </c>
      <c r="N162" s="383" t="s">
        <v>525</v>
      </c>
      <c r="O162" s="305" t="s">
        <v>526</v>
      </c>
      <c r="P162" s="305" t="s">
        <v>527</v>
      </c>
      <c r="Q162" s="299" t="s">
        <v>481</v>
      </c>
      <c r="R162" s="283" t="s">
        <v>979</v>
      </c>
      <c r="S162" s="185"/>
      <c r="T162" s="185"/>
      <c r="U162" s="185"/>
      <c r="V162" s="185"/>
      <c r="W162" s="185"/>
      <c r="X162" s="185"/>
      <c r="Y162" s="185"/>
      <c r="Z162" s="185"/>
      <c r="AA162" s="185"/>
      <c r="AB162" s="185"/>
      <c r="AC162" s="185"/>
      <c r="AD162" s="185"/>
      <c r="AE162" s="185"/>
      <c r="AF162" s="185"/>
      <c r="AG162" s="185"/>
      <c r="AH162" s="185"/>
      <c r="AI162" s="185"/>
      <c r="AJ162" s="185"/>
      <c r="AK162" s="185"/>
      <c r="AL162" s="185"/>
      <c r="AM162" s="185"/>
      <c r="AN162" s="185"/>
      <c r="AO162" s="185"/>
      <c r="AP162" s="185"/>
      <c r="AQ162" s="185"/>
      <c r="AR162" s="185"/>
      <c r="AS162" s="185"/>
      <c r="AT162" s="185"/>
      <c r="AU162" s="185"/>
      <c r="AV162" s="185"/>
      <c r="AW162" s="185"/>
      <c r="AX162" s="185"/>
      <c r="AY162" s="185"/>
      <c r="AZ162" s="185"/>
      <c r="BA162" s="185"/>
      <c r="BB162" s="185"/>
      <c r="BC162" s="185"/>
      <c r="BD162" s="185"/>
      <c r="BE162" s="185"/>
      <c r="BF162" s="185"/>
      <c r="BG162" s="185"/>
      <c r="BH162" s="185"/>
      <c r="BI162" s="185"/>
      <c r="BJ162" s="185"/>
      <c r="BK162" s="185"/>
      <c r="BL162" s="185"/>
      <c r="BM162" s="185"/>
      <c r="BN162" s="185"/>
      <c r="BO162" s="185"/>
      <c r="BP162" s="185"/>
      <c r="BQ162" s="185"/>
      <c r="BR162" s="185"/>
      <c r="BS162" s="185"/>
      <c r="BT162" s="185"/>
      <c r="BU162" s="185"/>
      <c r="BV162" s="185"/>
      <c r="BW162" s="185"/>
      <c r="BX162" s="185"/>
    </row>
    <row r="163" spans="1:76" s="249" customFormat="1" ht="28.5" x14ac:dyDescent="0.2">
      <c r="A163" s="238">
        <v>7280</v>
      </c>
      <c r="B163" s="275" t="s">
        <v>98</v>
      </c>
      <c r="C163" s="332" t="s">
        <v>167</v>
      </c>
      <c r="D163" s="1028" t="s">
        <v>528</v>
      </c>
      <c r="E163" s="220">
        <f>SUM(F163:H163)</f>
        <v>4029</v>
      </c>
      <c r="F163" s="230">
        <v>3224</v>
      </c>
      <c r="G163" s="296">
        <v>635</v>
      </c>
      <c r="H163" s="231">
        <v>170</v>
      </c>
      <c r="I163" s="496">
        <v>4029</v>
      </c>
      <c r="J163" s="279">
        <v>170</v>
      </c>
      <c r="K163" s="280">
        <v>110</v>
      </c>
      <c r="L163" s="256">
        <v>38</v>
      </c>
      <c r="M163" s="272">
        <f t="shared" si="31"/>
        <v>34.545454545454547</v>
      </c>
      <c r="N163" s="383" t="s">
        <v>186</v>
      </c>
      <c r="O163" s="305" t="s">
        <v>517</v>
      </c>
      <c r="P163" s="305" t="s">
        <v>529</v>
      </c>
      <c r="Q163" s="299" t="s">
        <v>481</v>
      </c>
      <c r="R163" s="283" t="s">
        <v>530</v>
      </c>
      <c r="S163" s="236"/>
      <c r="T163" s="236"/>
      <c r="U163" s="236"/>
      <c r="V163" s="236"/>
      <c r="W163" s="236"/>
      <c r="X163" s="236"/>
      <c r="Y163" s="236"/>
      <c r="Z163" s="236"/>
      <c r="AA163" s="236"/>
      <c r="AB163" s="236"/>
      <c r="AC163" s="236"/>
      <c r="AD163" s="236"/>
      <c r="AE163" s="236"/>
      <c r="AF163" s="236"/>
      <c r="AG163" s="236"/>
      <c r="AH163" s="236"/>
      <c r="AI163" s="236"/>
      <c r="AJ163" s="236"/>
      <c r="AK163" s="236"/>
      <c r="AL163" s="236"/>
      <c r="AM163" s="236"/>
      <c r="AN163" s="236"/>
      <c r="AO163" s="236"/>
      <c r="AP163" s="236"/>
      <c r="AQ163" s="236"/>
      <c r="AR163" s="236"/>
      <c r="AS163" s="236"/>
      <c r="AT163" s="236"/>
      <c r="AU163" s="236"/>
      <c r="AV163" s="236"/>
      <c r="AW163" s="236"/>
      <c r="AX163" s="236"/>
      <c r="AY163" s="236"/>
      <c r="AZ163" s="236"/>
      <c r="BA163" s="236"/>
      <c r="BB163" s="236"/>
      <c r="BC163" s="236"/>
      <c r="BD163" s="236"/>
      <c r="BE163" s="236"/>
      <c r="BF163" s="236"/>
      <c r="BG163" s="236"/>
      <c r="BH163" s="236"/>
      <c r="BI163" s="236"/>
      <c r="BJ163" s="236"/>
      <c r="BK163" s="236"/>
      <c r="BL163" s="236"/>
      <c r="BM163" s="236"/>
      <c r="BN163" s="236"/>
      <c r="BO163" s="236"/>
      <c r="BP163" s="236"/>
      <c r="BQ163" s="236"/>
      <c r="BR163" s="236"/>
      <c r="BS163" s="236"/>
      <c r="BT163" s="236"/>
      <c r="BU163" s="236"/>
      <c r="BV163" s="236"/>
      <c r="BW163" s="236"/>
      <c r="BX163" s="236"/>
    </row>
    <row r="164" spans="1:76" s="249" customFormat="1" ht="28.5" x14ac:dyDescent="0.2">
      <c r="A164" s="238">
        <v>7281</v>
      </c>
      <c r="B164" s="275" t="s">
        <v>98</v>
      </c>
      <c r="C164" s="332" t="s">
        <v>167</v>
      </c>
      <c r="D164" s="1022" t="s">
        <v>531</v>
      </c>
      <c r="E164" s="220">
        <f>SUM(F164:H164)</f>
        <v>5329</v>
      </c>
      <c r="F164" s="230">
        <v>4341</v>
      </c>
      <c r="G164" s="296">
        <v>743</v>
      </c>
      <c r="H164" s="231">
        <v>245</v>
      </c>
      <c r="I164" s="496">
        <v>5329</v>
      </c>
      <c r="J164" s="279">
        <v>180</v>
      </c>
      <c r="K164" s="280">
        <v>180</v>
      </c>
      <c r="L164" s="256">
        <v>142</v>
      </c>
      <c r="M164" s="272">
        <f t="shared" si="31"/>
        <v>78.888888888888886</v>
      </c>
      <c r="N164" s="383" t="s">
        <v>532</v>
      </c>
      <c r="O164" s="305" t="s">
        <v>533</v>
      </c>
      <c r="P164" s="305" t="s">
        <v>534</v>
      </c>
      <c r="Q164" s="299" t="s">
        <v>97</v>
      </c>
      <c r="R164" s="283" t="s">
        <v>530</v>
      </c>
      <c r="S164" s="236"/>
      <c r="T164" s="236"/>
      <c r="U164" s="236"/>
      <c r="V164" s="236"/>
      <c r="W164" s="236"/>
      <c r="X164" s="236"/>
      <c r="Y164" s="236"/>
      <c r="Z164" s="236"/>
      <c r="AA164" s="236"/>
      <c r="AB164" s="236"/>
      <c r="AC164" s="236"/>
      <c r="AD164" s="236"/>
      <c r="AE164" s="236"/>
      <c r="AF164" s="236"/>
      <c r="AG164" s="236"/>
      <c r="AH164" s="236"/>
      <c r="AI164" s="236"/>
      <c r="AJ164" s="236"/>
      <c r="AK164" s="236"/>
      <c r="AL164" s="236"/>
      <c r="AM164" s="236"/>
      <c r="AN164" s="236"/>
      <c r="AO164" s="236"/>
      <c r="AP164" s="236"/>
      <c r="AQ164" s="236"/>
      <c r="AR164" s="236"/>
      <c r="AS164" s="236"/>
      <c r="AT164" s="236"/>
      <c r="AU164" s="236"/>
      <c r="AV164" s="236"/>
      <c r="AW164" s="236"/>
      <c r="AX164" s="236"/>
      <c r="AY164" s="236"/>
      <c r="AZ164" s="236"/>
      <c r="BA164" s="236"/>
      <c r="BB164" s="236"/>
      <c r="BC164" s="236"/>
      <c r="BD164" s="236"/>
      <c r="BE164" s="236"/>
      <c r="BF164" s="236"/>
      <c r="BG164" s="236"/>
      <c r="BH164" s="236"/>
      <c r="BI164" s="236"/>
      <c r="BJ164" s="236"/>
      <c r="BK164" s="236"/>
      <c r="BL164" s="236"/>
      <c r="BM164" s="236"/>
      <c r="BN164" s="236"/>
      <c r="BO164" s="236"/>
      <c r="BP164" s="236"/>
      <c r="BQ164" s="236"/>
      <c r="BR164" s="236"/>
      <c r="BS164" s="236"/>
      <c r="BT164" s="236"/>
      <c r="BU164" s="236"/>
      <c r="BV164" s="236"/>
      <c r="BW164" s="236"/>
      <c r="BX164" s="236"/>
    </row>
    <row r="165" spans="1:76" s="257" customFormat="1" ht="28.5" x14ac:dyDescent="0.2">
      <c r="A165" s="258">
        <v>7286</v>
      </c>
      <c r="B165" s="440"/>
      <c r="C165" s="276" t="s">
        <v>301</v>
      </c>
      <c r="D165" s="494" t="s">
        <v>368</v>
      </c>
      <c r="E165" s="220">
        <f t="shared" si="32"/>
        <v>500</v>
      </c>
      <c r="F165" s="230">
        <v>400</v>
      </c>
      <c r="G165" s="230">
        <v>100</v>
      </c>
      <c r="H165" s="231">
        <v>0</v>
      </c>
      <c r="I165" s="232">
        <v>0</v>
      </c>
      <c r="J165" s="254">
        <v>55</v>
      </c>
      <c r="K165" s="255">
        <v>0</v>
      </c>
      <c r="L165" s="255">
        <v>0</v>
      </c>
      <c r="M165" s="225" t="s">
        <v>19</v>
      </c>
      <c r="N165" s="297"/>
      <c r="O165" s="305"/>
      <c r="P165" s="298"/>
      <c r="Q165" s="299"/>
      <c r="R165" s="300" t="s">
        <v>963</v>
      </c>
      <c r="S165" s="185"/>
      <c r="T165" s="185"/>
      <c r="U165" s="185"/>
      <c r="V165" s="185"/>
      <c r="W165" s="185"/>
      <c r="X165" s="185"/>
      <c r="Y165" s="185"/>
      <c r="Z165" s="185"/>
      <c r="AA165" s="185"/>
      <c r="AB165" s="185"/>
      <c r="AC165" s="185"/>
      <c r="AD165" s="185"/>
      <c r="AE165" s="185"/>
      <c r="AF165" s="185"/>
      <c r="AG165" s="185"/>
      <c r="AH165" s="185"/>
      <c r="AI165" s="185"/>
      <c r="AJ165" s="185"/>
      <c r="AK165" s="185"/>
      <c r="AL165" s="185"/>
      <c r="AM165" s="185"/>
      <c r="AN165" s="185"/>
      <c r="AO165" s="185"/>
      <c r="AP165" s="185"/>
      <c r="AQ165" s="185"/>
      <c r="AR165" s="185"/>
      <c r="AS165" s="185"/>
      <c r="AT165" s="185"/>
      <c r="AU165" s="185"/>
      <c r="AV165" s="185"/>
      <c r="AW165" s="185"/>
      <c r="AX165" s="185"/>
      <c r="AY165" s="185"/>
      <c r="AZ165" s="185"/>
      <c r="BA165" s="185"/>
      <c r="BB165" s="185"/>
      <c r="BC165" s="185"/>
      <c r="BD165" s="185"/>
      <c r="BE165" s="185"/>
      <c r="BF165" s="185"/>
      <c r="BG165" s="185"/>
      <c r="BH165" s="185"/>
      <c r="BI165" s="185"/>
      <c r="BJ165" s="185"/>
      <c r="BK165" s="185"/>
      <c r="BL165" s="185"/>
      <c r="BM165" s="185"/>
      <c r="BN165" s="185"/>
      <c r="BO165" s="185"/>
      <c r="BP165" s="185"/>
      <c r="BQ165" s="185"/>
      <c r="BR165" s="185"/>
      <c r="BS165" s="185"/>
      <c r="BT165" s="185"/>
      <c r="BU165" s="185"/>
      <c r="BV165" s="185"/>
      <c r="BW165" s="185"/>
      <c r="BX165" s="185"/>
    </row>
    <row r="166" spans="1:76" s="257" customFormat="1" ht="21" customHeight="1" x14ac:dyDescent="0.2">
      <c r="A166" s="258">
        <v>7289</v>
      </c>
      <c r="B166" s="293" t="s">
        <v>175</v>
      </c>
      <c r="C166" s="332" t="s">
        <v>176</v>
      </c>
      <c r="D166" s="495" t="s">
        <v>177</v>
      </c>
      <c r="E166" s="220">
        <f t="shared" si="32"/>
        <v>0</v>
      </c>
      <c r="F166" s="230">
        <v>0</v>
      </c>
      <c r="G166" s="296">
        <v>0</v>
      </c>
      <c r="H166" s="231">
        <v>0</v>
      </c>
      <c r="I166" s="496">
        <v>0</v>
      </c>
      <c r="J166" s="254">
        <v>2340</v>
      </c>
      <c r="K166" s="255">
        <v>0</v>
      </c>
      <c r="L166" s="256">
        <v>0</v>
      </c>
      <c r="M166" s="225" t="s">
        <v>19</v>
      </c>
      <c r="N166" s="383"/>
      <c r="O166" s="305"/>
      <c r="P166" s="265"/>
      <c r="Q166" s="247"/>
      <c r="R166" s="1132" t="s">
        <v>535</v>
      </c>
      <c r="S166" s="185"/>
      <c r="T166" s="185"/>
      <c r="U166" s="185"/>
      <c r="V166" s="185"/>
      <c r="W166" s="185"/>
      <c r="X166" s="185"/>
      <c r="Y166" s="185"/>
      <c r="Z166" s="185"/>
      <c r="AA166" s="185"/>
      <c r="AB166" s="185"/>
      <c r="AC166" s="185"/>
      <c r="AD166" s="185"/>
      <c r="AE166" s="185"/>
      <c r="AF166" s="185"/>
      <c r="AG166" s="185"/>
      <c r="AH166" s="185"/>
      <c r="AI166" s="185"/>
      <c r="AJ166" s="185"/>
      <c r="AK166" s="185"/>
      <c r="AL166" s="185"/>
      <c r="AM166" s="185"/>
      <c r="AN166" s="185"/>
      <c r="AO166" s="185"/>
      <c r="AP166" s="185"/>
      <c r="AQ166" s="185"/>
      <c r="AR166" s="185"/>
      <c r="AS166" s="185"/>
      <c r="AT166" s="185"/>
      <c r="AU166" s="185"/>
      <c r="AV166" s="185"/>
      <c r="AW166" s="185"/>
      <c r="AX166" s="185"/>
      <c r="AY166" s="185"/>
      <c r="AZ166" s="185"/>
      <c r="BA166" s="185"/>
      <c r="BB166" s="185"/>
      <c r="BC166" s="185"/>
      <c r="BD166" s="185"/>
      <c r="BE166" s="185"/>
      <c r="BF166" s="185"/>
      <c r="BG166" s="185"/>
      <c r="BH166" s="185"/>
      <c r="BI166" s="185"/>
      <c r="BJ166" s="185"/>
      <c r="BK166" s="185"/>
      <c r="BL166" s="185"/>
      <c r="BM166" s="185"/>
      <c r="BN166" s="185"/>
      <c r="BO166" s="185"/>
      <c r="BP166" s="185"/>
      <c r="BQ166" s="185"/>
      <c r="BR166" s="185"/>
      <c r="BS166" s="185"/>
      <c r="BT166" s="185"/>
      <c r="BU166" s="185"/>
      <c r="BV166" s="185"/>
      <c r="BW166" s="185"/>
      <c r="BX166" s="185"/>
    </row>
    <row r="167" spans="1:76" s="257" customFormat="1" ht="21" customHeight="1" x14ac:dyDescent="0.2">
      <c r="A167" s="258">
        <v>7295</v>
      </c>
      <c r="B167" s="1029" t="s">
        <v>98</v>
      </c>
      <c r="C167" s="440" t="s">
        <v>307</v>
      </c>
      <c r="D167" s="495" t="s">
        <v>536</v>
      </c>
      <c r="E167" s="220">
        <f t="shared" si="32"/>
        <v>96637</v>
      </c>
      <c r="F167" s="230">
        <v>95578</v>
      </c>
      <c r="G167" s="296">
        <v>823</v>
      </c>
      <c r="H167" s="231">
        <v>236</v>
      </c>
      <c r="I167" s="496">
        <v>96637</v>
      </c>
      <c r="J167" s="254">
        <v>10000</v>
      </c>
      <c r="K167" s="255">
        <v>9000</v>
      </c>
      <c r="L167" s="256">
        <v>7171</v>
      </c>
      <c r="M167" s="272">
        <f t="shared" si="31"/>
        <v>79.677777777777777</v>
      </c>
      <c r="N167" s="383"/>
      <c r="O167" s="338"/>
      <c r="P167" s="265" t="s">
        <v>537</v>
      </c>
      <c r="Q167" s="247"/>
      <c r="R167" s="300" t="s">
        <v>321</v>
      </c>
      <c r="S167" s="185"/>
      <c r="T167" s="185"/>
      <c r="U167" s="185"/>
      <c r="V167" s="185"/>
      <c r="W167" s="185"/>
      <c r="X167" s="185"/>
      <c r="Y167" s="185"/>
      <c r="Z167" s="185"/>
      <c r="AA167" s="185"/>
      <c r="AB167" s="185"/>
      <c r="AC167" s="185"/>
      <c r="AD167" s="185"/>
      <c r="AE167" s="185"/>
      <c r="AF167" s="185"/>
      <c r="AG167" s="185"/>
      <c r="AH167" s="185"/>
      <c r="AI167" s="185"/>
      <c r="AJ167" s="185"/>
      <c r="AK167" s="185"/>
      <c r="AL167" s="185"/>
      <c r="AM167" s="185"/>
      <c r="AN167" s="185"/>
      <c r="AO167" s="185"/>
      <c r="AP167" s="185"/>
      <c r="AQ167" s="185"/>
      <c r="AR167" s="185"/>
      <c r="AS167" s="185"/>
      <c r="AT167" s="185"/>
      <c r="AU167" s="185"/>
      <c r="AV167" s="185"/>
      <c r="AW167" s="185"/>
      <c r="AX167" s="185"/>
      <c r="AY167" s="185"/>
      <c r="AZ167" s="185"/>
      <c r="BA167" s="185"/>
      <c r="BB167" s="185"/>
      <c r="BC167" s="185"/>
      <c r="BD167" s="185"/>
      <c r="BE167" s="185"/>
      <c r="BF167" s="185"/>
      <c r="BG167" s="185"/>
      <c r="BH167" s="185"/>
      <c r="BI167" s="185"/>
      <c r="BJ167" s="185"/>
      <c r="BK167" s="185"/>
      <c r="BL167" s="185"/>
      <c r="BM167" s="185"/>
      <c r="BN167" s="185"/>
      <c r="BO167" s="185"/>
      <c r="BP167" s="185"/>
      <c r="BQ167" s="185"/>
      <c r="BR167" s="185"/>
      <c r="BS167" s="185"/>
      <c r="BT167" s="185"/>
      <c r="BU167" s="185"/>
      <c r="BV167" s="185"/>
      <c r="BW167" s="185"/>
      <c r="BX167" s="185"/>
    </row>
    <row r="168" spans="1:76" s="257" customFormat="1" ht="115.5" customHeight="1" x14ac:dyDescent="0.2">
      <c r="A168" s="258">
        <v>7296</v>
      </c>
      <c r="B168" s="497" t="s">
        <v>130</v>
      </c>
      <c r="C168" s="440" t="s">
        <v>353</v>
      </c>
      <c r="D168" s="495" t="s">
        <v>538</v>
      </c>
      <c r="E168" s="220">
        <f t="shared" si="32"/>
        <v>31142</v>
      </c>
      <c r="F168" s="230">
        <v>29213</v>
      </c>
      <c r="G168" s="296">
        <v>1259</v>
      </c>
      <c r="H168" s="231">
        <v>670</v>
      </c>
      <c r="I168" s="496">
        <v>1777</v>
      </c>
      <c r="J168" s="254">
        <v>100</v>
      </c>
      <c r="K168" s="255">
        <v>100</v>
      </c>
      <c r="L168" s="256">
        <v>0</v>
      </c>
      <c r="M168" s="272">
        <f t="shared" si="31"/>
        <v>0</v>
      </c>
      <c r="N168" s="383" t="s">
        <v>539</v>
      </c>
      <c r="O168" s="305" t="s">
        <v>540</v>
      </c>
      <c r="P168" s="305"/>
      <c r="Q168" s="299"/>
      <c r="R168" s="283" t="s">
        <v>911</v>
      </c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5"/>
      <c r="AT168" s="185"/>
      <c r="AU168" s="185"/>
      <c r="AV168" s="185"/>
      <c r="AW168" s="185"/>
      <c r="AX168" s="185"/>
      <c r="AY168" s="185"/>
      <c r="AZ168" s="185"/>
      <c r="BA168" s="185"/>
      <c r="BB168" s="185"/>
      <c r="BC168" s="185"/>
      <c r="BD168" s="185"/>
      <c r="BE168" s="185"/>
      <c r="BF168" s="185"/>
      <c r="BG168" s="185"/>
      <c r="BH168" s="185"/>
      <c r="BI168" s="185"/>
      <c r="BJ168" s="185"/>
      <c r="BK168" s="185"/>
      <c r="BL168" s="185"/>
      <c r="BM168" s="185"/>
      <c r="BN168" s="185"/>
      <c r="BO168" s="185"/>
      <c r="BP168" s="185"/>
      <c r="BQ168" s="185"/>
      <c r="BR168" s="185"/>
      <c r="BS168" s="185"/>
      <c r="BT168" s="185"/>
      <c r="BU168" s="185"/>
      <c r="BV168" s="185"/>
      <c r="BW168" s="185"/>
      <c r="BX168" s="185"/>
    </row>
    <row r="169" spans="1:76" s="185" customFormat="1" ht="35.25" customHeight="1" x14ac:dyDescent="0.2">
      <c r="A169" s="258">
        <f>A168+1</f>
        <v>7297</v>
      </c>
      <c r="B169" s="497" t="s">
        <v>130</v>
      </c>
      <c r="C169" s="440" t="s">
        <v>353</v>
      </c>
      <c r="D169" s="495" t="s">
        <v>541</v>
      </c>
      <c r="E169" s="220">
        <f t="shared" si="32"/>
        <v>5280</v>
      </c>
      <c r="F169" s="230">
        <v>4642</v>
      </c>
      <c r="G169" s="296">
        <v>428</v>
      </c>
      <c r="H169" s="231">
        <v>210</v>
      </c>
      <c r="I169" s="496">
        <v>5250</v>
      </c>
      <c r="J169" s="254">
        <v>4950</v>
      </c>
      <c r="K169" s="255">
        <v>4820</v>
      </c>
      <c r="L169" s="256">
        <v>4729</v>
      </c>
      <c r="M169" s="272">
        <f t="shared" si="31"/>
        <v>98.112033195020743</v>
      </c>
      <c r="N169" s="383" t="s">
        <v>542</v>
      </c>
      <c r="O169" s="305" t="s">
        <v>470</v>
      </c>
      <c r="P169" s="305" t="s">
        <v>543</v>
      </c>
      <c r="Q169" s="299"/>
      <c r="R169" s="283" t="s">
        <v>544</v>
      </c>
    </row>
    <row r="170" spans="1:76" s="185" customFormat="1" ht="33.75" customHeight="1" x14ac:dyDescent="0.2">
      <c r="A170" s="258">
        <v>7299</v>
      </c>
      <c r="B170" s="497" t="s">
        <v>130</v>
      </c>
      <c r="C170" s="440" t="s">
        <v>353</v>
      </c>
      <c r="D170" s="495" t="s">
        <v>545</v>
      </c>
      <c r="E170" s="220">
        <f t="shared" si="32"/>
        <v>956</v>
      </c>
      <c r="F170" s="230">
        <v>805</v>
      </c>
      <c r="G170" s="296">
        <v>111</v>
      </c>
      <c r="H170" s="231">
        <v>40</v>
      </c>
      <c r="I170" s="496">
        <v>956</v>
      </c>
      <c r="J170" s="254">
        <v>50</v>
      </c>
      <c r="K170" s="255">
        <v>27</v>
      </c>
      <c r="L170" s="256">
        <v>26</v>
      </c>
      <c r="M170" s="272">
        <f t="shared" si="31"/>
        <v>96.296296296296291</v>
      </c>
      <c r="N170" s="383" t="s">
        <v>207</v>
      </c>
      <c r="O170" s="305" t="s">
        <v>105</v>
      </c>
      <c r="P170" s="305" t="s">
        <v>546</v>
      </c>
      <c r="Q170" s="299" t="s">
        <v>481</v>
      </c>
      <c r="R170" s="283" t="s">
        <v>547</v>
      </c>
    </row>
    <row r="171" spans="1:76" s="257" customFormat="1" ht="21" customHeight="1" x14ac:dyDescent="0.2">
      <c r="A171" s="258">
        <v>7303</v>
      </c>
      <c r="B171" s="293" t="s">
        <v>98</v>
      </c>
      <c r="C171" s="440" t="s">
        <v>322</v>
      </c>
      <c r="D171" s="495" t="s">
        <v>548</v>
      </c>
      <c r="E171" s="220">
        <f t="shared" si="32"/>
        <v>9658</v>
      </c>
      <c r="F171" s="230">
        <v>8765</v>
      </c>
      <c r="G171" s="296">
        <v>742</v>
      </c>
      <c r="H171" s="231">
        <v>151</v>
      </c>
      <c r="I171" s="496">
        <v>893</v>
      </c>
      <c r="J171" s="254">
        <v>500</v>
      </c>
      <c r="K171" s="255">
        <v>0</v>
      </c>
      <c r="L171" s="256">
        <v>0</v>
      </c>
      <c r="M171" s="225" t="s">
        <v>19</v>
      </c>
      <c r="N171" s="383" t="s">
        <v>372</v>
      </c>
      <c r="O171" s="305" t="s">
        <v>549</v>
      </c>
      <c r="P171" s="305" t="s">
        <v>86</v>
      </c>
      <c r="Q171" s="299" t="s">
        <v>193</v>
      </c>
      <c r="R171" s="300" t="s">
        <v>550</v>
      </c>
      <c r="S171" s="185"/>
      <c r="T171" s="185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185"/>
      <c r="AT171" s="185"/>
      <c r="AU171" s="185"/>
      <c r="AV171" s="185"/>
      <c r="AW171" s="185"/>
      <c r="AX171" s="185"/>
      <c r="AY171" s="185"/>
      <c r="AZ171" s="185"/>
      <c r="BA171" s="185"/>
      <c r="BB171" s="185"/>
      <c r="BC171" s="185"/>
      <c r="BD171" s="185"/>
      <c r="BE171" s="185"/>
      <c r="BF171" s="185"/>
      <c r="BG171" s="185"/>
      <c r="BH171" s="185"/>
      <c r="BI171" s="185"/>
      <c r="BJ171" s="185"/>
      <c r="BK171" s="185"/>
      <c r="BL171" s="185"/>
      <c r="BM171" s="185"/>
      <c r="BN171" s="185"/>
      <c r="BO171" s="185"/>
      <c r="BP171" s="185"/>
      <c r="BQ171" s="185"/>
      <c r="BR171" s="185"/>
      <c r="BS171" s="185"/>
      <c r="BT171" s="185"/>
      <c r="BU171" s="185"/>
      <c r="BV171" s="185"/>
      <c r="BW171" s="185"/>
      <c r="BX171" s="185"/>
    </row>
    <row r="172" spans="1:76" s="236" customFormat="1" ht="28.5" x14ac:dyDescent="0.2">
      <c r="A172" s="449">
        <v>7306</v>
      </c>
      <c r="B172" s="498" t="s">
        <v>111</v>
      </c>
      <c r="C172" s="498" t="s">
        <v>322</v>
      </c>
      <c r="D172" s="1030" t="s">
        <v>551</v>
      </c>
      <c r="E172" s="295">
        <f t="shared" si="32"/>
        <v>4411</v>
      </c>
      <c r="F172" s="432">
        <v>3729</v>
      </c>
      <c r="G172" s="1031">
        <v>443</v>
      </c>
      <c r="H172" s="231">
        <v>239</v>
      </c>
      <c r="I172" s="1032">
        <v>4411</v>
      </c>
      <c r="J172" s="279">
        <v>800</v>
      </c>
      <c r="K172" s="280">
        <v>720</v>
      </c>
      <c r="L172" s="403">
        <v>719</v>
      </c>
      <c r="M172" s="694">
        <f t="shared" si="31"/>
        <v>99.861111111111114</v>
      </c>
      <c r="N172" s="383" t="s">
        <v>186</v>
      </c>
      <c r="O172" s="305" t="s">
        <v>552</v>
      </c>
      <c r="P172" s="305" t="s">
        <v>553</v>
      </c>
      <c r="Q172" s="299" t="s">
        <v>147</v>
      </c>
      <c r="R172" s="300" t="s">
        <v>554</v>
      </c>
    </row>
    <row r="173" spans="1:76" s="236" customFormat="1" ht="27.75" customHeight="1" x14ac:dyDescent="0.2">
      <c r="A173" s="449">
        <f>A172+1</f>
        <v>7307</v>
      </c>
      <c r="B173" s="498" t="s">
        <v>87</v>
      </c>
      <c r="C173" s="499" t="s">
        <v>322</v>
      </c>
      <c r="D173" s="1030" t="s">
        <v>555</v>
      </c>
      <c r="E173" s="232">
        <f t="shared" si="32"/>
        <v>9090</v>
      </c>
      <c r="F173" s="230">
        <v>7457</v>
      </c>
      <c r="G173" s="1024">
        <v>1242</v>
      </c>
      <c r="H173" s="231">
        <v>391</v>
      </c>
      <c r="I173" s="1033">
        <v>9090</v>
      </c>
      <c r="J173" s="279">
        <v>5791</v>
      </c>
      <c r="K173" s="280">
        <v>6770</v>
      </c>
      <c r="L173" s="403">
        <v>6751</v>
      </c>
      <c r="M173" s="694">
        <f t="shared" si="31"/>
        <v>99.719350073855239</v>
      </c>
      <c r="N173" s="383" t="s">
        <v>556</v>
      </c>
      <c r="O173" s="305" t="s">
        <v>296</v>
      </c>
      <c r="P173" s="305" t="s">
        <v>557</v>
      </c>
      <c r="Q173" s="299" t="s">
        <v>212</v>
      </c>
      <c r="R173" s="300" t="s">
        <v>558</v>
      </c>
    </row>
    <row r="174" spans="1:76" s="257" customFormat="1" ht="21" customHeight="1" x14ac:dyDescent="0.2">
      <c r="A174" s="258">
        <f>A173+1</f>
        <v>7308</v>
      </c>
      <c r="B174" s="497" t="s">
        <v>98</v>
      </c>
      <c r="C174" s="440" t="s">
        <v>322</v>
      </c>
      <c r="D174" s="495" t="s">
        <v>559</v>
      </c>
      <c r="E174" s="220">
        <f t="shared" si="32"/>
        <v>42239</v>
      </c>
      <c r="F174" s="230">
        <v>40201</v>
      </c>
      <c r="G174" s="296">
        <v>1315</v>
      </c>
      <c r="H174" s="231">
        <v>723</v>
      </c>
      <c r="I174" s="496">
        <v>2038</v>
      </c>
      <c r="J174" s="254">
        <v>660</v>
      </c>
      <c r="K174" s="255">
        <v>0</v>
      </c>
      <c r="L174" s="256">
        <v>0</v>
      </c>
      <c r="M174" s="225" t="s">
        <v>19</v>
      </c>
      <c r="N174" s="383" t="s">
        <v>461</v>
      </c>
      <c r="O174" s="305" t="s">
        <v>560</v>
      </c>
      <c r="P174" s="305" t="s">
        <v>86</v>
      </c>
      <c r="Q174" s="299" t="s">
        <v>193</v>
      </c>
      <c r="R174" s="300" t="s">
        <v>550</v>
      </c>
      <c r="S174" s="185"/>
      <c r="T174" s="185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5"/>
      <c r="AS174" s="185"/>
      <c r="AT174" s="185"/>
      <c r="AU174" s="185"/>
      <c r="AV174" s="185"/>
      <c r="AW174" s="185"/>
      <c r="AX174" s="185"/>
      <c r="AY174" s="185"/>
      <c r="AZ174" s="185"/>
      <c r="BA174" s="185"/>
      <c r="BB174" s="185"/>
      <c r="BC174" s="185"/>
      <c r="BD174" s="185"/>
      <c r="BE174" s="185"/>
      <c r="BF174" s="185"/>
      <c r="BG174" s="185"/>
      <c r="BH174" s="185"/>
      <c r="BI174" s="185"/>
      <c r="BJ174" s="185"/>
      <c r="BK174" s="185"/>
      <c r="BL174" s="185"/>
      <c r="BM174" s="185"/>
      <c r="BN174" s="185"/>
      <c r="BO174" s="185"/>
      <c r="BP174" s="185"/>
      <c r="BQ174" s="185"/>
      <c r="BR174" s="185"/>
      <c r="BS174" s="185"/>
      <c r="BT174" s="185"/>
      <c r="BU174" s="185"/>
      <c r="BV174" s="185"/>
      <c r="BW174" s="185"/>
      <c r="BX174" s="185"/>
    </row>
    <row r="175" spans="1:76" s="249" customFormat="1" ht="28.5" customHeight="1" x14ac:dyDescent="0.2">
      <c r="A175" s="238">
        <v>7310</v>
      </c>
      <c r="B175" s="1034" t="s">
        <v>98</v>
      </c>
      <c r="C175" s="499" t="s">
        <v>167</v>
      </c>
      <c r="D175" s="495" t="s">
        <v>561</v>
      </c>
      <c r="E175" s="220">
        <f>SUM(F175:H175)</f>
        <v>1262</v>
      </c>
      <c r="F175" s="230">
        <v>956</v>
      </c>
      <c r="G175" s="296">
        <v>237</v>
      </c>
      <c r="H175" s="231">
        <v>69</v>
      </c>
      <c r="I175" s="496">
        <v>1262</v>
      </c>
      <c r="J175" s="279">
        <v>70</v>
      </c>
      <c r="K175" s="280">
        <v>70</v>
      </c>
      <c r="L175" s="256">
        <v>0</v>
      </c>
      <c r="M175" s="272">
        <f t="shared" si="31"/>
        <v>0</v>
      </c>
      <c r="N175" s="383" t="s">
        <v>562</v>
      </c>
      <c r="O175" s="305" t="s">
        <v>285</v>
      </c>
      <c r="P175" s="305" t="s">
        <v>563</v>
      </c>
      <c r="Q175" s="299" t="s">
        <v>118</v>
      </c>
      <c r="R175" s="283" t="s">
        <v>329</v>
      </c>
      <c r="S175" s="236"/>
      <c r="T175" s="236"/>
      <c r="U175" s="236"/>
      <c r="V175" s="236"/>
      <c r="W175" s="236"/>
      <c r="X175" s="236"/>
      <c r="Y175" s="236"/>
      <c r="Z175" s="236"/>
      <c r="AA175" s="236"/>
      <c r="AB175" s="236"/>
      <c r="AC175" s="236"/>
      <c r="AD175" s="236"/>
      <c r="AE175" s="236"/>
      <c r="AF175" s="236"/>
      <c r="AG175" s="236"/>
      <c r="AH175" s="236"/>
      <c r="AI175" s="236"/>
      <c r="AJ175" s="236"/>
      <c r="AK175" s="236"/>
      <c r="AL175" s="236"/>
      <c r="AM175" s="236"/>
      <c r="AN175" s="236"/>
      <c r="AO175" s="236"/>
      <c r="AP175" s="236"/>
      <c r="AQ175" s="236"/>
      <c r="AR175" s="236"/>
      <c r="AS175" s="236"/>
      <c r="AT175" s="236"/>
      <c r="AU175" s="236"/>
      <c r="AV175" s="236"/>
      <c r="AW175" s="236"/>
      <c r="AX175" s="236"/>
      <c r="AY175" s="236"/>
      <c r="AZ175" s="236"/>
      <c r="BA175" s="236"/>
      <c r="BB175" s="236"/>
      <c r="BC175" s="236"/>
      <c r="BD175" s="236"/>
      <c r="BE175" s="236"/>
      <c r="BF175" s="236"/>
      <c r="BG175" s="236"/>
      <c r="BH175" s="236"/>
      <c r="BI175" s="236"/>
      <c r="BJ175" s="236"/>
      <c r="BK175" s="236"/>
      <c r="BL175" s="236"/>
      <c r="BM175" s="236"/>
      <c r="BN175" s="236"/>
      <c r="BO175" s="236"/>
      <c r="BP175" s="236"/>
      <c r="BQ175" s="236"/>
      <c r="BR175" s="236"/>
      <c r="BS175" s="236"/>
      <c r="BT175" s="236"/>
      <c r="BU175" s="236"/>
      <c r="BV175" s="236"/>
      <c r="BW175" s="236"/>
      <c r="BX175" s="236"/>
    </row>
    <row r="176" spans="1:76" s="257" customFormat="1" ht="28.5" customHeight="1" x14ac:dyDescent="0.2">
      <c r="A176" s="258">
        <v>7312</v>
      </c>
      <c r="B176" s="1029" t="s">
        <v>183</v>
      </c>
      <c r="C176" s="440" t="s">
        <v>167</v>
      </c>
      <c r="D176" s="495" t="s">
        <v>564</v>
      </c>
      <c r="E176" s="220">
        <f t="shared" ref="E176" si="35">SUM(F176:H176)</f>
        <v>3245</v>
      </c>
      <c r="F176" s="230">
        <v>2777</v>
      </c>
      <c r="G176" s="296">
        <v>357</v>
      </c>
      <c r="H176" s="231">
        <v>111</v>
      </c>
      <c r="I176" s="496">
        <v>3245</v>
      </c>
      <c r="J176" s="254">
        <v>200</v>
      </c>
      <c r="K176" s="255">
        <v>110</v>
      </c>
      <c r="L176" s="256">
        <v>56</v>
      </c>
      <c r="M176" s="272">
        <f t="shared" si="31"/>
        <v>50.909090909090907</v>
      </c>
      <c r="N176" s="383" t="s">
        <v>207</v>
      </c>
      <c r="O176" s="305" t="s">
        <v>517</v>
      </c>
      <c r="P176" s="305" t="s">
        <v>565</v>
      </c>
      <c r="Q176" s="299" t="s">
        <v>97</v>
      </c>
      <c r="R176" s="269" t="s">
        <v>881</v>
      </c>
      <c r="S176" s="185"/>
      <c r="T176" s="185"/>
      <c r="U176" s="185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5"/>
      <c r="AS176" s="185"/>
      <c r="AT176" s="185"/>
      <c r="AU176" s="185"/>
      <c r="AV176" s="185"/>
      <c r="AW176" s="185"/>
      <c r="AX176" s="185"/>
      <c r="AY176" s="185"/>
      <c r="AZ176" s="185"/>
      <c r="BA176" s="185"/>
      <c r="BB176" s="185"/>
      <c r="BC176" s="185"/>
      <c r="BD176" s="185"/>
      <c r="BE176" s="185"/>
      <c r="BF176" s="185"/>
      <c r="BG176" s="185"/>
      <c r="BH176" s="185"/>
      <c r="BI176" s="185"/>
      <c r="BJ176" s="185"/>
      <c r="BK176" s="185"/>
      <c r="BL176" s="185"/>
      <c r="BM176" s="185"/>
      <c r="BN176" s="185"/>
      <c r="BO176" s="185"/>
      <c r="BP176" s="185"/>
      <c r="BQ176" s="185"/>
      <c r="BR176" s="185"/>
      <c r="BS176" s="185"/>
      <c r="BT176" s="185"/>
      <c r="BU176" s="185"/>
      <c r="BV176" s="185"/>
      <c r="BW176" s="185"/>
      <c r="BX176" s="185"/>
    </row>
    <row r="177" spans="1:76" s="249" customFormat="1" ht="21.75" customHeight="1" x14ac:dyDescent="0.2">
      <c r="A177" s="238">
        <v>7313</v>
      </c>
      <c r="B177" s="1034" t="s">
        <v>83</v>
      </c>
      <c r="C177" s="499" t="s">
        <v>167</v>
      </c>
      <c r="D177" s="495" t="s">
        <v>566</v>
      </c>
      <c r="E177" s="220">
        <f>SUM(F177:H177)</f>
        <v>1984</v>
      </c>
      <c r="F177" s="230">
        <v>1669</v>
      </c>
      <c r="G177" s="296">
        <v>230</v>
      </c>
      <c r="H177" s="231">
        <v>85</v>
      </c>
      <c r="I177" s="496">
        <v>1984</v>
      </c>
      <c r="J177" s="279">
        <v>2240</v>
      </c>
      <c r="K177" s="280">
        <v>60</v>
      </c>
      <c r="L177" s="256">
        <v>32</v>
      </c>
      <c r="M177" s="272">
        <f t="shared" si="31"/>
        <v>53.333333333333336</v>
      </c>
      <c r="N177" s="383" t="s">
        <v>91</v>
      </c>
      <c r="O177" s="305" t="s">
        <v>106</v>
      </c>
      <c r="P177" s="305" t="s">
        <v>567</v>
      </c>
      <c r="Q177" s="299" t="s">
        <v>107</v>
      </c>
      <c r="R177" s="269" t="s">
        <v>568</v>
      </c>
      <c r="S177" s="236"/>
      <c r="T177" s="236"/>
      <c r="U177" s="236"/>
      <c r="V177" s="236"/>
      <c r="W177" s="236"/>
      <c r="X177" s="236"/>
      <c r="Y177" s="236"/>
      <c r="Z177" s="236"/>
      <c r="AA177" s="236"/>
      <c r="AB177" s="236"/>
      <c r="AC177" s="236"/>
      <c r="AD177" s="236"/>
      <c r="AE177" s="236"/>
      <c r="AF177" s="236"/>
      <c r="AG177" s="236"/>
      <c r="AH177" s="236"/>
      <c r="AI177" s="236"/>
      <c r="AJ177" s="236"/>
      <c r="AK177" s="236"/>
      <c r="AL177" s="236"/>
      <c r="AM177" s="236"/>
      <c r="AN177" s="236"/>
      <c r="AO177" s="236"/>
      <c r="AP177" s="236"/>
      <c r="AQ177" s="236"/>
      <c r="AR177" s="236"/>
      <c r="AS177" s="236"/>
      <c r="AT177" s="236"/>
      <c r="AU177" s="236"/>
      <c r="AV177" s="236"/>
      <c r="AW177" s="236"/>
      <c r="AX177" s="236"/>
      <c r="AY177" s="236"/>
      <c r="AZ177" s="236"/>
      <c r="BA177" s="236"/>
      <c r="BB177" s="236"/>
      <c r="BC177" s="236"/>
      <c r="BD177" s="236"/>
      <c r="BE177" s="236"/>
      <c r="BF177" s="236"/>
      <c r="BG177" s="236"/>
      <c r="BH177" s="236"/>
      <c r="BI177" s="236"/>
      <c r="BJ177" s="236"/>
      <c r="BK177" s="236"/>
      <c r="BL177" s="236"/>
      <c r="BM177" s="236"/>
      <c r="BN177" s="236"/>
      <c r="BO177" s="236"/>
      <c r="BP177" s="236"/>
      <c r="BQ177" s="236"/>
      <c r="BR177" s="236"/>
      <c r="BS177" s="236"/>
      <c r="BT177" s="236"/>
      <c r="BU177" s="236"/>
      <c r="BV177" s="236"/>
      <c r="BW177" s="236"/>
      <c r="BX177" s="236"/>
    </row>
    <row r="178" spans="1:76" s="249" customFormat="1" ht="57" x14ac:dyDescent="0.2">
      <c r="A178" s="238">
        <v>7314</v>
      </c>
      <c r="B178" s="1035" t="s">
        <v>98</v>
      </c>
      <c r="C178" s="499" t="s">
        <v>167</v>
      </c>
      <c r="D178" s="990" t="s">
        <v>569</v>
      </c>
      <c r="E178" s="220">
        <f>SUM(F178:H178)</f>
        <v>18740</v>
      </c>
      <c r="F178" s="230">
        <v>12967</v>
      </c>
      <c r="G178" s="296">
        <v>5076</v>
      </c>
      <c r="H178" s="231">
        <v>697</v>
      </c>
      <c r="I178" s="496">
        <v>18740</v>
      </c>
      <c r="J178" s="279">
        <v>18720</v>
      </c>
      <c r="K178" s="280">
        <v>12780</v>
      </c>
      <c r="L178" s="256">
        <v>12434</v>
      </c>
      <c r="M178" s="272">
        <f t="shared" si="31"/>
        <v>97.292644757433493</v>
      </c>
      <c r="N178" s="383" t="s">
        <v>165</v>
      </c>
      <c r="O178" s="304" t="s">
        <v>105</v>
      </c>
      <c r="P178" s="305" t="s">
        <v>376</v>
      </c>
      <c r="Q178" s="299" t="s">
        <v>243</v>
      </c>
      <c r="R178" s="269" t="s">
        <v>377</v>
      </c>
      <c r="S178" s="236"/>
      <c r="T178" s="236"/>
      <c r="U178" s="236"/>
      <c r="V178" s="236"/>
      <c r="W178" s="236"/>
      <c r="X178" s="236"/>
      <c r="Y178" s="236"/>
      <c r="Z178" s="236"/>
      <c r="AA178" s="236"/>
      <c r="AB178" s="236"/>
      <c r="AC178" s="236"/>
      <c r="AD178" s="236"/>
      <c r="AE178" s="236"/>
      <c r="AF178" s="236"/>
      <c r="AG178" s="236"/>
      <c r="AH178" s="236"/>
      <c r="AI178" s="236"/>
      <c r="AJ178" s="236"/>
      <c r="AK178" s="236"/>
      <c r="AL178" s="236"/>
      <c r="AM178" s="236"/>
      <c r="AN178" s="236"/>
      <c r="AO178" s="236"/>
      <c r="AP178" s="236"/>
      <c r="AQ178" s="236"/>
      <c r="AR178" s="236"/>
      <c r="AS178" s="236"/>
      <c r="AT178" s="236"/>
      <c r="AU178" s="236"/>
      <c r="AV178" s="236"/>
      <c r="AW178" s="236"/>
      <c r="AX178" s="236"/>
      <c r="AY178" s="236"/>
      <c r="AZ178" s="236"/>
      <c r="BA178" s="236"/>
      <c r="BB178" s="236"/>
      <c r="BC178" s="236"/>
      <c r="BD178" s="236"/>
      <c r="BE178" s="236"/>
      <c r="BF178" s="236"/>
      <c r="BG178" s="236"/>
      <c r="BH178" s="236"/>
      <c r="BI178" s="236"/>
      <c r="BJ178" s="236"/>
      <c r="BK178" s="236"/>
      <c r="BL178" s="236"/>
      <c r="BM178" s="236"/>
      <c r="BN178" s="236"/>
      <c r="BO178" s="236"/>
      <c r="BP178" s="236"/>
      <c r="BQ178" s="236"/>
      <c r="BR178" s="236"/>
      <c r="BS178" s="236"/>
      <c r="BT178" s="236"/>
      <c r="BU178" s="236"/>
      <c r="BV178" s="236"/>
      <c r="BW178" s="236"/>
      <c r="BX178" s="236"/>
    </row>
    <row r="179" spans="1:76" s="249" customFormat="1" ht="51" customHeight="1" x14ac:dyDescent="0.2">
      <c r="A179" s="238">
        <v>7315</v>
      </c>
      <c r="B179" s="498" t="s">
        <v>150</v>
      </c>
      <c r="C179" s="499" t="s">
        <v>336</v>
      </c>
      <c r="D179" s="990" t="s">
        <v>570</v>
      </c>
      <c r="E179" s="220">
        <f t="shared" ref="E179:E184" si="36">SUM(F179:H179)</f>
        <v>126050</v>
      </c>
      <c r="F179" s="230">
        <v>120000</v>
      </c>
      <c r="G179" s="296">
        <v>3750</v>
      </c>
      <c r="H179" s="231">
        <v>2300</v>
      </c>
      <c r="I179" s="496">
        <v>10113</v>
      </c>
      <c r="J179" s="279">
        <v>12500</v>
      </c>
      <c r="K179" s="280">
        <v>6000</v>
      </c>
      <c r="L179" s="256">
        <v>3335</v>
      </c>
      <c r="M179" s="272">
        <f t="shared" si="31"/>
        <v>55.583333333333329</v>
      </c>
      <c r="N179" s="444" t="s">
        <v>571</v>
      </c>
      <c r="O179" s="477" t="s">
        <v>572</v>
      </c>
      <c r="P179" s="305" t="s">
        <v>263</v>
      </c>
      <c r="Q179" s="299" t="s">
        <v>107</v>
      </c>
      <c r="R179" s="283" t="s">
        <v>964</v>
      </c>
      <c r="S179" s="236"/>
      <c r="T179" s="236"/>
      <c r="U179" s="236"/>
      <c r="V179" s="236"/>
      <c r="W179" s="236"/>
      <c r="X179" s="236"/>
      <c r="Y179" s="236"/>
      <c r="Z179" s="236"/>
      <c r="AA179" s="236"/>
      <c r="AB179" s="236"/>
      <c r="AC179" s="236"/>
      <c r="AD179" s="236"/>
      <c r="AE179" s="236"/>
      <c r="AF179" s="236"/>
      <c r="AG179" s="236"/>
      <c r="AH179" s="236"/>
      <c r="AI179" s="236"/>
      <c r="AJ179" s="236"/>
      <c r="AK179" s="236"/>
      <c r="AL179" s="236"/>
      <c r="AM179" s="236"/>
      <c r="AN179" s="236"/>
      <c r="AO179" s="236"/>
      <c r="AP179" s="236"/>
      <c r="AQ179" s="236"/>
      <c r="AR179" s="236"/>
      <c r="AS179" s="236"/>
      <c r="AT179" s="236"/>
      <c r="AU179" s="236"/>
      <c r="AV179" s="236"/>
      <c r="AW179" s="236"/>
      <c r="AX179" s="236"/>
      <c r="AY179" s="236"/>
      <c r="AZ179" s="236"/>
      <c r="BA179" s="236"/>
      <c r="BB179" s="236"/>
      <c r="BC179" s="236"/>
      <c r="BD179" s="236"/>
      <c r="BE179" s="236"/>
      <c r="BF179" s="236"/>
      <c r="BG179" s="236"/>
      <c r="BH179" s="236"/>
      <c r="BI179" s="236"/>
      <c r="BJ179" s="236"/>
      <c r="BK179" s="236"/>
      <c r="BL179" s="236"/>
      <c r="BM179" s="236"/>
      <c r="BN179" s="236"/>
      <c r="BO179" s="236"/>
      <c r="BP179" s="236"/>
      <c r="BQ179" s="236"/>
      <c r="BR179" s="236"/>
      <c r="BS179" s="236"/>
      <c r="BT179" s="236"/>
      <c r="BU179" s="236"/>
      <c r="BV179" s="236"/>
      <c r="BW179" s="236"/>
      <c r="BX179" s="236"/>
    </row>
    <row r="180" spans="1:76" s="249" customFormat="1" ht="73.5" customHeight="1" x14ac:dyDescent="0.2">
      <c r="A180" s="238">
        <f>A179+1</f>
        <v>7316</v>
      </c>
      <c r="B180" s="498" t="s">
        <v>98</v>
      </c>
      <c r="C180" s="499" t="s">
        <v>336</v>
      </c>
      <c r="D180" s="495" t="s">
        <v>573</v>
      </c>
      <c r="E180" s="220">
        <f t="shared" si="36"/>
        <v>41410</v>
      </c>
      <c r="F180" s="230">
        <v>38000</v>
      </c>
      <c r="G180" s="296">
        <v>2360</v>
      </c>
      <c r="H180" s="231">
        <v>1050</v>
      </c>
      <c r="I180" s="496">
        <v>3149</v>
      </c>
      <c r="J180" s="279">
        <v>200</v>
      </c>
      <c r="K180" s="280">
        <v>1150</v>
      </c>
      <c r="L180" s="256">
        <v>298</v>
      </c>
      <c r="M180" s="272">
        <f t="shared" si="31"/>
        <v>25.913043478260871</v>
      </c>
      <c r="N180" s="444" t="s">
        <v>574</v>
      </c>
      <c r="O180" s="477" t="s">
        <v>319</v>
      </c>
      <c r="P180" s="305" t="s">
        <v>575</v>
      </c>
      <c r="Q180" s="299"/>
      <c r="R180" s="1134" t="s">
        <v>965</v>
      </c>
      <c r="S180" s="236"/>
      <c r="T180" s="236"/>
      <c r="U180" s="236"/>
      <c r="V180" s="236"/>
      <c r="W180" s="236"/>
      <c r="X180" s="236"/>
      <c r="Y180" s="236"/>
      <c r="Z180" s="236"/>
      <c r="AA180" s="236"/>
      <c r="AB180" s="236"/>
      <c r="AC180" s="236"/>
      <c r="AD180" s="236"/>
      <c r="AE180" s="236"/>
      <c r="AF180" s="236"/>
      <c r="AG180" s="236"/>
      <c r="AH180" s="236"/>
      <c r="AI180" s="236"/>
      <c r="AJ180" s="236"/>
      <c r="AK180" s="236"/>
      <c r="AL180" s="236"/>
      <c r="AM180" s="236"/>
      <c r="AN180" s="236"/>
      <c r="AO180" s="236"/>
      <c r="AP180" s="236"/>
      <c r="AQ180" s="236"/>
      <c r="AR180" s="236"/>
      <c r="AS180" s="236"/>
      <c r="AT180" s="236"/>
      <c r="AU180" s="236"/>
      <c r="AV180" s="236"/>
      <c r="AW180" s="236"/>
      <c r="AX180" s="236"/>
      <c r="AY180" s="236"/>
      <c r="AZ180" s="236"/>
      <c r="BA180" s="236"/>
      <c r="BB180" s="236"/>
      <c r="BC180" s="236"/>
      <c r="BD180" s="236"/>
      <c r="BE180" s="236"/>
      <c r="BF180" s="236"/>
      <c r="BG180" s="236"/>
      <c r="BH180" s="236"/>
      <c r="BI180" s="236"/>
      <c r="BJ180" s="236"/>
      <c r="BK180" s="236"/>
      <c r="BL180" s="236"/>
      <c r="BM180" s="236"/>
      <c r="BN180" s="236"/>
      <c r="BO180" s="236"/>
      <c r="BP180" s="236"/>
      <c r="BQ180" s="236"/>
      <c r="BR180" s="236"/>
      <c r="BS180" s="236"/>
      <c r="BT180" s="236"/>
      <c r="BU180" s="236"/>
      <c r="BV180" s="236"/>
      <c r="BW180" s="236"/>
      <c r="BX180" s="236"/>
    </row>
    <row r="181" spans="1:76" s="249" customFormat="1" ht="69.75" customHeight="1" x14ac:dyDescent="0.2">
      <c r="A181" s="238">
        <f>A180+1</f>
        <v>7317</v>
      </c>
      <c r="B181" s="498" t="s">
        <v>200</v>
      </c>
      <c r="C181" s="499" t="s">
        <v>336</v>
      </c>
      <c r="D181" s="495" t="s">
        <v>576</v>
      </c>
      <c r="E181" s="220">
        <f t="shared" si="36"/>
        <v>2090</v>
      </c>
      <c r="F181" s="1036">
        <v>1750</v>
      </c>
      <c r="G181" s="296">
        <v>295</v>
      </c>
      <c r="H181" s="1037">
        <v>45</v>
      </c>
      <c r="I181" s="496">
        <v>2078</v>
      </c>
      <c r="J181" s="279">
        <v>1100</v>
      </c>
      <c r="K181" s="280">
        <v>2000</v>
      </c>
      <c r="L181" s="256">
        <v>1796</v>
      </c>
      <c r="M181" s="272">
        <f t="shared" si="31"/>
        <v>89.8</v>
      </c>
      <c r="N181" s="444" t="s">
        <v>577</v>
      </c>
      <c r="O181" s="477" t="s">
        <v>560</v>
      </c>
      <c r="P181" s="305" t="s">
        <v>219</v>
      </c>
      <c r="Q181" s="299" t="s">
        <v>243</v>
      </c>
      <c r="R181" s="283" t="s">
        <v>578</v>
      </c>
      <c r="S181" s="236"/>
      <c r="T181" s="236"/>
      <c r="U181" s="236"/>
      <c r="V181" s="236"/>
      <c r="W181" s="236"/>
      <c r="X181" s="236"/>
      <c r="Y181" s="236"/>
      <c r="Z181" s="236"/>
      <c r="AA181" s="236"/>
      <c r="AB181" s="236"/>
      <c r="AC181" s="236"/>
      <c r="AD181" s="236"/>
      <c r="AE181" s="236"/>
      <c r="AF181" s="236"/>
      <c r="AG181" s="236"/>
      <c r="AH181" s="236"/>
      <c r="AI181" s="236"/>
      <c r="AJ181" s="236"/>
      <c r="AK181" s="236"/>
      <c r="AL181" s="236"/>
      <c r="AM181" s="236"/>
      <c r="AN181" s="236"/>
      <c r="AO181" s="236"/>
      <c r="AP181" s="236"/>
      <c r="AQ181" s="236"/>
      <c r="AR181" s="236"/>
      <c r="AS181" s="236"/>
      <c r="AT181" s="236"/>
      <c r="AU181" s="236"/>
      <c r="AV181" s="236"/>
      <c r="AW181" s="236"/>
      <c r="AX181" s="236"/>
      <c r="AY181" s="236"/>
      <c r="AZ181" s="236"/>
      <c r="BA181" s="236"/>
      <c r="BB181" s="236"/>
      <c r="BC181" s="236"/>
      <c r="BD181" s="236"/>
      <c r="BE181" s="236"/>
      <c r="BF181" s="236"/>
      <c r="BG181" s="236"/>
      <c r="BH181" s="236"/>
      <c r="BI181" s="236"/>
      <c r="BJ181" s="236"/>
      <c r="BK181" s="236"/>
      <c r="BL181" s="236"/>
      <c r="BM181" s="236"/>
      <c r="BN181" s="236"/>
      <c r="BO181" s="236"/>
      <c r="BP181" s="236"/>
      <c r="BQ181" s="236"/>
      <c r="BR181" s="236"/>
      <c r="BS181" s="236"/>
      <c r="BT181" s="236"/>
      <c r="BU181" s="236"/>
      <c r="BV181" s="236"/>
      <c r="BW181" s="236"/>
      <c r="BX181" s="236"/>
    </row>
    <row r="182" spans="1:76" s="257" customFormat="1" ht="28.5" customHeight="1" x14ac:dyDescent="0.2">
      <c r="A182" s="258">
        <f>A181+1</f>
        <v>7318</v>
      </c>
      <c r="B182" s="433" t="s">
        <v>98</v>
      </c>
      <c r="C182" s="440" t="s">
        <v>336</v>
      </c>
      <c r="D182" s="495" t="s">
        <v>579</v>
      </c>
      <c r="E182" s="220">
        <f t="shared" si="36"/>
        <v>3780</v>
      </c>
      <c r="F182" s="230">
        <v>3000</v>
      </c>
      <c r="G182" s="296">
        <v>650</v>
      </c>
      <c r="H182" s="231">
        <v>130</v>
      </c>
      <c r="I182" s="496">
        <v>602</v>
      </c>
      <c r="J182" s="254">
        <v>3000</v>
      </c>
      <c r="K182" s="255">
        <v>1500</v>
      </c>
      <c r="L182" s="256">
        <v>0</v>
      </c>
      <c r="M182" s="272">
        <f t="shared" si="31"/>
        <v>0</v>
      </c>
      <c r="N182" s="444" t="s">
        <v>186</v>
      </c>
      <c r="O182" s="477" t="s">
        <v>286</v>
      </c>
      <c r="P182" s="305"/>
      <c r="Q182" s="299"/>
      <c r="R182" s="283" t="s">
        <v>580</v>
      </c>
      <c r="S182" s="185"/>
      <c r="T182" s="185"/>
      <c r="U182" s="185"/>
      <c r="V182" s="185"/>
      <c r="W182" s="185"/>
      <c r="X182" s="185"/>
      <c r="Y182" s="185"/>
      <c r="Z182" s="185"/>
      <c r="AA182" s="185"/>
      <c r="AB182" s="185"/>
      <c r="AC182" s="185"/>
      <c r="AD182" s="185"/>
      <c r="AE182" s="185"/>
      <c r="AF182" s="185"/>
      <c r="AG182" s="185"/>
      <c r="AH182" s="185"/>
      <c r="AI182" s="185"/>
      <c r="AJ182" s="185"/>
      <c r="AK182" s="185"/>
      <c r="AL182" s="185"/>
      <c r="AM182" s="185"/>
      <c r="AN182" s="185"/>
      <c r="AO182" s="185"/>
      <c r="AP182" s="185"/>
      <c r="AQ182" s="185"/>
      <c r="AR182" s="185"/>
      <c r="AS182" s="185"/>
      <c r="AT182" s="185"/>
      <c r="AU182" s="185"/>
      <c r="AV182" s="185"/>
      <c r="AW182" s="185"/>
      <c r="AX182" s="185"/>
      <c r="AY182" s="185"/>
      <c r="AZ182" s="185"/>
      <c r="BA182" s="185"/>
      <c r="BB182" s="185"/>
      <c r="BC182" s="185"/>
      <c r="BD182" s="185"/>
      <c r="BE182" s="185"/>
      <c r="BF182" s="185"/>
      <c r="BG182" s="185"/>
      <c r="BH182" s="185"/>
      <c r="BI182" s="185"/>
      <c r="BJ182" s="185"/>
      <c r="BK182" s="185"/>
      <c r="BL182" s="185"/>
      <c r="BM182" s="185"/>
      <c r="BN182" s="185"/>
      <c r="BO182" s="185"/>
      <c r="BP182" s="185"/>
      <c r="BQ182" s="185"/>
      <c r="BR182" s="185"/>
      <c r="BS182" s="185"/>
      <c r="BT182" s="185"/>
      <c r="BU182" s="185"/>
      <c r="BV182" s="185"/>
      <c r="BW182" s="185"/>
      <c r="BX182" s="185"/>
    </row>
    <row r="183" spans="1:76" s="381" customFormat="1" ht="28.5" x14ac:dyDescent="0.2">
      <c r="A183" s="258">
        <f>A182+1</f>
        <v>7319</v>
      </c>
      <c r="B183" s="433" t="s">
        <v>87</v>
      </c>
      <c r="C183" s="440" t="s">
        <v>336</v>
      </c>
      <c r="D183" s="495" t="s">
        <v>581</v>
      </c>
      <c r="E183" s="220">
        <f t="shared" si="36"/>
        <v>38150</v>
      </c>
      <c r="F183" s="230">
        <v>35000</v>
      </c>
      <c r="G183" s="296">
        <v>1650</v>
      </c>
      <c r="H183" s="231">
        <v>1500</v>
      </c>
      <c r="I183" s="496">
        <v>2012</v>
      </c>
      <c r="J183" s="254">
        <v>15700</v>
      </c>
      <c r="K183" s="255">
        <v>10700</v>
      </c>
      <c r="L183" s="256">
        <v>0</v>
      </c>
      <c r="M183" s="272">
        <f t="shared" si="31"/>
        <v>0</v>
      </c>
      <c r="N183" s="444" t="s">
        <v>186</v>
      </c>
      <c r="O183" s="445" t="s">
        <v>379</v>
      </c>
      <c r="P183" s="305"/>
      <c r="Q183" s="299"/>
      <c r="R183" s="283" t="s">
        <v>580</v>
      </c>
      <c r="S183" s="185"/>
      <c r="T183" s="185"/>
      <c r="U183" s="185"/>
      <c r="V183" s="185"/>
      <c r="W183" s="185"/>
      <c r="X183" s="185"/>
      <c r="Y183" s="185"/>
      <c r="Z183" s="185"/>
      <c r="AA183" s="185"/>
      <c r="AB183" s="185"/>
      <c r="AC183" s="185"/>
      <c r="AD183" s="185"/>
      <c r="AE183" s="185"/>
      <c r="AF183" s="185"/>
      <c r="AG183" s="185"/>
      <c r="AH183" s="185"/>
      <c r="AI183" s="185"/>
      <c r="AJ183" s="185"/>
      <c r="AK183" s="185"/>
      <c r="AL183" s="185"/>
      <c r="AM183" s="185"/>
      <c r="AN183" s="185"/>
      <c r="AO183" s="185"/>
      <c r="AP183" s="185"/>
      <c r="AQ183" s="185"/>
      <c r="AR183" s="185"/>
      <c r="AS183" s="185"/>
      <c r="AT183" s="185"/>
      <c r="AU183" s="185"/>
      <c r="AV183" s="185"/>
      <c r="AW183" s="185"/>
      <c r="AX183" s="185"/>
      <c r="AY183" s="185"/>
      <c r="AZ183" s="185"/>
      <c r="BA183" s="185"/>
      <c r="BB183" s="185"/>
      <c r="BC183" s="185"/>
      <c r="BD183" s="185"/>
      <c r="BE183" s="185"/>
      <c r="BF183" s="185"/>
      <c r="BG183" s="185"/>
      <c r="BH183" s="185"/>
      <c r="BI183" s="185"/>
      <c r="BJ183" s="185"/>
      <c r="BK183" s="185"/>
      <c r="BL183" s="185"/>
      <c r="BM183" s="185"/>
      <c r="BN183" s="185"/>
      <c r="BO183" s="185"/>
      <c r="BP183" s="185"/>
      <c r="BQ183" s="185"/>
      <c r="BR183" s="185"/>
      <c r="BS183" s="185"/>
      <c r="BT183" s="185"/>
      <c r="BU183" s="185"/>
      <c r="BV183" s="185"/>
      <c r="BW183" s="185"/>
      <c r="BX183" s="185"/>
    </row>
    <row r="184" spans="1:76" s="249" customFormat="1" ht="39.950000000000003" customHeight="1" x14ac:dyDescent="0.2">
      <c r="A184" s="238">
        <v>7320</v>
      </c>
      <c r="B184" s="498" t="s">
        <v>153</v>
      </c>
      <c r="C184" s="499" t="s">
        <v>336</v>
      </c>
      <c r="D184" s="1038" t="s">
        <v>582</v>
      </c>
      <c r="E184" s="220">
        <f t="shared" si="36"/>
        <v>11380</v>
      </c>
      <c r="F184" s="261">
        <v>10000</v>
      </c>
      <c r="G184" s="296">
        <v>880</v>
      </c>
      <c r="H184" s="231">
        <v>500</v>
      </c>
      <c r="I184" s="496">
        <v>1068</v>
      </c>
      <c r="J184" s="279">
        <v>8800</v>
      </c>
      <c r="K184" s="280">
        <v>4800</v>
      </c>
      <c r="L184" s="256">
        <v>0</v>
      </c>
      <c r="M184" s="272">
        <f t="shared" si="31"/>
        <v>0</v>
      </c>
      <c r="N184" s="444" t="s">
        <v>115</v>
      </c>
      <c r="O184" s="265" t="s">
        <v>132</v>
      </c>
      <c r="P184" s="305" t="s">
        <v>107</v>
      </c>
      <c r="Q184" s="299"/>
      <c r="R184" s="500" t="s">
        <v>583</v>
      </c>
      <c r="S184" s="236"/>
      <c r="T184" s="236"/>
      <c r="U184" s="236"/>
      <c r="V184" s="236"/>
      <c r="W184" s="236"/>
      <c r="X184" s="236"/>
      <c r="Y184" s="236"/>
      <c r="Z184" s="236"/>
      <c r="AA184" s="236"/>
      <c r="AB184" s="236"/>
      <c r="AC184" s="236"/>
      <c r="AD184" s="236"/>
      <c r="AE184" s="236"/>
      <c r="AF184" s="236"/>
      <c r="AG184" s="236"/>
      <c r="AH184" s="236"/>
      <c r="AI184" s="236"/>
      <c r="AJ184" s="236"/>
      <c r="AK184" s="236"/>
      <c r="AL184" s="236"/>
      <c r="AM184" s="236"/>
      <c r="AN184" s="236"/>
      <c r="AO184" s="236"/>
      <c r="AP184" s="236"/>
      <c r="AQ184" s="236"/>
      <c r="AR184" s="236"/>
      <c r="AS184" s="236"/>
      <c r="AT184" s="236"/>
      <c r="AU184" s="236"/>
      <c r="AV184" s="236"/>
      <c r="AW184" s="236"/>
      <c r="AX184" s="236"/>
      <c r="AY184" s="236"/>
      <c r="AZ184" s="236"/>
      <c r="BA184" s="236"/>
      <c r="BB184" s="236"/>
      <c r="BC184" s="236"/>
      <c r="BD184" s="236"/>
      <c r="BE184" s="236"/>
      <c r="BF184" s="236"/>
      <c r="BG184" s="236"/>
      <c r="BH184" s="236"/>
      <c r="BI184" s="236"/>
      <c r="BJ184" s="236"/>
      <c r="BK184" s="236"/>
      <c r="BL184" s="236"/>
      <c r="BM184" s="236"/>
      <c r="BN184" s="236"/>
      <c r="BO184" s="236"/>
      <c r="BP184" s="236"/>
      <c r="BQ184" s="236"/>
      <c r="BR184" s="236"/>
      <c r="BS184" s="236"/>
      <c r="BT184" s="236"/>
      <c r="BU184" s="236"/>
      <c r="BV184" s="236"/>
      <c r="BW184" s="236"/>
      <c r="BX184" s="236"/>
    </row>
    <row r="185" spans="1:76" s="257" customFormat="1" ht="21" customHeight="1" x14ac:dyDescent="0.2">
      <c r="A185" s="258">
        <v>7322</v>
      </c>
      <c r="B185" s="433" t="s">
        <v>83</v>
      </c>
      <c r="C185" s="433" t="s">
        <v>307</v>
      </c>
      <c r="D185" s="501" t="s">
        <v>584</v>
      </c>
      <c r="E185" s="220">
        <f t="shared" si="32"/>
        <v>6569</v>
      </c>
      <c r="F185" s="230">
        <v>6000</v>
      </c>
      <c r="G185" s="296">
        <v>312</v>
      </c>
      <c r="H185" s="231">
        <v>257</v>
      </c>
      <c r="I185" s="496">
        <v>569</v>
      </c>
      <c r="J185" s="254">
        <v>500</v>
      </c>
      <c r="K185" s="255">
        <v>100</v>
      </c>
      <c r="L185" s="256">
        <v>35</v>
      </c>
      <c r="M185" s="272">
        <f t="shared" ref="M185:M214" si="37">(L185/K185)*100</f>
        <v>35</v>
      </c>
      <c r="N185" s="444" t="s">
        <v>102</v>
      </c>
      <c r="O185" s="265" t="s">
        <v>97</v>
      </c>
      <c r="P185" s="265" t="s">
        <v>585</v>
      </c>
      <c r="Q185" s="247" t="s">
        <v>586</v>
      </c>
      <c r="R185" s="300" t="s">
        <v>587</v>
      </c>
      <c r="S185" s="185"/>
      <c r="T185" s="185"/>
      <c r="U185" s="185"/>
      <c r="V185" s="185"/>
      <c r="W185" s="185"/>
      <c r="X185" s="185"/>
      <c r="Y185" s="185"/>
      <c r="Z185" s="185"/>
      <c r="AA185" s="185"/>
      <c r="AB185" s="185"/>
      <c r="AC185" s="185"/>
      <c r="AD185" s="185"/>
      <c r="AE185" s="185"/>
      <c r="AF185" s="185"/>
      <c r="AG185" s="185"/>
      <c r="AH185" s="185"/>
      <c r="AI185" s="185"/>
      <c r="AJ185" s="185"/>
      <c r="AK185" s="185"/>
      <c r="AL185" s="185"/>
      <c r="AM185" s="185"/>
      <c r="AN185" s="185"/>
      <c r="AO185" s="185"/>
      <c r="AP185" s="185"/>
      <c r="AQ185" s="185"/>
      <c r="AR185" s="185"/>
      <c r="AS185" s="185"/>
      <c r="AT185" s="185"/>
      <c r="AU185" s="185"/>
      <c r="AV185" s="185"/>
      <c r="AW185" s="185"/>
      <c r="AX185" s="185"/>
      <c r="AY185" s="185"/>
      <c r="AZ185" s="185"/>
      <c r="BA185" s="185"/>
      <c r="BB185" s="185"/>
      <c r="BC185" s="185"/>
      <c r="BD185" s="185"/>
      <c r="BE185" s="185"/>
      <c r="BF185" s="185"/>
      <c r="BG185" s="185"/>
      <c r="BH185" s="185"/>
      <c r="BI185" s="185"/>
      <c r="BJ185" s="185"/>
      <c r="BK185" s="185"/>
      <c r="BL185" s="185"/>
      <c r="BM185" s="185"/>
      <c r="BN185" s="185"/>
      <c r="BO185" s="185"/>
      <c r="BP185" s="185"/>
      <c r="BQ185" s="185"/>
      <c r="BR185" s="185"/>
      <c r="BS185" s="185"/>
      <c r="BT185" s="185"/>
      <c r="BU185" s="185"/>
      <c r="BV185" s="185"/>
      <c r="BW185" s="185"/>
      <c r="BX185" s="185"/>
    </row>
    <row r="186" spans="1:76" s="185" customFormat="1" ht="28.5" x14ac:dyDescent="0.2">
      <c r="A186" s="258">
        <v>7324</v>
      </c>
      <c r="B186" s="433" t="s">
        <v>175</v>
      </c>
      <c r="C186" s="440" t="s">
        <v>184</v>
      </c>
      <c r="D186" s="479" t="s">
        <v>588</v>
      </c>
      <c r="E186" s="220">
        <f t="shared" ref="E186" si="38">SUM(F186:H186)</f>
        <v>12907</v>
      </c>
      <c r="F186" s="230">
        <v>11742</v>
      </c>
      <c r="G186" s="296">
        <v>755</v>
      </c>
      <c r="H186" s="231">
        <v>410</v>
      </c>
      <c r="I186" s="496">
        <v>1298</v>
      </c>
      <c r="J186" s="254">
        <v>2710</v>
      </c>
      <c r="K186" s="255">
        <v>1341</v>
      </c>
      <c r="L186" s="256">
        <v>591</v>
      </c>
      <c r="M186" s="272">
        <f t="shared" si="37"/>
        <v>44.071588366890381</v>
      </c>
      <c r="N186" s="444" t="s">
        <v>186</v>
      </c>
      <c r="O186" s="305" t="s">
        <v>192</v>
      </c>
      <c r="P186" s="305" t="s">
        <v>589</v>
      </c>
      <c r="Q186" s="299" t="s">
        <v>590</v>
      </c>
      <c r="R186" s="300" t="s">
        <v>912</v>
      </c>
    </row>
    <row r="187" spans="1:76" s="257" customFormat="1" ht="20.25" customHeight="1" x14ac:dyDescent="0.2">
      <c r="A187" s="258">
        <v>7328</v>
      </c>
      <c r="B187" s="433" t="s">
        <v>98</v>
      </c>
      <c r="C187" s="433" t="s">
        <v>307</v>
      </c>
      <c r="D187" s="502" t="s">
        <v>591</v>
      </c>
      <c r="E187" s="220">
        <f t="shared" ref="E187:E206" si="39">SUM(F187:H187)</f>
        <v>46650</v>
      </c>
      <c r="F187" s="230">
        <v>45199</v>
      </c>
      <c r="G187" s="296">
        <v>664</v>
      </c>
      <c r="H187" s="231">
        <v>787</v>
      </c>
      <c r="I187" s="496">
        <v>46650</v>
      </c>
      <c r="J187" s="254">
        <v>15000</v>
      </c>
      <c r="K187" s="255">
        <v>10000</v>
      </c>
      <c r="L187" s="256">
        <v>9914</v>
      </c>
      <c r="M187" s="272">
        <f t="shared" si="37"/>
        <v>99.14</v>
      </c>
      <c r="N187" s="444"/>
      <c r="O187" s="265"/>
      <c r="P187" s="265" t="s">
        <v>592</v>
      </c>
      <c r="Q187" s="247"/>
      <c r="R187" s="300" t="s">
        <v>593</v>
      </c>
      <c r="S187" s="185"/>
      <c r="T187" s="185"/>
      <c r="U187" s="185"/>
      <c r="V187" s="185"/>
      <c r="W187" s="185"/>
      <c r="X187" s="185"/>
      <c r="Y187" s="185"/>
      <c r="Z187" s="185"/>
      <c r="AA187" s="185"/>
      <c r="AB187" s="185"/>
      <c r="AC187" s="185"/>
      <c r="AD187" s="185"/>
      <c r="AE187" s="185"/>
      <c r="AF187" s="185"/>
      <c r="AG187" s="185"/>
      <c r="AH187" s="185"/>
      <c r="AI187" s="185"/>
      <c r="AJ187" s="185"/>
      <c r="AK187" s="185"/>
      <c r="AL187" s="185"/>
      <c r="AM187" s="185"/>
      <c r="AN187" s="185"/>
      <c r="AO187" s="185"/>
      <c r="AP187" s="185"/>
      <c r="AQ187" s="185"/>
      <c r="AR187" s="185"/>
      <c r="AS187" s="185"/>
      <c r="AT187" s="185"/>
      <c r="AU187" s="185"/>
      <c r="AV187" s="185"/>
      <c r="AW187" s="185"/>
      <c r="AX187" s="185"/>
      <c r="AY187" s="185"/>
      <c r="AZ187" s="185"/>
      <c r="BA187" s="185"/>
      <c r="BB187" s="185"/>
      <c r="BC187" s="185"/>
      <c r="BD187" s="185"/>
      <c r="BE187" s="185"/>
      <c r="BF187" s="185"/>
      <c r="BG187" s="185"/>
      <c r="BH187" s="185"/>
      <c r="BI187" s="185"/>
      <c r="BJ187" s="185"/>
      <c r="BK187" s="185"/>
      <c r="BL187" s="185"/>
      <c r="BM187" s="185"/>
      <c r="BN187" s="185"/>
      <c r="BO187" s="185"/>
      <c r="BP187" s="185"/>
      <c r="BQ187" s="185"/>
      <c r="BR187" s="185"/>
      <c r="BS187" s="185"/>
      <c r="BT187" s="185"/>
      <c r="BU187" s="185"/>
      <c r="BV187" s="185"/>
      <c r="BW187" s="185"/>
      <c r="BX187" s="185"/>
    </row>
    <row r="188" spans="1:76" s="257" customFormat="1" ht="20.25" customHeight="1" x14ac:dyDescent="0.2">
      <c r="A188" s="258">
        <v>7329</v>
      </c>
      <c r="B188" s="433" t="s">
        <v>98</v>
      </c>
      <c r="C188" s="433" t="s">
        <v>307</v>
      </c>
      <c r="D188" s="502" t="s">
        <v>594</v>
      </c>
      <c r="E188" s="220">
        <f t="shared" si="39"/>
        <v>16614</v>
      </c>
      <c r="F188" s="230">
        <v>15942</v>
      </c>
      <c r="G188" s="296">
        <v>569</v>
      </c>
      <c r="H188" s="231">
        <v>103</v>
      </c>
      <c r="I188" s="496">
        <v>16614</v>
      </c>
      <c r="J188" s="254">
        <v>8000</v>
      </c>
      <c r="K188" s="255">
        <v>9050</v>
      </c>
      <c r="L188" s="256">
        <v>7352</v>
      </c>
      <c r="M188" s="272">
        <f t="shared" si="37"/>
        <v>81.237569060773481</v>
      </c>
      <c r="N188" s="444"/>
      <c r="O188" s="265"/>
      <c r="P188" s="265" t="s">
        <v>595</v>
      </c>
      <c r="Q188" s="247"/>
      <c r="R188" s="300" t="s">
        <v>596</v>
      </c>
      <c r="S188" s="185"/>
      <c r="T188" s="185"/>
      <c r="U188" s="185"/>
      <c r="V188" s="185"/>
      <c r="W188" s="185"/>
      <c r="X188" s="185"/>
      <c r="Y188" s="185"/>
      <c r="Z188" s="185"/>
      <c r="AA188" s="185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5"/>
      <c r="AL188" s="185"/>
      <c r="AM188" s="185"/>
      <c r="AN188" s="185"/>
      <c r="AO188" s="185"/>
      <c r="AP188" s="185"/>
      <c r="AQ188" s="185"/>
      <c r="AR188" s="185"/>
      <c r="AS188" s="185"/>
      <c r="AT188" s="185"/>
      <c r="AU188" s="185"/>
      <c r="AV188" s="185"/>
      <c r="AW188" s="185"/>
      <c r="AX188" s="185"/>
      <c r="AY188" s="185"/>
      <c r="AZ188" s="185"/>
      <c r="BA188" s="185"/>
      <c r="BB188" s="185"/>
      <c r="BC188" s="185"/>
      <c r="BD188" s="185"/>
      <c r="BE188" s="185"/>
      <c r="BF188" s="185"/>
      <c r="BG188" s="185"/>
      <c r="BH188" s="185"/>
      <c r="BI188" s="185"/>
      <c r="BJ188" s="185"/>
      <c r="BK188" s="185"/>
      <c r="BL188" s="185"/>
      <c r="BM188" s="185"/>
      <c r="BN188" s="185"/>
      <c r="BO188" s="185"/>
      <c r="BP188" s="185"/>
      <c r="BQ188" s="185"/>
      <c r="BR188" s="185"/>
      <c r="BS188" s="185"/>
      <c r="BT188" s="185"/>
      <c r="BU188" s="185"/>
      <c r="BV188" s="185"/>
      <c r="BW188" s="185"/>
      <c r="BX188" s="185"/>
    </row>
    <row r="189" spans="1:76" s="257" customFormat="1" ht="20.25" customHeight="1" x14ac:dyDescent="0.2">
      <c r="A189" s="258">
        <v>7331</v>
      </c>
      <c r="B189" s="433" t="s">
        <v>130</v>
      </c>
      <c r="C189" s="433" t="s">
        <v>307</v>
      </c>
      <c r="D189" s="502" t="s">
        <v>597</v>
      </c>
      <c r="E189" s="220">
        <f t="shared" si="39"/>
        <v>3500</v>
      </c>
      <c r="F189" s="230">
        <v>3000</v>
      </c>
      <c r="G189" s="296">
        <v>300</v>
      </c>
      <c r="H189" s="231">
        <v>200</v>
      </c>
      <c r="I189" s="496">
        <v>479</v>
      </c>
      <c r="J189" s="254">
        <v>500</v>
      </c>
      <c r="K189" s="255">
        <v>100</v>
      </c>
      <c r="L189" s="256">
        <v>1</v>
      </c>
      <c r="M189" s="272">
        <f t="shared" si="37"/>
        <v>1</v>
      </c>
      <c r="N189" s="444" t="s">
        <v>186</v>
      </c>
      <c r="O189" s="265" t="s">
        <v>159</v>
      </c>
      <c r="P189" s="265" t="s">
        <v>598</v>
      </c>
      <c r="Q189" s="247" t="s">
        <v>216</v>
      </c>
      <c r="R189" s="475" t="s">
        <v>587</v>
      </c>
      <c r="S189" s="185"/>
      <c r="T189" s="185"/>
      <c r="U189" s="185"/>
      <c r="V189" s="185"/>
      <c r="W189" s="185"/>
      <c r="X189" s="185"/>
      <c r="Y189" s="185"/>
      <c r="Z189" s="185"/>
      <c r="AA189" s="185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5"/>
      <c r="AL189" s="185"/>
      <c r="AM189" s="185"/>
      <c r="AN189" s="185"/>
      <c r="AO189" s="185"/>
      <c r="AP189" s="185"/>
      <c r="AQ189" s="185"/>
      <c r="AR189" s="185"/>
      <c r="AS189" s="185"/>
      <c r="AT189" s="185"/>
      <c r="AU189" s="185"/>
      <c r="AV189" s="185"/>
      <c r="AW189" s="185"/>
      <c r="AX189" s="185"/>
      <c r="AY189" s="185"/>
      <c r="AZ189" s="185"/>
      <c r="BA189" s="185"/>
      <c r="BB189" s="185"/>
      <c r="BC189" s="185"/>
      <c r="BD189" s="185"/>
      <c r="BE189" s="185"/>
      <c r="BF189" s="185"/>
      <c r="BG189" s="185"/>
      <c r="BH189" s="185"/>
      <c r="BI189" s="185"/>
      <c r="BJ189" s="185"/>
      <c r="BK189" s="185"/>
      <c r="BL189" s="185"/>
      <c r="BM189" s="185"/>
      <c r="BN189" s="185"/>
      <c r="BO189" s="185"/>
      <c r="BP189" s="185"/>
      <c r="BQ189" s="185"/>
      <c r="BR189" s="185"/>
      <c r="BS189" s="185"/>
      <c r="BT189" s="185"/>
      <c r="BU189" s="185"/>
      <c r="BV189" s="185"/>
      <c r="BW189" s="185"/>
      <c r="BX189" s="185"/>
    </row>
    <row r="190" spans="1:76" s="185" customFormat="1" ht="28.5" x14ac:dyDescent="0.2">
      <c r="A190" s="258">
        <v>7332</v>
      </c>
      <c r="B190" s="433" t="s">
        <v>183</v>
      </c>
      <c r="C190" s="440" t="s">
        <v>184</v>
      </c>
      <c r="D190" s="502" t="s">
        <v>384</v>
      </c>
      <c r="E190" s="220">
        <f t="shared" si="39"/>
        <v>25702</v>
      </c>
      <c r="F190" s="230">
        <v>22000</v>
      </c>
      <c r="G190" s="296">
        <v>2602</v>
      </c>
      <c r="H190" s="231">
        <v>1100</v>
      </c>
      <c r="I190" s="496">
        <v>2578</v>
      </c>
      <c r="J190" s="254">
        <v>2000</v>
      </c>
      <c r="K190" s="255">
        <v>96</v>
      </c>
      <c r="L190" s="256">
        <v>92</v>
      </c>
      <c r="M190" s="272">
        <f t="shared" si="37"/>
        <v>95.833333333333343</v>
      </c>
      <c r="N190" s="297" t="s">
        <v>186</v>
      </c>
      <c r="O190" s="305" t="s">
        <v>171</v>
      </c>
      <c r="P190" s="298" t="s">
        <v>385</v>
      </c>
      <c r="Q190" s="299" t="s">
        <v>188</v>
      </c>
      <c r="R190" s="283" t="s">
        <v>386</v>
      </c>
    </row>
    <row r="191" spans="1:76" s="185" customFormat="1" ht="21" customHeight="1" x14ac:dyDescent="0.2">
      <c r="A191" s="258">
        <v>7333</v>
      </c>
      <c r="B191" s="433" t="s">
        <v>98</v>
      </c>
      <c r="C191" s="440" t="s">
        <v>301</v>
      </c>
      <c r="D191" s="502" t="s">
        <v>599</v>
      </c>
      <c r="E191" s="220">
        <f t="shared" si="39"/>
        <v>9648</v>
      </c>
      <c r="F191" s="230">
        <v>8875</v>
      </c>
      <c r="G191" s="296">
        <v>773</v>
      </c>
      <c r="H191" s="231">
        <v>0</v>
      </c>
      <c r="I191" s="496">
        <v>9648</v>
      </c>
      <c r="J191" s="254">
        <v>8000</v>
      </c>
      <c r="K191" s="255">
        <v>9200</v>
      </c>
      <c r="L191" s="256">
        <v>9060</v>
      </c>
      <c r="M191" s="272">
        <f t="shared" si="37"/>
        <v>98.478260869565219</v>
      </c>
      <c r="N191" s="444"/>
      <c r="O191" s="265"/>
      <c r="P191" s="265" t="s">
        <v>600</v>
      </c>
      <c r="Q191" s="247"/>
      <c r="R191" s="300" t="s">
        <v>136</v>
      </c>
    </row>
    <row r="192" spans="1:76" s="257" customFormat="1" ht="21" customHeight="1" x14ac:dyDescent="0.2">
      <c r="A192" s="258">
        <v>7334</v>
      </c>
      <c r="B192" s="433" t="s">
        <v>200</v>
      </c>
      <c r="C192" s="440" t="s">
        <v>322</v>
      </c>
      <c r="D192" s="502" t="s">
        <v>601</v>
      </c>
      <c r="E192" s="220">
        <f t="shared" si="39"/>
        <v>10394</v>
      </c>
      <c r="F192" s="230">
        <v>9248</v>
      </c>
      <c r="G192" s="296">
        <v>871</v>
      </c>
      <c r="H192" s="231">
        <v>275</v>
      </c>
      <c r="I192" s="496">
        <v>10394</v>
      </c>
      <c r="J192" s="254">
        <v>10017</v>
      </c>
      <c r="K192" s="255">
        <v>8500</v>
      </c>
      <c r="L192" s="256">
        <v>8317</v>
      </c>
      <c r="M192" s="272">
        <f t="shared" si="37"/>
        <v>97.847058823529409</v>
      </c>
      <c r="N192" s="303" t="s">
        <v>106</v>
      </c>
      <c r="O192" s="305" t="s">
        <v>602</v>
      </c>
      <c r="P192" s="305" t="s">
        <v>603</v>
      </c>
      <c r="Q192" s="299" t="s">
        <v>237</v>
      </c>
      <c r="R192" s="300" t="s">
        <v>321</v>
      </c>
      <c r="S192" s="185"/>
      <c r="T192" s="185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85"/>
      <c r="AT192" s="185"/>
      <c r="AU192" s="185"/>
      <c r="AV192" s="185"/>
      <c r="AW192" s="185"/>
      <c r="AX192" s="185"/>
      <c r="AY192" s="185"/>
      <c r="AZ192" s="185"/>
      <c r="BA192" s="185"/>
      <c r="BB192" s="185"/>
      <c r="BC192" s="185"/>
      <c r="BD192" s="185"/>
      <c r="BE192" s="185"/>
      <c r="BF192" s="185"/>
      <c r="BG192" s="185"/>
      <c r="BH192" s="185"/>
      <c r="BI192" s="185"/>
      <c r="BJ192" s="185"/>
      <c r="BK192" s="185"/>
      <c r="BL192" s="185"/>
      <c r="BM192" s="185"/>
      <c r="BN192" s="185"/>
      <c r="BO192" s="185"/>
      <c r="BP192" s="185"/>
      <c r="BQ192" s="185"/>
      <c r="BR192" s="185"/>
      <c r="BS192" s="185"/>
      <c r="BT192" s="185"/>
      <c r="BU192" s="185"/>
      <c r="BV192" s="185"/>
      <c r="BW192" s="185"/>
      <c r="BX192" s="185"/>
    </row>
    <row r="193" spans="1:76" s="249" customFormat="1" ht="28.5" x14ac:dyDescent="0.2">
      <c r="A193" s="449">
        <v>7335</v>
      </c>
      <c r="B193" s="498" t="s">
        <v>98</v>
      </c>
      <c r="C193" s="498" t="s">
        <v>322</v>
      </c>
      <c r="D193" s="998" t="s">
        <v>387</v>
      </c>
      <c r="E193" s="232">
        <f t="shared" si="39"/>
        <v>6382</v>
      </c>
      <c r="F193" s="230">
        <v>5641</v>
      </c>
      <c r="G193" s="1024">
        <v>465</v>
      </c>
      <c r="H193" s="231">
        <v>276</v>
      </c>
      <c r="I193" s="1033">
        <v>6382</v>
      </c>
      <c r="J193" s="279">
        <v>2020</v>
      </c>
      <c r="K193" s="280">
        <v>1770</v>
      </c>
      <c r="L193" s="403">
        <v>1746</v>
      </c>
      <c r="M193" s="694">
        <f t="shared" si="37"/>
        <v>98.644067796610173</v>
      </c>
      <c r="N193" s="303" t="s">
        <v>186</v>
      </c>
      <c r="O193" s="305" t="s">
        <v>347</v>
      </c>
      <c r="P193" s="305" t="s">
        <v>388</v>
      </c>
      <c r="Q193" s="298" t="s">
        <v>243</v>
      </c>
      <c r="R193" s="283" t="s">
        <v>604</v>
      </c>
      <c r="S193" s="236"/>
      <c r="T193" s="236"/>
      <c r="U193" s="236"/>
      <c r="V193" s="236"/>
      <c r="W193" s="236"/>
      <c r="X193" s="236"/>
      <c r="Y193" s="236"/>
      <c r="Z193" s="236"/>
      <c r="AA193" s="236"/>
      <c r="AB193" s="236"/>
      <c r="AC193" s="236"/>
      <c r="AD193" s="236"/>
      <c r="AE193" s="236"/>
      <c r="AF193" s="236"/>
      <c r="AG193" s="236"/>
      <c r="AH193" s="236"/>
      <c r="AI193" s="236"/>
      <c r="AJ193" s="236"/>
      <c r="AK193" s="236"/>
      <c r="AL193" s="236"/>
      <c r="AM193" s="236"/>
      <c r="AN193" s="236"/>
      <c r="AO193" s="236"/>
      <c r="AP193" s="236"/>
      <c r="AQ193" s="236"/>
      <c r="AR193" s="236"/>
      <c r="AS193" s="236"/>
      <c r="AT193" s="236"/>
      <c r="AU193" s="236"/>
      <c r="AV193" s="236"/>
      <c r="AW193" s="236"/>
      <c r="AX193" s="236"/>
      <c r="AY193" s="236"/>
      <c r="AZ193" s="236"/>
      <c r="BA193" s="236"/>
      <c r="BB193" s="236"/>
      <c r="BC193" s="236"/>
      <c r="BD193" s="236"/>
      <c r="BE193" s="236"/>
      <c r="BF193" s="236"/>
      <c r="BG193" s="236"/>
      <c r="BH193" s="236"/>
      <c r="BI193" s="236"/>
      <c r="BJ193" s="236"/>
      <c r="BK193" s="236"/>
      <c r="BL193" s="236"/>
      <c r="BM193" s="236"/>
      <c r="BN193" s="236"/>
      <c r="BO193" s="236"/>
      <c r="BP193" s="236"/>
      <c r="BQ193" s="236"/>
      <c r="BR193" s="236"/>
      <c r="BS193" s="236"/>
      <c r="BT193" s="236"/>
      <c r="BU193" s="236"/>
      <c r="BV193" s="236"/>
      <c r="BW193" s="236"/>
      <c r="BX193" s="236"/>
    </row>
    <row r="194" spans="1:76" s="257" customFormat="1" ht="31.5" customHeight="1" x14ac:dyDescent="0.2">
      <c r="A194" s="258">
        <v>7336</v>
      </c>
      <c r="B194" s="345" t="s">
        <v>130</v>
      </c>
      <c r="C194" s="359" t="s">
        <v>353</v>
      </c>
      <c r="D194" s="377" t="s">
        <v>605</v>
      </c>
      <c r="E194" s="229">
        <f>SUM(F194:H194)</f>
        <v>2811</v>
      </c>
      <c r="F194" s="347">
        <v>2811</v>
      </c>
      <c r="G194" s="347">
        <v>0</v>
      </c>
      <c r="H194" s="348">
        <v>0</v>
      </c>
      <c r="I194" s="349">
        <v>2811</v>
      </c>
      <c r="J194" s="350">
        <v>3000</v>
      </c>
      <c r="K194" s="347">
        <v>2840</v>
      </c>
      <c r="L194" s="347">
        <v>2810</v>
      </c>
      <c r="M194" s="443">
        <f t="shared" si="37"/>
        <v>98.943661971830991</v>
      </c>
      <c r="N194" s="264" t="s">
        <v>139</v>
      </c>
      <c r="O194" s="264" t="s">
        <v>391</v>
      </c>
      <c r="P194" s="289" t="s">
        <v>392</v>
      </c>
      <c r="Q194" s="247" t="s">
        <v>243</v>
      </c>
      <c r="R194" s="248" t="s">
        <v>606</v>
      </c>
      <c r="S194" s="185"/>
      <c r="T194" s="185"/>
      <c r="U194" s="185"/>
      <c r="V194" s="185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185"/>
      <c r="AT194" s="185"/>
      <c r="AU194" s="185"/>
      <c r="AV194" s="185"/>
      <c r="AW194" s="185"/>
      <c r="AX194" s="185"/>
      <c r="AY194" s="185"/>
      <c r="AZ194" s="185"/>
      <c r="BA194" s="185"/>
      <c r="BB194" s="185"/>
      <c r="BC194" s="185"/>
      <c r="BD194" s="185"/>
      <c r="BE194" s="185"/>
      <c r="BF194" s="185"/>
      <c r="BG194" s="185"/>
      <c r="BH194" s="185"/>
      <c r="BI194" s="185"/>
      <c r="BJ194" s="185"/>
      <c r="BK194" s="185"/>
      <c r="BL194" s="185"/>
      <c r="BM194" s="185"/>
      <c r="BN194" s="185"/>
      <c r="BO194" s="185"/>
      <c r="BP194" s="185"/>
      <c r="BQ194" s="185"/>
      <c r="BR194" s="185"/>
      <c r="BS194" s="185"/>
      <c r="BT194" s="185"/>
      <c r="BU194" s="185"/>
      <c r="BV194" s="185"/>
      <c r="BW194" s="185"/>
      <c r="BX194" s="185"/>
    </row>
    <row r="195" spans="1:76" s="257" customFormat="1" ht="29.25" customHeight="1" x14ac:dyDescent="0.2">
      <c r="A195" s="258">
        <v>7337</v>
      </c>
      <c r="B195" s="433" t="s">
        <v>175</v>
      </c>
      <c r="C195" s="433" t="s">
        <v>176</v>
      </c>
      <c r="D195" s="956" t="s">
        <v>607</v>
      </c>
      <c r="E195" s="220">
        <f t="shared" ref="E195:E197" si="40">SUM(F195:H195)</f>
        <v>15540</v>
      </c>
      <c r="F195" s="230">
        <v>13915</v>
      </c>
      <c r="G195" s="296">
        <v>1281</v>
      </c>
      <c r="H195" s="231">
        <v>344</v>
      </c>
      <c r="I195" s="496">
        <v>15292.687</v>
      </c>
      <c r="J195" s="355">
        <v>18006</v>
      </c>
      <c r="K195" s="356">
        <v>12546</v>
      </c>
      <c r="L195" s="256">
        <v>11920</v>
      </c>
      <c r="M195" s="996">
        <f t="shared" si="37"/>
        <v>95.010361868324566</v>
      </c>
      <c r="N195" s="303" t="s">
        <v>196</v>
      </c>
      <c r="O195" s="383" t="s">
        <v>255</v>
      </c>
      <c r="P195" s="383" t="s">
        <v>608</v>
      </c>
      <c r="Q195" s="1039" t="s">
        <v>180</v>
      </c>
      <c r="R195" s="300" t="s">
        <v>596</v>
      </c>
      <c r="S195" s="185"/>
      <c r="T195" s="185"/>
      <c r="U195" s="185"/>
      <c r="V195" s="185"/>
      <c r="W195" s="185"/>
      <c r="X195" s="185"/>
      <c r="Y195" s="185"/>
      <c r="Z195" s="185"/>
      <c r="AA195" s="185"/>
      <c r="AB195" s="185"/>
      <c r="AC195" s="185"/>
      <c r="AD195" s="185"/>
      <c r="AE195" s="185"/>
      <c r="AF195" s="185"/>
      <c r="AG195" s="185"/>
      <c r="AH195" s="185"/>
      <c r="AI195" s="185"/>
      <c r="AJ195" s="185"/>
      <c r="AK195" s="185"/>
      <c r="AL195" s="185"/>
      <c r="AM195" s="185"/>
      <c r="AN195" s="185"/>
      <c r="AO195" s="185"/>
      <c r="AP195" s="185"/>
      <c r="AQ195" s="185"/>
      <c r="AR195" s="185"/>
      <c r="AS195" s="185"/>
      <c r="AT195" s="185"/>
      <c r="AU195" s="185"/>
      <c r="AV195" s="185"/>
      <c r="AW195" s="185"/>
      <c r="AX195" s="185"/>
      <c r="AY195" s="185"/>
      <c r="AZ195" s="185"/>
      <c r="BA195" s="185"/>
      <c r="BB195" s="185"/>
      <c r="BC195" s="185"/>
      <c r="BD195" s="185"/>
      <c r="BE195" s="185"/>
      <c r="BF195" s="185"/>
      <c r="BG195" s="185"/>
      <c r="BH195" s="185"/>
      <c r="BI195" s="185"/>
      <c r="BJ195" s="185"/>
      <c r="BK195" s="185"/>
      <c r="BL195" s="185"/>
      <c r="BM195" s="185"/>
      <c r="BN195" s="185"/>
      <c r="BO195" s="185"/>
      <c r="BP195" s="185"/>
      <c r="BQ195" s="185"/>
      <c r="BR195" s="185"/>
      <c r="BS195" s="185"/>
      <c r="BT195" s="185"/>
      <c r="BU195" s="185"/>
      <c r="BV195" s="185"/>
      <c r="BW195" s="185"/>
      <c r="BX195" s="185"/>
    </row>
    <row r="196" spans="1:76" s="257" customFormat="1" ht="27" customHeight="1" x14ac:dyDescent="0.2">
      <c r="A196" s="258">
        <v>7338</v>
      </c>
      <c r="B196" s="433" t="s">
        <v>92</v>
      </c>
      <c r="C196" s="433" t="s">
        <v>184</v>
      </c>
      <c r="D196" s="956" t="s">
        <v>609</v>
      </c>
      <c r="E196" s="229">
        <f t="shared" si="40"/>
        <v>3658</v>
      </c>
      <c r="F196" s="230">
        <v>3239</v>
      </c>
      <c r="G196" s="296">
        <v>272</v>
      </c>
      <c r="H196" s="231">
        <v>147</v>
      </c>
      <c r="I196" s="496">
        <v>3658</v>
      </c>
      <c r="J196" s="355">
        <v>1500</v>
      </c>
      <c r="K196" s="356">
        <v>1454</v>
      </c>
      <c r="L196" s="256">
        <v>1377</v>
      </c>
      <c r="M196" s="996">
        <f t="shared" si="37"/>
        <v>94.704264099037132</v>
      </c>
      <c r="N196" s="303" t="s">
        <v>115</v>
      </c>
      <c r="O196" s="383" t="s">
        <v>202</v>
      </c>
      <c r="P196" s="383" t="s">
        <v>610</v>
      </c>
      <c r="Q196" s="1039" t="s">
        <v>159</v>
      </c>
      <c r="R196" s="300" t="s">
        <v>890</v>
      </c>
      <c r="S196" s="185"/>
      <c r="T196" s="185"/>
      <c r="U196" s="185"/>
      <c r="V196" s="185"/>
      <c r="W196" s="185"/>
      <c r="X196" s="185"/>
      <c r="Y196" s="185"/>
      <c r="Z196" s="185"/>
      <c r="AA196" s="185"/>
      <c r="AB196" s="185"/>
      <c r="AC196" s="185"/>
      <c r="AD196" s="185"/>
      <c r="AE196" s="185"/>
      <c r="AF196" s="185"/>
      <c r="AG196" s="185"/>
      <c r="AH196" s="185"/>
      <c r="AI196" s="185"/>
      <c r="AJ196" s="185"/>
      <c r="AK196" s="185"/>
      <c r="AL196" s="185"/>
      <c r="AM196" s="185"/>
      <c r="AN196" s="185"/>
      <c r="AO196" s="185"/>
      <c r="AP196" s="185"/>
      <c r="AQ196" s="185"/>
      <c r="AR196" s="185"/>
      <c r="AS196" s="185"/>
      <c r="AT196" s="185"/>
      <c r="AU196" s="185"/>
      <c r="AV196" s="185"/>
      <c r="AW196" s="185"/>
      <c r="AX196" s="185"/>
      <c r="AY196" s="185"/>
      <c r="AZ196" s="185"/>
      <c r="BA196" s="185"/>
      <c r="BB196" s="185"/>
      <c r="BC196" s="185"/>
      <c r="BD196" s="185"/>
      <c r="BE196" s="185"/>
      <c r="BF196" s="185"/>
      <c r="BG196" s="185"/>
      <c r="BH196" s="185"/>
      <c r="BI196" s="185"/>
      <c r="BJ196" s="185"/>
      <c r="BK196" s="185"/>
      <c r="BL196" s="185"/>
      <c r="BM196" s="185"/>
      <c r="BN196" s="185"/>
      <c r="BO196" s="185"/>
      <c r="BP196" s="185"/>
      <c r="BQ196" s="185"/>
      <c r="BR196" s="185"/>
      <c r="BS196" s="185"/>
      <c r="BT196" s="185"/>
      <c r="BU196" s="185"/>
      <c r="BV196" s="185"/>
      <c r="BW196" s="185"/>
      <c r="BX196" s="185"/>
    </row>
    <row r="197" spans="1:76" s="257" customFormat="1" ht="27" customHeight="1" x14ac:dyDescent="0.2">
      <c r="A197" s="258">
        <v>7339</v>
      </c>
      <c r="B197" s="345" t="s">
        <v>200</v>
      </c>
      <c r="C197" s="359" t="s">
        <v>184</v>
      </c>
      <c r="D197" s="447" t="s">
        <v>611</v>
      </c>
      <c r="E197" s="229">
        <f t="shared" si="40"/>
        <v>2312</v>
      </c>
      <c r="F197" s="242">
        <v>1900</v>
      </c>
      <c r="G197" s="242">
        <v>364</v>
      </c>
      <c r="H197" s="243">
        <v>48</v>
      </c>
      <c r="I197" s="244">
        <v>2312</v>
      </c>
      <c r="J197" s="350">
        <v>2100</v>
      </c>
      <c r="K197" s="347">
        <v>2100</v>
      </c>
      <c r="L197" s="347">
        <v>2039</v>
      </c>
      <c r="M197" s="443">
        <f t="shared" si="37"/>
        <v>97.095238095238088</v>
      </c>
      <c r="N197" s="444" t="s">
        <v>139</v>
      </c>
      <c r="O197" s="1040" t="s">
        <v>391</v>
      </c>
      <c r="P197" s="1040" t="s">
        <v>612</v>
      </c>
      <c r="Q197" s="478" t="s">
        <v>160</v>
      </c>
      <c r="R197" s="1041" t="s">
        <v>891</v>
      </c>
      <c r="S197" s="185"/>
      <c r="T197" s="185"/>
      <c r="U197" s="185"/>
      <c r="V197" s="185"/>
      <c r="W197" s="185"/>
      <c r="X197" s="185"/>
      <c r="Y197" s="185"/>
      <c r="Z197" s="185"/>
      <c r="AA197" s="185"/>
      <c r="AB197" s="185"/>
      <c r="AC197" s="185"/>
      <c r="AD197" s="185"/>
      <c r="AE197" s="185"/>
      <c r="AF197" s="185"/>
      <c r="AG197" s="185"/>
      <c r="AH197" s="185"/>
      <c r="AI197" s="185"/>
      <c r="AJ197" s="185"/>
      <c r="AK197" s="185"/>
      <c r="AL197" s="185"/>
      <c r="AM197" s="185"/>
      <c r="AN197" s="185"/>
      <c r="AO197" s="185"/>
      <c r="AP197" s="185"/>
      <c r="AQ197" s="185"/>
      <c r="AR197" s="185"/>
      <c r="AS197" s="185"/>
      <c r="AT197" s="185"/>
      <c r="AU197" s="185"/>
      <c r="AV197" s="185"/>
      <c r="AW197" s="185"/>
      <c r="AX197" s="185"/>
      <c r="AY197" s="185"/>
      <c r="AZ197" s="185"/>
      <c r="BA197" s="185"/>
      <c r="BB197" s="185"/>
      <c r="BC197" s="185"/>
      <c r="BD197" s="185"/>
      <c r="BE197" s="185"/>
      <c r="BF197" s="185"/>
      <c r="BG197" s="185"/>
      <c r="BH197" s="185"/>
      <c r="BI197" s="185"/>
      <c r="BJ197" s="185"/>
      <c r="BK197" s="185"/>
      <c r="BL197" s="185"/>
      <c r="BM197" s="185"/>
      <c r="BN197" s="185"/>
      <c r="BO197" s="185"/>
      <c r="BP197" s="185"/>
      <c r="BQ197" s="185"/>
      <c r="BR197" s="185"/>
      <c r="BS197" s="185"/>
      <c r="BT197" s="185"/>
      <c r="BU197" s="185"/>
      <c r="BV197" s="185"/>
      <c r="BW197" s="185"/>
      <c r="BX197" s="185"/>
    </row>
    <row r="198" spans="1:76" s="381" customFormat="1" ht="37.5" customHeight="1" x14ac:dyDescent="0.2">
      <c r="A198" s="258">
        <v>7340</v>
      </c>
      <c r="B198" s="433" t="s">
        <v>98</v>
      </c>
      <c r="C198" s="276" t="s">
        <v>353</v>
      </c>
      <c r="D198" s="956" t="s">
        <v>613</v>
      </c>
      <c r="E198" s="229">
        <f t="shared" si="39"/>
        <v>8473</v>
      </c>
      <c r="F198" s="230">
        <v>8173</v>
      </c>
      <c r="G198" s="230">
        <v>0</v>
      </c>
      <c r="H198" s="231">
        <v>300</v>
      </c>
      <c r="I198" s="232">
        <v>8473</v>
      </c>
      <c r="J198" s="355">
        <v>200</v>
      </c>
      <c r="K198" s="356">
        <v>170</v>
      </c>
      <c r="L198" s="256">
        <v>169</v>
      </c>
      <c r="M198" s="996">
        <f t="shared" si="37"/>
        <v>99.411764705882348</v>
      </c>
      <c r="N198" s="303" t="s">
        <v>139</v>
      </c>
      <c r="O198" s="383" t="s">
        <v>139</v>
      </c>
      <c r="P198" s="383" t="s">
        <v>614</v>
      </c>
      <c r="Q198" s="1039" t="s">
        <v>142</v>
      </c>
      <c r="R198" s="300" t="s">
        <v>615</v>
      </c>
      <c r="S198" s="185"/>
      <c r="T198" s="185"/>
      <c r="U198" s="185"/>
      <c r="V198" s="185"/>
      <c r="W198" s="185"/>
      <c r="X198" s="185"/>
      <c r="Y198" s="185"/>
      <c r="Z198" s="185"/>
      <c r="AA198" s="185"/>
      <c r="AB198" s="185"/>
      <c r="AC198" s="185"/>
      <c r="AD198" s="185"/>
      <c r="AE198" s="185"/>
      <c r="AF198" s="185"/>
      <c r="AG198" s="185"/>
      <c r="AH198" s="185"/>
      <c r="AI198" s="185"/>
      <c r="AJ198" s="185"/>
      <c r="AK198" s="185"/>
      <c r="AL198" s="185"/>
      <c r="AM198" s="185"/>
      <c r="AN198" s="185"/>
      <c r="AO198" s="185"/>
      <c r="AP198" s="185"/>
      <c r="AQ198" s="185"/>
      <c r="AR198" s="185"/>
      <c r="AS198" s="185"/>
      <c r="AT198" s="185"/>
      <c r="AU198" s="185"/>
      <c r="AV198" s="185"/>
      <c r="AW198" s="185"/>
      <c r="AX198" s="185"/>
      <c r="AY198" s="185"/>
      <c r="AZ198" s="185"/>
      <c r="BA198" s="185"/>
      <c r="BB198" s="185"/>
      <c r="BC198" s="185"/>
      <c r="BD198" s="185"/>
      <c r="BE198" s="185"/>
      <c r="BF198" s="185"/>
      <c r="BG198" s="185"/>
      <c r="BH198" s="185"/>
      <c r="BI198" s="185"/>
      <c r="BJ198" s="185"/>
      <c r="BK198" s="185"/>
      <c r="BL198" s="185"/>
      <c r="BM198" s="185"/>
      <c r="BN198" s="185"/>
      <c r="BO198" s="185"/>
      <c r="BP198" s="185"/>
      <c r="BQ198" s="185"/>
      <c r="BR198" s="185"/>
      <c r="BS198" s="185"/>
      <c r="BT198" s="185"/>
      <c r="BU198" s="185"/>
      <c r="BV198" s="185"/>
      <c r="BW198" s="185"/>
      <c r="BX198" s="185"/>
    </row>
    <row r="199" spans="1:76" s="185" customFormat="1" ht="21" customHeight="1" x14ac:dyDescent="0.2">
      <c r="A199" s="258">
        <v>7342</v>
      </c>
      <c r="B199" s="503" t="s">
        <v>616</v>
      </c>
      <c r="C199" s="359" t="s">
        <v>184</v>
      </c>
      <c r="D199" s="377" t="s">
        <v>617</v>
      </c>
      <c r="E199" s="229">
        <f t="shared" si="39"/>
        <v>1597</v>
      </c>
      <c r="F199" s="347">
        <v>0</v>
      </c>
      <c r="G199" s="347">
        <v>1497</v>
      </c>
      <c r="H199" s="348">
        <v>100</v>
      </c>
      <c r="I199" s="349">
        <v>1597</v>
      </c>
      <c r="J199" s="350">
        <v>1000</v>
      </c>
      <c r="K199" s="347">
        <v>1200</v>
      </c>
      <c r="L199" s="347">
        <v>1188</v>
      </c>
      <c r="M199" s="443">
        <f t="shared" si="37"/>
        <v>99</v>
      </c>
      <c r="N199" s="444"/>
      <c r="O199" s="504"/>
      <c r="P199" s="504"/>
      <c r="Q199" s="478"/>
      <c r="R199" s="505" t="s">
        <v>618</v>
      </c>
    </row>
    <row r="200" spans="1:76" s="257" customFormat="1" ht="27" customHeight="1" x14ac:dyDescent="0.2">
      <c r="A200" s="258">
        <v>7344</v>
      </c>
      <c r="B200" s="1042" t="s">
        <v>87</v>
      </c>
      <c r="C200" s="359" t="s">
        <v>322</v>
      </c>
      <c r="D200" s="447" t="s">
        <v>619</v>
      </c>
      <c r="E200" s="229">
        <f t="shared" si="39"/>
        <v>3038</v>
      </c>
      <c r="F200" s="347">
        <v>2684</v>
      </c>
      <c r="G200" s="347">
        <v>307</v>
      </c>
      <c r="H200" s="348">
        <v>47</v>
      </c>
      <c r="I200" s="349">
        <v>3038</v>
      </c>
      <c r="J200" s="350">
        <v>1500</v>
      </c>
      <c r="K200" s="347">
        <v>0</v>
      </c>
      <c r="L200" s="347">
        <v>0</v>
      </c>
      <c r="M200" s="351" t="s">
        <v>19</v>
      </c>
      <c r="N200" s="264" t="s">
        <v>110</v>
      </c>
      <c r="O200" s="264" t="s">
        <v>97</v>
      </c>
      <c r="P200" s="289" t="s">
        <v>620</v>
      </c>
      <c r="Q200" s="247" t="s">
        <v>269</v>
      </c>
      <c r="R200" s="248" t="s">
        <v>894</v>
      </c>
      <c r="S200" s="185"/>
      <c r="T200" s="185"/>
      <c r="U200" s="185"/>
      <c r="V200" s="185"/>
      <c r="W200" s="185"/>
      <c r="X200" s="185"/>
      <c r="Y200" s="185"/>
      <c r="Z200" s="185"/>
      <c r="AA200" s="185"/>
      <c r="AB200" s="185"/>
      <c r="AC200" s="185"/>
      <c r="AD200" s="185"/>
      <c r="AE200" s="185"/>
      <c r="AF200" s="185"/>
      <c r="AG200" s="185"/>
      <c r="AH200" s="185"/>
      <c r="AI200" s="185"/>
      <c r="AJ200" s="185"/>
      <c r="AK200" s="185"/>
      <c r="AL200" s="185"/>
      <c r="AM200" s="185"/>
      <c r="AN200" s="185"/>
      <c r="AO200" s="185"/>
      <c r="AP200" s="185"/>
      <c r="AQ200" s="185"/>
      <c r="AR200" s="185"/>
      <c r="AS200" s="185"/>
      <c r="AT200" s="185"/>
      <c r="AU200" s="185"/>
      <c r="AV200" s="185"/>
      <c r="AW200" s="185"/>
      <c r="AX200" s="185"/>
      <c r="AY200" s="185"/>
      <c r="AZ200" s="185"/>
      <c r="BA200" s="185"/>
      <c r="BB200" s="185"/>
      <c r="BC200" s="185"/>
      <c r="BD200" s="185"/>
      <c r="BE200" s="185"/>
      <c r="BF200" s="185"/>
      <c r="BG200" s="185"/>
      <c r="BH200" s="185"/>
      <c r="BI200" s="185"/>
      <c r="BJ200" s="185"/>
      <c r="BK200" s="185"/>
      <c r="BL200" s="185"/>
      <c r="BM200" s="185"/>
      <c r="BN200" s="185"/>
      <c r="BO200" s="185"/>
      <c r="BP200" s="185"/>
      <c r="BQ200" s="185"/>
      <c r="BR200" s="185"/>
      <c r="BS200" s="185"/>
      <c r="BT200" s="185"/>
      <c r="BU200" s="185"/>
      <c r="BV200" s="185"/>
      <c r="BW200" s="185"/>
      <c r="BX200" s="185"/>
    </row>
    <row r="201" spans="1:76" s="257" customFormat="1" ht="21" customHeight="1" x14ac:dyDescent="0.2">
      <c r="A201" s="258">
        <v>7345</v>
      </c>
      <c r="B201" s="1043" t="s">
        <v>87</v>
      </c>
      <c r="C201" s="359" t="s">
        <v>322</v>
      </c>
      <c r="D201" s="447" t="s">
        <v>621</v>
      </c>
      <c r="E201" s="229">
        <f t="shared" si="39"/>
        <v>2621</v>
      </c>
      <c r="F201" s="347">
        <v>2288</v>
      </c>
      <c r="G201" s="347">
        <v>293</v>
      </c>
      <c r="H201" s="348">
        <v>40</v>
      </c>
      <c r="I201" s="349">
        <v>2621</v>
      </c>
      <c r="J201" s="350">
        <v>2500</v>
      </c>
      <c r="K201" s="347">
        <v>1950</v>
      </c>
      <c r="L201" s="347">
        <v>1947</v>
      </c>
      <c r="M201" s="443">
        <f t="shared" si="37"/>
        <v>99.846153846153854</v>
      </c>
      <c r="N201" s="264" t="s">
        <v>186</v>
      </c>
      <c r="O201" s="264" t="s">
        <v>174</v>
      </c>
      <c r="P201" s="289" t="s">
        <v>622</v>
      </c>
      <c r="Q201" s="299" t="s">
        <v>157</v>
      </c>
      <c r="R201" s="248" t="s">
        <v>321</v>
      </c>
      <c r="S201" s="185"/>
      <c r="T201" s="185"/>
      <c r="U201" s="185"/>
      <c r="V201" s="185"/>
      <c r="W201" s="185"/>
      <c r="X201" s="185"/>
      <c r="Y201" s="185"/>
      <c r="Z201" s="185"/>
      <c r="AA201" s="185"/>
      <c r="AB201" s="185"/>
      <c r="AC201" s="185"/>
      <c r="AD201" s="185"/>
      <c r="AE201" s="185"/>
      <c r="AF201" s="185"/>
      <c r="AG201" s="185"/>
      <c r="AH201" s="185"/>
      <c r="AI201" s="185"/>
      <c r="AJ201" s="185"/>
      <c r="AK201" s="185"/>
      <c r="AL201" s="185"/>
      <c r="AM201" s="185"/>
      <c r="AN201" s="185"/>
      <c r="AO201" s="185"/>
      <c r="AP201" s="185"/>
      <c r="AQ201" s="185"/>
      <c r="AR201" s="185"/>
      <c r="AS201" s="185"/>
      <c r="AT201" s="185"/>
      <c r="AU201" s="185"/>
      <c r="AV201" s="185"/>
      <c r="AW201" s="185"/>
      <c r="AX201" s="185"/>
      <c r="AY201" s="185"/>
      <c r="AZ201" s="185"/>
      <c r="BA201" s="185"/>
      <c r="BB201" s="185"/>
      <c r="BC201" s="185"/>
      <c r="BD201" s="185"/>
      <c r="BE201" s="185"/>
      <c r="BF201" s="185"/>
      <c r="BG201" s="185"/>
      <c r="BH201" s="185"/>
      <c r="BI201" s="185"/>
      <c r="BJ201" s="185"/>
      <c r="BK201" s="185"/>
      <c r="BL201" s="185"/>
      <c r="BM201" s="185"/>
      <c r="BN201" s="185"/>
      <c r="BO201" s="185"/>
      <c r="BP201" s="185"/>
      <c r="BQ201" s="185"/>
      <c r="BR201" s="185"/>
      <c r="BS201" s="185"/>
      <c r="BT201" s="185"/>
      <c r="BU201" s="185"/>
      <c r="BV201" s="185"/>
      <c r="BW201" s="185"/>
      <c r="BX201" s="185"/>
    </row>
    <row r="202" spans="1:76" s="236" customFormat="1" ht="30.75" customHeight="1" x14ac:dyDescent="0.2">
      <c r="A202" s="449">
        <v>7346</v>
      </c>
      <c r="B202" s="506" t="s">
        <v>150</v>
      </c>
      <c r="C202" s="451" t="s">
        <v>322</v>
      </c>
      <c r="D202" s="507" t="s">
        <v>399</v>
      </c>
      <c r="E202" s="295">
        <f t="shared" si="39"/>
        <v>25220</v>
      </c>
      <c r="F202" s="280">
        <v>24216</v>
      </c>
      <c r="G202" s="280">
        <v>581</v>
      </c>
      <c r="H202" s="453">
        <v>423</v>
      </c>
      <c r="I202" s="365">
        <v>1004</v>
      </c>
      <c r="J202" s="279">
        <v>1000</v>
      </c>
      <c r="K202" s="280">
        <v>0</v>
      </c>
      <c r="L202" s="280">
        <v>0</v>
      </c>
      <c r="M202" s="459" t="s">
        <v>19</v>
      </c>
      <c r="N202" s="383" t="s">
        <v>101</v>
      </c>
      <c r="O202" s="383" t="s">
        <v>229</v>
      </c>
      <c r="P202" s="456" t="s">
        <v>400</v>
      </c>
      <c r="Q202" s="299" t="s">
        <v>401</v>
      </c>
      <c r="R202" s="457" t="s">
        <v>402</v>
      </c>
    </row>
    <row r="203" spans="1:76" s="273" customFormat="1" ht="21" customHeight="1" x14ac:dyDescent="0.2">
      <c r="A203" s="1044">
        <v>7347</v>
      </c>
      <c r="B203" s="501" t="s">
        <v>98</v>
      </c>
      <c r="C203" s="359" t="s">
        <v>167</v>
      </c>
      <c r="D203" s="1045" t="s">
        <v>623</v>
      </c>
      <c r="E203" s="229">
        <f t="shared" si="39"/>
        <v>3568</v>
      </c>
      <c r="F203" s="1046">
        <v>3103</v>
      </c>
      <c r="G203" s="1046">
        <v>290</v>
      </c>
      <c r="H203" s="1047">
        <v>175</v>
      </c>
      <c r="I203" s="1048">
        <v>465</v>
      </c>
      <c r="J203" s="1049">
        <v>2600</v>
      </c>
      <c r="K203" s="1046">
        <v>60</v>
      </c>
      <c r="L203" s="1046">
        <v>20</v>
      </c>
      <c r="M203" s="1050">
        <f t="shared" si="37"/>
        <v>33.333333333333329</v>
      </c>
      <c r="N203" s="264" t="s">
        <v>186</v>
      </c>
      <c r="O203" s="304" t="s">
        <v>128</v>
      </c>
      <c r="P203" s="305" t="s">
        <v>624</v>
      </c>
      <c r="Q203" s="299" t="s">
        <v>107</v>
      </c>
      <c r="R203" s="269" t="s">
        <v>625</v>
      </c>
    </row>
    <row r="204" spans="1:76" s="185" customFormat="1" ht="21" customHeight="1" x14ac:dyDescent="0.2">
      <c r="A204" s="258">
        <v>7348</v>
      </c>
      <c r="B204" s="1042" t="s">
        <v>317</v>
      </c>
      <c r="C204" s="359" t="s">
        <v>184</v>
      </c>
      <c r="D204" s="1051" t="s">
        <v>626</v>
      </c>
      <c r="E204" s="229">
        <f t="shared" si="39"/>
        <v>7081</v>
      </c>
      <c r="F204" s="347">
        <v>6806</v>
      </c>
      <c r="G204" s="347">
        <v>75</v>
      </c>
      <c r="H204" s="348">
        <v>200</v>
      </c>
      <c r="I204" s="349">
        <v>7081</v>
      </c>
      <c r="J204" s="350">
        <v>6300</v>
      </c>
      <c r="K204" s="347">
        <v>7060</v>
      </c>
      <c r="L204" s="347">
        <v>6914</v>
      </c>
      <c r="M204" s="443">
        <f t="shared" si="37"/>
        <v>97.932011331444755</v>
      </c>
      <c r="N204" s="444" t="s">
        <v>128</v>
      </c>
      <c r="O204" s="504" t="s">
        <v>259</v>
      </c>
      <c r="P204" s="504" t="s">
        <v>627</v>
      </c>
      <c r="Q204" s="478" t="s">
        <v>212</v>
      </c>
      <c r="R204" s="505" t="s">
        <v>966</v>
      </c>
    </row>
    <row r="205" spans="1:76" s="512" customFormat="1" ht="27.95" customHeight="1" x14ac:dyDescent="0.2">
      <c r="A205" s="508">
        <v>7349</v>
      </c>
      <c r="B205" s="275" t="s">
        <v>111</v>
      </c>
      <c r="C205" s="276" t="s">
        <v>336</v>
      </c>
      <c r="D205" s="509" t="s">
        <v>628</v>
      </c>
      <c r="E205" s="220">
        <f t="shared" si="39"/>
        <v>9380</v>
      </c>
      <c r="F205" s="278">
        <v>7200</v>
      </c>
      <c r="G205" s="432">
        <v>1100</v>
      </c>
      <c r="H205" s="231">
        <v>1080</v>
      </c>
      <c r="I205" s="220">
        <v>876.04</v>
      </c>
      <c r="J205" s="510">
        <v>2000</v>
      </c>
      <c r="K205" s="511">
        <v>1000</v>
      </c>
      <c r="L205" s="256">
        <v>0</v>
      </c>
      <c r="M205" s="272">
        <f t="shared" si="37"/>
        <v>0</v>
      </c>
      <c r="N205" s="444" t="s">
        <v>196</v>
      </c>
      <c r="O205" s="477" t="s">
        <v>602</v>
      </c>
      <c r="P205" s="445" t="s">
        <v>107</v>
      </c>
      <c r="Q205" s="478"/>
      <c r="R205" s="283" t="s">
        <v>580</v>
      </c>
    </row>
    <row r="206" spans="1:76" s="512" customFormat="1" ht="27.95" customHeight="1" thickBot="1" x14ac:dyDescent="0.25">
      <c r="A206" s="1110">
        <v>7350</v>
      </c>
      <c r="B206" s="901" t="s">
        <v>629</v>
      </c>
      <c r="C206" s="574" t="s">
        <v>307</v>
      </c>
      <c r="D206" s="1111" t="s">
        <v>630</v>
      </c>
      <c r="E206" s="524">
        <f t="shared" si="39"/>
        <v>2536</v>
      </c>
      <c r="F206" s="815">
        <v>2460</v>
      </c>
      <c r="G206" s="1112">
        <v>0</v>
      </c>
      <c r="H206" s="409">
        <v>76</v>
      </c>
      <c r="I206" s="524">
        <v>2536</v>
      </c>
      <c r="J206" s="1113">
        <v>0</v>
      </c>
      <c r="K206" s="1114">
        <v>2560</v>
      </c>
      <c r="L206" s="1115">
        <v>2536</v>
      </c>
      <c r="M206" s="665">
        <f t="shared" si="37"/>
        <v>99.0625</v>
      </c>
      <c r="N206" s="1116"/>
      <c r="O206" s="1116"/>
      <c r="P206" s="1116" t="s">
        <v>631</v>
      </c>
      <c r="Q206" s="1117"/>
      <c r="R206" s="417" t="s">
        <v>405</v>
      </c>
    </row>
    <row r="207" spans="1:76" s="186" customFormat="1" ht="21" customHeight="1" thickBot="1" x14ac:dyDescent="0.25">
      <c r="A207" s="1165" t="s">
        <v>22</v>
      </c>
      <c r="B207" s="1166"/>
      <c r="C207" s="1166"/>
      <c r="D207" s="1167"/>
      <c r="E207" s="306">
        <f>SUM(E208:E210)</f>
        <v>41313.891000000003</v>
      </c>
      <c r="F207" s="307">
        <f t="shared" ref="F207:L207" si="41">SUM(F208:F210)</f>
        <v>38147.591</v>
      </c>
      <c r="G207" s="310">
        <f t="shared" si="41"/>
        <v>1841.3</v>
      </c>
      <c r="H207" s="308">
        <f t="shared" si="41"/>
        <v>1325</v>
      </c>
      <c r="I207" s="306">
        <f t="shared" si="41"/>
        <v>13688.891</v>
      </c>
      <c r="J207" s="306">
        <f t="shared" si="41"/>
        <v>13786</v>
      </c>
      <c r="K207" s="310">
        <f t="shared" si="41"/>
        <v>12832</v>
      </c>
      <c r="L207" s="310">
        <f t="shared" si="41"/>
        <v>12325</v>
      </c>
      <c r="M207" s="189">
        <f t="shared" si="37"/>
        <v>96.048940149625935</v>
      </c>
      <c r="N207" s="513"/>
      <c r="O207" s="513"/>
      <c r="P207" s="513"/>
      <c r="Q207" s="514"/>
      <c r="R207" s="515"/>
      <c r="S207" s="185"/>
      <c r="T207" s="185"/>
      <c r="U207" s="185"/>
      <c r="V207" s="185"/>
      <c r="W207" s="185"/>
      <c r="X207" s="185"/>
      <c r="Y207" s="185"/>
      <c r="Z207" s="185"/>
      <c r="AA207" s="185"/>
      <c r="AB207" s="185"/>
      <c r="AC207" s="185"/>
      <c r="AD207" s="185"/>
      <c r="AE207" s="185"/>
      <c r="AF207" s="185"/>
      <c r="AG207" s="185"/>
      <c r="AH207" s="185"/>
      <c r="AI207" s="185"/>
      <c r="AJ207" s="185"/>
      <c r="AK207" s="185"/>
      <c r="AL207" s="185"/>
      <c r="AM207" s="185"/>
      <c r="AN207" s="185"/>
      <c r="AO207" s="185"/>
      <c r="AP207" s="185"/>
      <c r="AQ207" s="185"/>
      <c r="AR207" s="185"/>
      <c r="AS207" s="185"/>
      <c r="AT207" s="185"/>
      <c r="AU207" s="185"/>
      <c r="AV207" s="185"/>
      <c r="AW207" s="185"/>
      <c r="AX207" s="185"/>
      <c r="AY207" s="185"/>
      <c r="AZ207" s="185"/>
      <c r="BA207" s="185"/>
      <c r="BB207" s="185"/>
      <c r="BC207" s="185"/>
      <c r="BD207" s="185"/>
      <c r="BE207" s="185"/>
      <c r="BF207" s="185"/>
      <c r="BG207" s="185"/>
      <c r="BH207" s="185"/>
      <c r="BI207" s="185"/>
      <c r="BJ207" s="185"/>
      <c r="BK207" s="185"/>
      <c r="BL207" s="185"/>
      <c r="BM207" s="185"/>
      <c r="BN207" s="185"/>
      <c r="BO207" s="185"/>
      <c r="BP207" s="185"/>
      <c r="BQ207" s="185"/>
      <c r="BR207" s="185"/>
      <c r="BS207" s="185"/>
      <c r="BT207" s="185"/>
      <c r="BU207" s="185"/>
      <c r="BV207" s="185"/>
      <c r="BW207" s="185"/>
      <c r="BX207" s="185"/>
    </row>
    <row r="208" spans="1:76" s="186" customFormat="1" ht="27.75" customHeight="1" x14ac:dyDescent="0.2">
      <c r="A208" s="516">
        <v>7272</v>
      </c>
      <c r="B208" s="517" t="s">
        <v>183</v>
      </c>
      <c r="C208" s="385" t="s">
        <v>176</v>
      </c>
      <c r="D208" s="518" t="s">
        <v>632</v>
      </c>
      <c r="E208" s="387">
        <f>SUM(F208:H208)</f>
        <v>2659</v>
      </c>
      <c r="F208" s="388">
        <v>2300</v>
      </c>
      <c r="G208" s="388">
        <v>359</v>
      </c>
      <c r="H208" s="389">
        <v>0</v>
      </c>
      <c r="I208" s="387">
        <v>359</v>
      </c>
      <c r="J208" s="390">
        <v>3786</v>
      </c>
      <c r="K208" s="391">
        <v>12</v>
      </c>
      <c r="L208" s="392">
        <v>11</v>
      </c>
      <c r="M208" s="393">
        <f>(L208/K208)*100</f>
        <v>91.666666666666657</v>
      </c>
      <c r="N208" s="394"/>
      <c r="O208" s="395"/>
      <c r="P208" s="395" t="s">
        <v>79</v>
      </c>
      <c r="Q208" s="396"/>
      <c r="R208" s="519" t="s">
        <v>967</v>
      </c>
      <c r="S208" s="185"/>
      <c r="T208" s="185"/>
      <c r="U208" s="185"/>
      <c r="V208" s="185"/>
      <c r="W208" s="185"/>
      <c r="X208" s="185"/>
      <c r="Y208" s="185"/>
      <c r="Z208" s="185"/>
      <c r="AA208" s="185"/>
      <c r="AB208" s="185"/>
      <c r="AC208" s="185"/>
      <c r="AD208" s="185"/>
      <c r="AE208" s="185"/>
      <c r="AF208" s="185"/>
      <c r="AG208" s="185"/>
      <c r="AH208" s="185"/>
      <c r="AI208" s="185"/>
      <c r="AJ208" s="185"/>
      <c r="AK208" s="185"/>
      <c r="AL208" s="185"/>
      <c r="AM208" s="185"/>
      <c r="AN208" s="185"/>
      <c r="AO208" s="185"/>
      <c r="AP208" s="185"/>
      <c r="AQ208" s="185"/>
      <c r="AR208" s="185"/>
      <c r="AS208" s="185"/>
      <c r="AT208" s="185"/>
      <c r="AU208" s="185"/>
      <c r="AV208" s="185"/>
      <c r="AW208" s="185"/>
      <c r="AX208" s="185"/>
      <c r="AY208" s="185"/>
      <c r="AZ208" s="185"/>
      <c r="BA208" s="185"/>
      <c r="BB208" s="185"/>
      <c r="BC208" s="185"/>
      <c r="BD208" s="185"/>
      <c r="BE208" s="185"/>
      <c r="BF208" s="185"/>
      <c r="BG208" s="185"/>
      <c r="BH208" s="185"/>
      <c r="BI208" s="185"/>
      <c r="BJ208" s="185"/>
      <c r="BK208" s="185"/>
      <c r="BL208" s="185"/>
      <c r="BM208" s="185"/>
      <c r="BN208" s="185"/>
      <c r="BO208" s="185"/>
      <c r="BP208" s="185"/>
      <c r="BQ208" s="185"/>
      <c r="BR208" s="185"/>
      <c r="BS208" s="185"/>
      <c r="BT208" s="185"/>
      <c r="BU208" s="185"/>
      <c r="BV208" s="185"/>
      <c r="BW208" s="185"/>
      <c r="BX208" s="185"/>
    </row>
    <row r="209" spans="1:76" s="357" customFormat="1" ht="35.25" customHeight="1" x14ac:dyDescent="0.2">
      <c r="A209" s="238">
        <v>8209</v>
      </c>
      <c r="B209" s="239" t="s">
        <v>98</v>
      </c>
      <c r="C209" s="370" t="s">
        <v>176</v>
      </c>
      <c r="D209" s="1052" t="s">
        <v>633</v>
      </c>
      <c r="E209" s="229">
        <f t="shared" ref="E209" si="42">SUM(F209:H209)</f>
        <v>12154.891</v>
      </c>
      <c r="F209" s="242">
        <v>10847.591</v>
      </c>
      <c r="G209" s="242">
        <v>307.3</v>
      </c>
      <c r="H209" s="243">
        <v>1000</v>
      </c>
      <c r="I209" s="244">
        <f>E209</f>
        <v>12154.891</v>
      </c>
      <c r="J209" s="245">
        <v>9000</v>
      </c>
      <c r="K209" s="242">
        <v>12435</v>
      </c>
      <c r="L209" s="242">
        <v>12132</v>
      </c>
      <c r="M209" s="1053">
        <f>(L209/K209)*100</f>
        <v>97.563329312424614</v>
      </c>
      <c r="N209" s="264" t="s">
        <v>186</v>
      </c>
      <c r="O209" s="383" t="s">
        <v>481</v>
      </c>
      <c r="P209" s="240">
        <v>2017</v>
      </c>
      <c r="Q209" s="478" t="s">
        <v>634</v>
      </c>
      <c r="R209" s="283" t="s">
        <v>635</v>
      </c>
    </row>
    <row r="210" spans="1:76" s="357" customFormat="1" ht="87.75" customHeight="1" thickBot="1" x14ac:dyDescent="0.25">
      <c r="A210" s="520">
        <v>8210</v>
      </c>
      <c r="B210" s="521" t="s">
        <v>98</v>
      </c>
      <c r="C210" s="522" t="s">
        <v>271</v>
      </c>
      <c r="D210" s="523" t="s">
        <v>636</v>
      </c>
      <c r="E210" s="524">
        <f t="shared" ref="E210" si="43">SUM(F210:H210)</f>
        <v>26500</v>
      </c>
      <c r="F210" s="525">
        <v>25000</v>
      </c>
      <c r="G210" s="525">
        <v>1175</v>
      </c>
      <c r="H210" s="526">
        <v>325</v>
      </c>
      <c r="I210" s="527">
        <v>1175</v>
      </c>
      <c r="J210" s="528">
        <v>1000</v>
      </c>
      <c r="K210" s="525">
        <v>385</v>
      </c>
      <c r="L210" s="525">
        <v>182</v>
      </c>
      <c r="M210" s="529">
        <f>(L210/K210)*100</f>
        <v>47.272727272727273</v>
      </c>
      <c r="N210" s="530"/>
      <c r="O210" s="531"/>
      <c r="P210" s="531"/>
      <c r="Q210" s="532"/>
      <c r="R210" s="533" t="s">
        <v>637</v>
      </c>
    </row>
    <row r="211" spans="1:76" s="186" customFormat="1" ht="21" customHeight="1" thickBot="1" x14ac:dyDescent="0.25">
      <c r="A211" s="1174" t="s">
        <v>23</v>
      </c>
      <c r="B211" s="1175"/>
      <c r="C211" s="1175"/>
      <c r="D211" s="1176"/>
      <c r="E211" s="534">
        <f>E212+E214+E217+E219+E221+E223+E225+E229+E231+E236+E238+E242+E249+E272+E286+E288+E245+E227+E284</f>
        <v>4121320.2790000001</v>
      </c>
      <c r="F211" s="534">
        <f t="shared" ref="F211:L211" si="44">F212+F214+F217+F219+F221+F223+F225+F229+F231+F236+F238+F242+F249+F272+F286+F288+F245+F227+F284</f>
        <v>4011834.2790000001</v>
      </c>
      <c r="G211" s="534">
        <f t="shared" si="44"/>
        <v>82872</v>
      </c>
      <c r="H211" s="535">
        <f t="shared" si="44"/>
        <v>26614</v>
      </c>
      <c r="I211" s="536">
        <f t="shared" si="44"/>
        <v>299460.27899999998</v>
      </c>
      <c r="J211" s="537">
        <f t="shared" si="44"/>
        <v>182099</v>
      </c>
      <c r="K211" s="534">
        <f t="shared" si="44"/>
        <v>141569</v>
      </c>
      <c r="L211" s="534">
        <f t="shared" si="44"/>
        <v>130558</v>
      </c>
      <c r="M211" s="538">
        <f t="shared" si="37"/>
        <v>92.222167282385271</v>
      </c>
      <c r="N211" s="539"/>
      <c r="O211" s="539"/>
      <c r="P211" s="539"/>
      <c r="Q211" s="540"/>
      <c r="R211" s="541"/>
      <c r="S211" s="185"/>
      <c r="T211" s="185"/>
      <c r="U211" s="185"/>
      <c r="V211" s="185"/>
      <c r="W211" s="185"/>
      <c r="X211" s="185"/>
      <c r="Y211" s="185"/>
      <c r="Z211" s="185"/>
      <c r="AA211" s="185"/>
      <c r="AB211" s="185"/>
      <c r="AC211" s="185"/>
      <c r="AD211" s="185"/>
      <c r="AE211" s="185"/>
      <c r="AF211" s="185"/>
      <c r="AG211" s="185"/>
      <c r="AH211" s="185"/>
      <c r="AI211" s="185"/>
      <c r="AJ211" s="185"/>
      <c r="AK211" s="185"/>
      <c r="AL211" s="185"/>
      <c r="AM211" s="185"/>
      <c r="AN211" s="185"/>
      <c r="AO211" s="185"/>
      <c r="AP211" s="185"/>
      <c r="AQ211" s="185"/>
      <c r="AR211" s="185"/>
      <c r="AS211" s="185"/>
      <c r="AT211" s="185"/>
      <c r="AU211" s="185"/>
      <c r="AV211" s="185"/>
      <c r="AW211" s="185"/>
      <c r="AX211" s="185"/>
      <c r="AY211" s="185"/>
      <c r="AZ211" s="185"/>
      <c r="BA211" s="185"/>
      <c r="BB211" s="185"/>
      <c r="BC211" s="185"/>
      <c r="BD211" s="185"/>
      <c r="BE211" s="185"/>
      <c r="BF211" s="185"/>
      <c r="BG211" s="185"/>
      <c r="BH211" s="185"/>
      <c r="BI211" s="185"/>
      <c r="BJ211" s="185"/>
      <c r="BK211" s="185"/>
      <c r="BL211" s="185"/>
      <c r="BM211" s="185"/>
      <c r="BN211" s="185"/>
      <c r="BO211" s="185"/>
      <c r="BP211" s="185"/>
      <c r="BQ211" s="185"/>
      <c r="BR211" s="185"/>
      <c r="BS211" s="185"/>
      <c r="BT211" s="185"/>
      <c r="BU211" s="185"/>
      <c r="BV211" s="185"/>
      <c r="BW211" s="185"/>
      <c r="BX211" s="185"/>
    </row>
    <row r="212" spans="1:76" s="186" customFormat="1" ht="21" customHeight="1" thickBot="1" x14ac:dyDescent="0.25">
      <c r="A212" s="1162" t="s">
        <v>24</v>
      </c>
      <c r="B212" s="1163"/>
      <c r="C212" s="1163"/>
      <c r="D212" s="1164"/>
      <c r="E212" s="187">
        <f>SUM(E213:E213)</f>
        <v>500</v>
      </c>
      <c r="F212" s="217">
        <f>SUM(F213:F213)</f>
        <v>400</v>
      </c>
      <c r="G212" s="188">
        <f t="shared" ref="G212:L212" si="45">SUM(G213:G213)</f>
        <v>100</v>
      </c>
      <c r="H212" s="215">
        <f t="shared" si="45"/>
        <v>0</v>
      </c>
      <c r="I212" s="187">
        <f t="shared" si="45"/>
        <v>33</v>
      </c>
      <c r="J212" s="187">
        <f t="shared" si="45"/>
        <v>467</v>
      </c>
      <c r="K212" s="188">
        <f t="shared" si="45"/>
        <v>0</v>
      </c>
      <c r="L212" s="217">
        <f t="shared" si="45"/>
        <v>0</v>
      </c>
      <c r="M212" s="542" t="s">
        <v>19</v>
      </c>
      <c r="N212" s="190"/>
      <c r="O212" s="191"/>
      <c r="P212" s="191"/>
      <c r="Q212" s="192"/>
      <c r="R212" s="193"/>
      <c r="S212" s="185"/>
      <c r="T212" s="185"/>
      <c r="U212" s="185"/>
      <c r="V212" s="185"/>
      <c r="W212" s="185"/>
      <c r="X212" s="185"/>
      <c r="Y212" s="185"/>
      <c r="Z212" s="185"/>
      <c r="AA212" s="185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5"/>
      <c r="AL212" s="185"/>
      <c r="AM212" s="185"/>
      <c r="AN212" s="185"/>
      <c r="AO212" s="185"/>
      <c r="AP212" s="185"/>
      <c r="AQ212" s="185"/>
      <c r="AR212" s="185"/>
      <c r="AS212" s="185"/>
      <c r="AT212" s="185"/>
      <c r="AU212" s="185"/>
      <c r="AV212" s="185"/>
      <c r="AW212" s="185"/>
      <c r="AX212" s="185"/>
      <c r="AY212" s="185"/>
      <c r="AZ212" s="185"/>
      <c r="BA212" s="185"/>
      <c r="BB212" s="185"/>
      <c r="BC212" s="185"/>
      <c r="BD212" s="185"/>
      <c r="BE212" s="185"/>
      <c r="BF212" s="185"/>
      <c r="BG212" s="185"/>
      <c r="BH212" s="185"/>
      <c r="BI212" s="185"/>
      <c r="BJ212" s="185"/>
      <c r="BK212" s="185"/>
      <c r="BL212" s="185"/>
      <c r="BM212" s="185"/>
      <c r="BN212" s="185"/>
      <c r="BO212" s="185"/>
      <c r="BP212" s="185"/>
      <c r="BQ212" s="185"/>
      <c r="BR212" s="185"/>
      <c r="BS212" s="185"/>
      <c r="BT212" s="185"/>
      <c r="BU212" s="185"/>
      <c r="BV212" s="185"/>
      <c r="BW212" s="185"/>
      <c r="BX212" s="185"/>
    </row>
    <row r="213" spans="1:76" s="186" customFormat="1" ht="21" customHeight="1" thickBot="1" x14ac:dyDescent="0.25">
      <c r="A213" s="543">
        <v>6320</v>
      </c>
      <c r="B213" s="433"/>
      <c r="C213" s="399" t="s">
        <v>301</v>
      </c>
      <c r="D213" s="544" t="s">
        <v>638</v>
      </c>
      <c r="E213" s="545">
        <f>SUM(F213:H213)</f>
        <v>500</v>
      </c>
      <c r="F213" s="546">
        <v>400</v>
      </c>
      <c r="G213" s="546">
        <v>100</v>
      </c>
      <c r="H213" s="547">
        <v>0</v>
      </c>
      <c r="I213" s="545">
        <v>33</v>
      </c>
      <c r="J213" s="548">
        <v>467</v>
      </c>
      <c r="K213" s="549">
        <v>0</v>
      </c>
      <c r="L213" s="550">
        <v>0</v>
      </c>
      <c r="M213" s="551" t="s">
        <v>19</v>
      </c>
      <c r="N213" s="552"/>
      <c r="O213" s="553"/>
      <c r="P213" s="553" t="s">
        <v>107</v>
      </c>
      <c r="Q213" s="554"/>
      <c r="R213" s="555" t="s">
        <v>639</v>
      </c>
      <c r="S213" s="185"/>
      <c r="T213" s="185"/>
      <c r="U213" s="185"/>
      <c r="V213" s="185"/>
      <c r="W213" s="185"/>
      <c r="X213" s="185"/>
      <c r="Y213" s="185"/>
      <c r="Z213" s="185"/>
      <c r="AA213" s="185"/>
      <c r="AB213" s="185"/>
      <c r="AC213" s="185"/>
      <c r="AD213" s="185"/>
      <c r="AE213" s="185"/>
      <c r="AF213" s="185"/>
      <c r="AG213" s="185"/>
      <c r="AH213" s="185"/>
      <c r="AI213" s="185"/>
      <c r="AJ213" s="185"/>
      <c r="AK213" s="185"/>
      <c r="AL213" s="185"/>
      <c r="AM213" s="185"/>
      <c r="AN213" s="185"/>
      <c r="AO213" s="185"/>
      <c r="AP213" s="185"/>
      <c r="AQ213" s="185"/>
      <c r="AR213" s="185"/>
      <c r="AS213" s="185"/>
      <c r="AT213" s="185"/>
      <c r="AU213" s="185"/>
      <c r="AV213" s="185"/>
      <c r="AW213" s="185"/>
      <c r="AX213" s="185"/>
      <c r="AY213" s="185"/>
      <c r="AZ213" s="185"/>
      <c r="BA213" s="185"/>
      <c r="BB213" s="185"/>
      <c r="BC213" s="185"/>
      <c r="BD213" s="185"/>
      <c r="BE213" s="185"/>
      <c r="BF213" s="185"/>
      <c r="BG213" s="185"/>
      <c r="BH213" s="185"/>
      <c r="BI213" s="185"/>
      <c r="BJ213" s="185"/>
      <c r="BK213" s="185"/>
      <c r="BL213" s="185"/>
      <c r="BM213" s="185"/>
      <c r="BN213" s="185"/>
      <c r="BO213" s="185"/>
      <c r="BP213" s="185"/>
      <c r="BQ213" s="185"/>
      <c r="BR213" s="185"/>
      <c r="BS213" s="185"/>
      <c r="BT213" s="185"/>
      <c r="BU213" s="185"/>
      <c r="BV213" s="185"/>
      <c r="BW213" s="185"/>
      <c r="BX213" s="185"/>
    </row>
    <row r="214" spans="1:76" s="186" customFormat="1" ht="21" customHeight="1" thickBot="1" x14ac:dyDescent="0.25">
      <c r="A214" s="1162" t="s">
        <v>25</v>
      </c>
      <c r="B214" s="1163"/>
      <c r="C214" s="1163"/>
      <c r="D214" s="1164"/>
      <c r="E214" s="187">
        <f>SUM(E215:E216)</f>
        <v>18117</v>
      </c>
      <c r="F214" s="188">
        <f t="shared" ref="F214:I214" si="46">SUM(F215:F216)</f>
        <v>17400</v>
      </c>
      <c r="G214" s="188">
        <f t="shared" si="46"/>
        <v>702</v>
      </c>
      <c r="H214" s="215">
        <f t="shared" si="46"/>
        <v>15</v>
      </c>
      <c r="I214" s="187">
        <f t="shared" si="46"/>
        <v>649</v>
      </c>
      <c r="J214" s="187">
        <f>SUM(J215:J216)</f>
        <v>452</v>
      </c>
      <c r="K214" s="188">
        <f t="shared" ref="K214:L214" si="47">SUM(K215:K216)</f>
        <v>15</v>
      </c>
      <c r="L214" s="217">
        <f t="shared" si="47"/>
        <v>13</v>
      </c>
      <c r="M214" s="189">
        <f t="shared" si="37"/>
        <v>86.666666666666671</v>
      </c>
      <c r="N214" s="190"/>
      <c r="O214" s="191"/>
      <c r="P214" s="191"/>
      <c r="Q214" s="192"/>
      <c r="R214" s="556"/>
      <c r="S214" s="185"/>
      <c r="T214" s="185"/>
      <c r="U214" s="185"/>
      <c r="V214" s="185"/>
      <c r="W214" s="185"/>
      <c r="X214" s="185"/>
      <c r="Y214" s="185"/>
      <c r="Z214" s="185"/>
      <c r="AA214" s="185"/>
      <c r="AB214" s="185"/>
      <c r="AC214" s="185"/>
      <c r="AD214" s="185"/>
      <c r="AE214" s="185"/>
      <c r="AF214" s="185"/>
      <c r="AG214" s="185"/>
      <c r="AH214" s="185"/>
      <c r="AI214" s="185"/>
      <c r="AJ214" s="185"/>
      <c r="AK214" s="185"/>
      <c r="AL214" s="185"/>
      <c r="AM214" s="185"/>
      <c r="AN214" s="185"/>
      <c r="AO214" s="185"/>
      <c r="AP214" s="185"/>
      <c r="AQ214" s="185"/>
      <c r="AR214" s="185"/>
      <c r="AS214" s="185"/>
      <c r="AT214" s="185"/>
      <c r="AU214" s="185"/>
      <c r="AV214" s="185"/>
      <c r="AW214" s="185"/>
      <c r="AX214" s="185"/>
      <c r="AY214" s="185"/>
      <c r="AZ214" s="185"/>
      <c r="BA214" s="185"/>
      <c r="BB214" s="185"/>
      <c r="BC214" s="185"/>
      <c r="BD214" s="185"/>
      <c r="BE214" s="185"/>
      <c r="BF214" s="185"/>
      <c r="BG214" s="185"/>
      <c r="BH214" s="185"/>
      <c r="BI214" s="185"/>
      <c r="BJ214" s="185"/>
      <c r="BK214" s="185"/>
      <c r="BL214" s="185"/>
      <c r="BM214" s="185"/>
      <c r="BN214" s="185"/>
      <c r="BO214" s="185"/>
      <c r="BP214" s="185"/>
      <c r="BQ214" s="185"/>
      <c r="BR214" s="185"/>
      <c r="BS214" s="185"/>
      <c r="BT214" s="185"/>
      <c r="BU214" s="185"/>
      <c r="BV214" s="185"/>
      <c r="BW214" s="185"/>
      <c r="BX214" s="185"/>
    </row>
    <row r="215" spans="1:76" s="572" customFormat="1" ht="27" customHeight="1" x14ac:dyDescent="0.2">
      <c r="A215" s="557" t="s">
        <v>640</v>
      </c>
      <c r="B215" s="558" t="s">
        <v>189</v>
      </c>
      <c r="C215" s="317" t="s">
        <v>88</v>
      </c>
      <c r="D215" s="559" t="s">
        <v>641</v>
      </c>
      <c r="E215" s="560">
        <f>SUM(F215:H215)</f>
        <v>17617</v>
      </c>
      <c r="F215" s="561">
        <v>17000</v>
      </c>
      <c r="G215" s="562">
        <v>602</v>
      </c>
      <c r="H215" s="563">
        <v>15</v>
      </c>
      <c r="I215" s="564">
        <v>601</v>
      </c>
      <c r="J215" s="565">
        <v>0</v>
      </c>
      <c r="K215" s="561">
        <v>15</v>
      </c>
      <c r="L215" s="566">
        <v>13</v>
      </c>
      <c r="M215" s="567">
        <f>(L215/K215)*100</f>
        <v>86.666666666666671</v>
      </c>
      <c r="N215" s="568" t="s">
        <v>115</v>
      </c>
      <c r="O215" s="569" t="s">
        <v>222</v>
      </c>
      <c r="P215" s="569" t="s">
        <v>86</v>
      </c>
      <c r="Q215" s="570" t="s">
        <v>193</v>
      </c>
      <c r="R215" s="571" t="s">
        <v>642</v>
      </c>
    </row>
    <row r="216" spans="1:76" s="336" customFormat="1" ht="21" customHeight="1" thickBot="1" x14ac:dyDescent="0.25">
      <c r="A216" s="573" t="s">
        <v>643</v>
      </c>
      <c r="B216" s="574"/>
      <c r="C216" s="574" t="s">
        <v>301</v>
      </c>
      <c r="D216" s="575" t="s">
        <v>644</v>
      </c>
      <c r="E216" s="524">
        <f>SUM(F216:H216)</f>
        <v>500</v>
      </c>
      <c r="F216" s="576">
        <v>400</v>
      </c>
      <c r="G216" s="577">
        <v>100</v>
      </c>
      <c r="H216" s="578">
        <v>0</v>
      </c>
      <c r="I216" s="579">
        <v>48</v>
      </c>
      <c r="J216" s="580">
        <v>452</v>
      </c>
      <c r="K216" s="576">
        <v>0</v>
      </c>
      <c r="L216" s="581">
        <v>0</v>
      </c>
      <c r="M216" s="582" t="s">
        <v>19</v>
      </c>
      <c r="N216" s="530"/>
      <c r="O216" s="583"/>
      <c r="P216" s="583" t="s">
        <v>107</v>
      </c>
      <c r="Q216" s="532"/>
      <c r="R216" s="417" t="s">
        <v>639</v>
      </c>
      <c r="S216" s="185"/>
      <c r="T216" s="185"/>
      <c r="U216" s="185"/>
      <c r="V216" s="185"/>
      <c r="W216" s="185"/>
      <c r="X216" s="185"/>
      <c r="Y216" s="185"/>
      <c r="Z216" s="185"/>
      <c r="AA216" s="185"/>
      <c r="AB216" s="185"/>
      <c r="AC216" s="185"/>
      <c r="AD216" s="185"/>
      <c r="AE216" s="185"/>
      <c r="AF216" s="185"/>
      <c r="AG216" s="185"/>
      <c r="AH216" s="185"/>
      <c r="AI216" s="185"/>
      <c r="AJ216" s="185"/>
      <c r="AK216" s="185"/>
      <c r="AL216" s="185"/>
      <c r="AM216" s="185"/>
      <c r="AN216" s="185"/>
      <c r="AO216" s="185"/>
      <c r="AP216" s="185"/>
      <c r="AQ216" s="185"/>
      <c r="AR216" s="185"/>
      <c r="AS216" s="185"/>
      <c r="AT216" s="185"/>
      <c r="AU216" s="185"/>
      <c r="AV216" s="185"/>
      <c r="AW216" s="185"/>
      <c r="AX216" s="185"/>
      <c r="AY216" s="185"/>
      <c r="AZ216" s="185"/>
      <c r="BA216" s="185"/>
      <c r="BB216" s="185"/>
      <c r="BC216" s="185"/>
      <c r="BD216" s="185"/>
      <c r="BE216" s="185"/>
      <c r="BF216" s="185"/>
      <c r="BG216" s="185"/>
      <c r="BH216" s="185"/>
      <c r="BI216" s="185"/>
      <c r="BJ216" s="185"/>
      <c r="BK216" s="185"/>
      <c r="BL216" s="185"/>
      <c r="BM216" s="185"/>
      <c r="BN216" s="185"/>
      <c r="BO216" s="185"/>
      <c r="BP216" s="185"/>
      <c r="BQ216" s="185"/>
      <c r="BR216" s="185"/>
      <c r="BS216" s="185"/>
      <c r="BT216" s="185"/>
      <c r="BU216" s="185"/>
      <c r="BV216" s="185"/>
      <c r="BW216" s="185"/>
      <c r="BX216" s="185"/>
    </row>
    <row r="217" spans="1:76" s="186" customFormat="1" ht="21" customHeight="1" thickBot="1" x14ac:dyDescent="0.25">
      <c r="A217" s="1165" t="s">
        <v>26</v>
      </c>
      <c r="B217" s="1166"/>
      <c r="C217" s="1166"/>
      <c r="D217" s="1167"/>
      <c r="E217" s="306">
        <f t="shared" ref="E217:L217" si="48">SUM(E218:E218)</f>
        <v>9500</v>
      </c>
      <c r="F217" s="307">
        <f t="shared" si="48"/>
        <v>8000</v>
      </c>
      <c r="G217" s="307">
        <f t="shared" si="48"/>
        <v>1500</v>
      </c>
      <c r="H217" s="308">
        <f t="shared" si="48"/>
        <v>0</v>
      </c>
      <c r="I217" s="306">
        <f t="shared" si="48"/>
        <v>919</v>
      </c>
      <c r="J217" s="306">
        <f t="shared" si="48"/>
        <v>920</v>
      </c>
      <c r="K217" s="307">
        <f t="shared" si="48"/>
        <v>920</v>
      </c>
      <c r="L217" s="310">
        <f t="shared" si="48"/>
        <v>917</v>
      </c>
      <c r="M217" s="311">
        <f t="shared" ref="M217:M287" si="49">(L217/K217)*100</f>
        <v>99.673913043478251</v>
      </c>
      <c r="N217" s="312"/>
      <c r="O217" s="313"/>
      <c r="P217" s="313"/>
      <c r="Q217" s="314"/>
      <c r="R217" s="584"/>
      <c r="S217" s="185"/>
      <c r="T217" s="185"/>
      <c r="U217" s="185"/>
      <c r="V217" s="185"/>
      <c r="W217" s="185"/>
      <c r="X217" s="185"/>
      <c r="Y217" s="185"/>
      <c r="Z217" s="185"/>
      <c r="AA217" s="185"/>
      <c r="AB217" s="185"/>
      <c r="AC217" s="185"/>
      <c r="AD217" s="185"/>
      <c r="AE217" s="185"/>
      <c r="AF217" s="185"/>
      <c r="AG217" s="185"/>
      <c r="AH217" s="185"/>
      <c r="AI217" s="185"/>
      <c r="AJ217" s="185"/>
      <c r="AK217" s="185"/>
      <c r="AL217" s="185"/>
      <c r="AM217" s="185"/>
      <c r="AN217" s="185"/>
      <c r="AO217" s="185"/>
      <c r="AP217" s="185"/>
      <c r="AQ217" s="185"/>
      <c r="AR217" s="185"/>
      <c r="AS217" s="185"/>
      <c r="AT217" s="185"/>
      <c r="AU217" s="185"/>
      <c r="AV217" s="185"/>
      <c r="AW217" s="185"/>
      <c r="AX217" s="185"/>
      <c r="AY217" s="185"/>
      <c r="AZ217" s="185"/>
      <c r="BA217" s="185"/>
      <c r="BB217" s="185"/>
      <c r="BC217" s="185"/>
      <c r="BD217" s="185"/>
      <c r="BE217" s="185"/>
      <c r="BF217" s="185"/>
      <c r="BG217" s="185"/>
      <c r="BH217" s="185"/>
      <c r="BI217" s="185"/>
      <c r="BJ217" s="185"/>
      <c r="BK217" s="185"/>
      <c r="BL217" s="185"/>
      <c r="BM217" s="185"/>
      <c r="BN217" s="185"/>
      <c r="BO217" s="185"/>
      <c r="BP217" s="185"/>
      <c r="BQ217" s="185"/>
      <c r="BR217" s="185"/>
      <c r="BS217" s="185"/>
      <c r="BT217" s="185"/>
      <c r="BU217" s="185"/>
      <c r="BV217" s="185"/>
      <c r="BW217" s="185"/>
      <c r="BX217" s="185"/>
    </row>
    <row r="218" spans="1:76" s="249" customFormat="1" ht="42.75" customHeight="1" thickBot="1" x14ac:dyDescent="0.25">
      <c r="A218" s="585" t="s">
        <v>645</v>
      </c>
      <c r="B218" s="586"/>
      <c r="C218" s="586" t="s">
        <v>84</v>
      </c>
      <c r="D218" s="587" t="s">
        <v>646</v>
      </c>
      <c r="E218" s="588">
        <f>SUM(F218:H218)</f>
        <v>9500</v>
      </c>
      <c r="F218" s="589">
        <v>8000</v>
      </c>
      <c r="G218" s="590">
        <v>1500</v>
      </c>
      <c r="H218" s="591">
        <v>0</v>
      </c>
      <c r="I218" s="592">
        <v>919</v>
      </c>
      <c r="J218" s="593">
        <v>920</v>
      </c>
      <c r="K218" s="589">
        <v>920</v>
      </c>
      <c r="L218" s="594">
        <v>917</v>
      </c>
      <c r="M218" s="203">
        <f>(L218/K218)*100</f>
        <v>99.673913043478251</v>
      </c>
      <c r="N218" s="595" t="s">
        <v>142</v>
      </c>
      <c r="O218" s="596" t="s">
        <v>647</v>
      </c>
      <c r="P218" s="596" t="s">
        <v>263</v>
      </c>
      <c r="Q218" s="597"/>
      <c r="R218" s="555" t="s">
        <v>968</v>
      </c>
      <c r="S218" s="236"/>
      <c r="T218" s="236"/>
      <c r="U218" s="236"/>
      <c r="V218" s="236"/>
      <c r="W218" s="236"/>
      <c r="X218" s="236"/>
      <c r="Y218" s="236"/>
      <c r="Z218" s="236"/>
      <c r="AA218" s="236"/>
      <c r="AB218" s="236"/>
      <c r="AC218" s="236"/>
      <c r="AD218" s="236"/>
      <c r="AE218" s="236"/>
      <c r="AF218" s="236"/>
      <c r="AG218" s="236"/>
      <c r="AH218" s="236"/>
      <c r="AI218" s="236"/>
      <c r="AJ218" s="236"/>
      <c r="AK218" s="236"/>
      <c r="AL218" s="236"/>
      <c r="AM218" s="236"/>
      <c r="AN218" s="236"/>
      <c r="AO218" s="236"/>
      <c r="AP218" s="236"/>
      <c r="AQ218" s="236"/>
      <c r="AR218" s="236"/>
      <c r="AS218" s="236"/>
      <c r="AT218" s="236"/>
      <c r="AU218" s="236"/>
      <c r="AV218" s="236"/>
      <c r="AW218" s="236"/>
      <c r="AX218" s="236"/>
      <c r="AY218" s="236"/>
      <c r="AZ218" s="236"/>
      <c r="BA218" s="236"/>
      <c r="BB218" s="236"/>
      <c r="BC218" s="236"/>
      <c r="BD218" s="236"/>
      <c r="BE218" s="236"/>
      <c r="BF218" s="236"/>
      <c r="BG218" s="236"/>
      <c r="BH218" s="236"/>
      <c r="BI218" s="236"/>
      <c r="BJ218" s="236"/>
      <c r="BK218" s="236"/>
      <c r="BL218" s="236"/>
      <c r="BM218" s="236"/>
      <c r="BN218" s="236"/>
      <c r="BO218" s="236"/>
      <c r="BP218" s="236"/>
      <c r="BQ218" s="236"/>
      <c r="BR218" s="236"/>
      <c r="BS218" s="236"/>
      <c r="BT218" s="236"/>
      <c r="BU218" s="236"/>
      <c r="BV218" s="236"/>
      <c r="BW218" s="236"/>
      <c r="BX218" s="236"/>
    </row>
    <row r="219" spans="1:76" s="186" customFormat="1" ht="21" customHeight="1" thickBot="1" x14ac:dyDescent="0.25">
      <c r="A219" s="1162" t="s">
        <v>27</v>
      </c>
      <c r="B219" s="1163"/>
      <c r="C219" s="1163"/>
      <c r="D219" s="1164"/>
      <c r="E219" s="187">
        <f t="shared" ref="E219:L219" si="50">SUM(E220:E220)</f>
        <v>923</v>
      </c>
      <c r="F219" s="188">
        <f t="shared" si="50"/>
        <v>0</v>
      </c>
      <c r="G219" s="188">
        <f t="shared" si="50"/>
        <v>822</v>
      </c>
      <c r="H219" s="215">
        <f t="shared" si="50"/>
        <v>101</v>
      </c>
      <c r="I219" s="187">
        <f t="shared" si="50"/>
        <v>923</v>
      </c>
      <c r="J219" s="187">
        <f t="shared" si="50"/>
        <v>5000</v>
      </c>
      <c r="K219" s="188">
        <f t="shared" si="50"/>
        <v>1840</v>
      </c>
      <c r="L219" s="217">
        <f t="shared" si="50"/>
        <v>838</v>
      </c>
      <c r="M219" s="189">
        <f>(L219/K219)*100</f>
        <v>45.543478260869563</v>
      </c>
      <c r="N219" s="190"/>
      <c r="O219" s="191"/>
      <c r="P219" s="191"/>
      <c r="Q219" s="192"/>
      <c r="R219" s="556"/>
      <c r="S219" s="185"/>
      <c r="T219" s="185"/>
      <c r="U219" s="185"/>
      <c r="V219" s="185"/>
      <c r="W219" s="185"/>
      <c r="X219" s="185"/>
      <c r="Y219" s="185"/>
      <c r="Z219" s="185"/>
      <c r="AA219" s="185"/>
      <c r="AB219" s="185"/>
      <c r="AC219" s="185"/>
      <c r="AD219" s="185"/>
      <c r="AE219" s="185"/>
      <c r="AF219" s="185"/>
      <c r="AG219" s="185"/>
      <c r="AH219" s="185"/>
      <c r="AI219" s="185"/>
      <c r="AJ219" s="185"/>
      <c r="AK219" s="185"/>
      <c r="AL219" s="185"/>
      <c r="AM219" s="185"/>
      <c r="AN219" s="185"/>
      <c r="AO219" s="185"/>
      <c r="AP219" s="185"/>
      <c r="AQ219" s="185"/>
      <c r="AR219" s="185"/>
      <c r="AS219" s="185"/>
      <c r="AT219" s="185"/>
      <c r="AU219" s="185"/>
      <c r="AV219" s="185"/>
      <c r="AW219" s="185"/>
      <c r="AX219" s="185"/>
      <c r="AY219" s="185"/>
      <c r="AZ219" s="185"/>
      <c r="BA219" s="185"/>
      <c r="BB219" s="185"/>
      <c r="BC219" s="185"/>
      <c r="BD219" s="185"/>
      <c r="BE219" s="185"/>
      <c r="BF219" s="185"/>
      <c r="BG219" s="185"/>
      <c r="BH219" s="185"/>
      <c r="BI219" s="185"/>
      <c r="BJ219" s="185"/>
      <c r="BK219" s="185"/>
      <c r="BL219" s="185"/>
      <c r="BM219" s="185"/>
      <c r="BN219" s="185"/>
      <c r="BO219" s="185"/>
      <c r="BP219" s="185"/>
      <c r="BQ219" s="185"/>
      <c r="BR219" s="185"/>
      <c r="BS219" s="185"/>
      <c r="BT219" s="185"/>
      <c r="BU219" s="185"/>
      <c r="BV219" s="185"/>
      <c r="BW219" s="185"/>
      <c r="BX219" s="185"/>
    </row>
    <row r="220" spans="1:76" s="185" customFormat="1" ht="48.75" customHeight="1" thickBot="1" x14ac:dyDescent="0.25">
      <c r="A220" s="598" t="s">
        <v>648</v>
      </c>
      <c r="B220" s="599" t="s">
        <v>98</v>
      </c>
      <c r="C220" s="600" t="s">
        <v>265</v>
      </c>
      <c r="D220" s="601" t="s">
        <v>649</v>
      </c>
      <c r="E220" s="602">
        <f>SUM(F220:H220)</f>
        <v>923</v>
      </c>
      <c r="F220" s="603">
        <v>0</v>
      </c>
      <c r="G220" s="604">
        <v>822</v>
      </c>
      <c r="H220" s="605">
        <v>101</v>
      </c>
      <c r="I220" s="606">
        <v>923</v>
      </c>
      <c r="J220" s="607">
        <v>5000</v>
      </c>
      <c r="K220" s="603">
        <v>1840</v>
      </c>
      <c r="L220" s="608">
        <v>838</v>
      </c>
      <c r="M220" s="609">
        <f>(L220/K220)*100</f>
        <v>45.543478260869563</v>
      </c>
      <c r="N220" s="610"/>
      <c r="O220" s="611"/>
      <c r="P220" s="611" t="s">
        <v>107</v>
      </c>
      <c r="Q220" s="612"/>
      <c r="R220" s="613" t="s">
        <v>650</v>
      </c>
    </row>
    <row r="221" spans="1:76" s="186" customFormat="1" ht="21" customHeight="1" thickBot="1" x14ac:dyDescent="0.25">
      <c r="A221" s="1162" t="s">
        <v>28</v>
      </c>
      <c r="B221" s="1163"/>
      <c r="C221" s="1163"/>
      <c r="D221" s="1164"/>
      <c r="E221" s="187">
        <f t="shared" ref="E221:L221" si="51">SUM(E222:E222)</f>
        <v>34086</v>
      </c>
      <c r="F221" s="188">
        <f t="shared" si="51"/>
        <v>33000</v>
      </c>
      <c r="G221" s="188">
        <f t="shared" si="51"/>
        <v>1086</v>
      </c>
      <c r="H221" s="215">
        <f t="shared" si="51"/>
        <v>0</v>
      </c>
      <c r="I221" s="187">
        <f t="shared" si="51"/>
        <v>1086</v>
      </c>
      <c r="J221" s="187">
        <f t="shared" si="51"/>
        <v>3164</v>
      </c>
      <c r="K221" s="188">
        <f t="shared" si="51"/>
        <v>93</v>
      </c>
      <c r="L221" s="217">
        <f t="shared" si="51"/>
        <v>92</v>
      </c>
      <c r="M221" s="189">
        <f t="shared" si="49"/>
        <v>98.924731182795696</v>
      </c>
      <c r="N221" s="190"/>
      <c r="O221" s="191"/>
      <c r="P221" s="191"/>
      <c r="Q221" s="192"/>
      <c r="R221" s="193"/>
      <c r="S221" s="185"/>
      <c r="T221" s="185"/>
      <c r="U221" s="185"/>
      <c r="V221" s="185"/>
      <c r="W221" s="185"/>
      <c r="X221" s="185"/>
      <c r="Y221" s="185"/>
      <c r="Z221" s="185"/>
      <c r="AA221" s="185"/>
      <c r="AB221" s="185"/>
      <c r="AC221" s="185"/>
      <c r="AD221" s="185"/>
      <c r="AE221" s="185"/>
      <c r="AF221" s="185"/>
      <c r="AG221" s="185"/>
      <c r="AH221" s="185"/>
      <c r="AI221" s="185"/>
      <c r="AJ221" s="185"/>
      <c r="AK221" s="185"/>
      <c r="AL221" s="185"/>
      <c r="AM221" s="185"/>
      <c r="AN221" s="185"/>
      <c r="AO221" s="185"/>
      <c r="AP221" s="185"/>
      <c r="AQ221" s="185"/>
      <c r="AR221" s="185"/>
      <c r="AS221" s="185"/>
      <c r="AT221" s="185"/>
      <c r="AU221" s="185"/>
      <c r="AV221" s="185"/>
      <c r="AW221" s="185"/>
      <c r="AX221" s="185"/>
      <c r="AY221" s="185"/>
      <c r="AZ221" s="185"/>
      <c r="BA221" s="185"/>
      <c r="BB221" s="185"/>
      <c r="BC221" s="185"/>
      <c r="BD221" s="185"/>
      <c r="BE221" s="185"/>
      <c r="BF221" s="185"/>
      <c r="BG221" s="185"/>
      <c r="BH221" s="185"/>
      <c r="BI221" s="185"/>
      <c r="BJ221" s="185"/>
      <c r="BK221" s="185"/>
      <c r="BL221" s="185"/>
      <c r="BM221" s="185"/>
      <c r="BN221" s="185"/>
      <c r="BO221" s="185"/>
      <c r="BP221" s="185"/>
      <c r="BQ221" s="185"/>
      <c r="BR221" s="185"/>
      <c r="BS221" s="185"/>
      <c r="BT221" s="185"/>
      <c r="BU221" s="185"/>
      <c r="BV221" s="185"/>
      <c r="BW221" s="185"/>
      <c r="BX221" s="185"/>
    </row>
    <row r="222" spans="1:76" s="629" customFormat="1" ht="31.5" customHeight="1" thickBot="1" x14ac:dyDescent="0.25">
      <c r="A222" s="614">
        <v>8191</v>
      </c>
      <c r="B222" s="615" t="s">
        <v>92</v>
      </c>
      <c r="C222" s="616" t="s">
        <v>651</v>
      </c>
      <c r="D222" s="617" t="s">
        <v>652</v>
      </c>
      <c r="E222" s="618">
        <f>SUM(F222:H222)</f>
        <v>34086</v>
      </c>
      <c r="F222" s="619">
        <v>33000</v>
      </c>
      <c r="G222" s="619">
        <v>1086</v>
      </c>
      <c r="H222" s="620">
        <v>0</v>
      </c>
      <c r="I222" s="618">
        <v>1086</v>
      </c>
      <c r="J222" s="621">
        <v>3164</v>
      </c>
      <c r="K222" s="622">
        <v>93</v>
      </c>
      <c r="L222" s="623">
        <v>92</v>
      </c>
      <c r="M222" s="624">
        <f t="shared" si="49"/>
        <v>98.924731182795696</v>
      </c>
      <c r="N222" s="625"/>
      <c r="O222" s="626"/>
      <c r="P222" s="626"/>
      <c r="Q222" s="627"/>
      <c r="R222" s="628" t="s">
        <v>653</v>
      </c>
      <c r="S222" s="185"/>
      <c r="T222" s="185"/>
      <c r="U222" s="185"/>
      <c r="V222" s="185"/>
      <c r="W222" s="185"/>
      <c r="X222" s="185"/>
      <c r="Y222" s="185"/>
      <c r="Z222" s="185"/>
      <c r="AA222" s="185"/>
      <c r="AB222" s="185"/>
      <c r="AC222" s="185"/>
      <c r="AD222" s="185"/>
      <c r="AE222" s="185"/>
      <c r="AF222" s="185"/>
      <c r="AG222" s="185"/>
      <c r="AH222" s="185"/>
      <c r="AI222" s="185"/>
      <c r="AJ222" s="185"/>
      <c r="AK222" s="185"/>
      <c r="AL222" s="185"/>
      <c r="AM222" s="185"/>
      <c r="AN222" s="185"/>
      <c r="AO222" s="185"/>
      <c r="AP222" s="185"/>
      <c r="AQ222" s="185"/>
      <c r="AR222" s="185"/>
      <c r="AS222" s="185"/>
      <c r="AT222" s="185"/>
      <c r="AU222" s="185"/>
      <c r="AV222" s="185"/>
      <c r="AW222" s="185"/>
      <c r="AX222" s="185"/>
      <c r="AY222" s="185"/>
      <c r="AZ222" s="185"/>
      <c r="BA222" s="185"/>
      <c r="BB222" s="185"/>
      <c r="BC222" s="185"/>
      <c r="BD222" s="185"/>
      <c r="BE222" s="185"/>
      <c r="BF222" s="185"/>
      <c r="BG222" s="185"/>
      <c r="BH222" s="185"/>
      <c r="BI222" s="185"/>
      <c r="BJ222" s="185"/>
      <c r="BK222" s="185"/>
      <c r="BL222" s="185"/>
      <c r="BM222" s="185"/>
      <c r="BN222" s="185"/>
      <c r="BO222" s="185"/>
      <c r="BP222" s="185"/>
      <c r="BQ222" s="185"/>
      <c r="BR222" s="185"/>
      <c r="BS222" s="185"/>
      <c r="BT222" s="185"/>
      <c r="BU222" s="185"/>
      <c r="BV222" s="185"/>
      <c r="BW222" s="185"/>
      <c r="BX222" s="185"/>
    </row>
    <row r="223" spans="1:76" s="186" customFormat="1" ht="21" customHeight="1" thickBot="1" x14ac:dyDescent="0.25">
      <c r="A223" s="1165" t="s">
        <v>29</v>
      </c>
      <c r="B223" s="1166"/>
      <c r="C223" s="1166"/>
      <c r="D223" s="1167"/>
      <c r="E223" s="306">
        <f t="shared" ref="E223:L223" si="52">SUM(E224:E224)</f>
        <v>349716</v>
      </c>
      <c r="F223" s="310">
        <f t="shared" si="52"/>
        <v>344590</v>
      </c>
      <c r="G223" s="310">
        <f t="shared" si="52"/>
        <v>2626</v>
      </c>
      <c r="H223" s="308">
        <f t="shared" si="52"/>
        <v>2500</v>
      </c>
      <c r="I223" s="306">
        <f t="shared" si="52"/>
        <v>9189</v>
      </c>
      <c r="J223" s="306">
        <f t="shared" si="52"/>
        <v>1000</v>
      </c>
      <c r="K223" s="307">
        <f t="shared" si="52"/>
        <v>0</v>
      </c>
      <c r="L223" s="310">
        <f t="shared" si="52"/>
        <v>0</v>
      </c>
      <c r="M223" s="630" t="s">
        <v>19</v>
      </c>
      <c r="N223" s="312"/>
      <c r="O223" s="313"/>
      <c r="P223" s="313"/>
      <c r="Q223" s="314"/>
      <c r="R223" s="315"/>
      <c r="S223" s="185"/>
      <c r="T223" s="185"/>
      <c r="U223" s="185"/>
      <c r="V223" s="185"/>
      <c r="W223" s="185"/>
      <c r="X223" s="185"/>
      <c r="Y223" s="185"/>
      <c r="Z223" s="185"/>
      <c r="AA223" s="185"/>
      <c r="AB223" s="185"/>
      <c r="AC223" s="185"/>
      <c r="AD223" s="185"/>
      <c r="AE223" s="185"/>
      <c r="AF223" s="185"/>
      <c r="AG223" s="185"/>
      <c r="AH223" s="185"/>
      <c r="AI223" s="185"/>
      <c r="AJ223" s="185"/>
      <c r="AK223" s="185"/>
      <c r="AL223" s="185"/>
      <c r="AM223" s="185"/>
      <c r="AN223" s="185"/>
      <c r="AO223" s="185"/>
      <c r="AP223" s="185"/>
      <c r="AQ223" s="185"/>
      <c r="AR223" s="185"/>
      <c r="AS223" s="185"/>
      <c r="AT223" s="185"/>
      <c r="AU223" s="185"/>
      <c r="AV223" s="185"/>
      <c r="AW223" s="185"/>
      <c r="AX223" s="185"/>
      <c r="AY223" s="185"/>
      <c r="AZ223" s="185"/>
      <c r="BA223" s="185"/>
      <c r="BB223" s="185"/>
      <c r="BC223" s="185"/>
      <c r="BD223" s="185"/>
      <c r="BE223" s="185"/>
      <c r="BF223" s="185"/>
      <c r="BG223" s="185"/>
      <c r="BH223" s="185"/>
      <c r="BI223" s="185"/>
      <c r="BJ223" s="185"/>
      <c r="BK223" s="185"/>
      <c r="BL223" s="185"/>
      <c r="BM223" s="185"/>
      <c r="BN223" s="185"/>
      <c r="BO223" s="185"/>
      <c r="BP223" s="185"/>
      <c r="BQ223" s="185"/>
      <c r="BR223" s="185"/>
      <c r="BS223" s="185"/>
      <c r="BT223" s="185"/>
      <c r="BU223" s="185"/>
      <c r="BV223" s="185"/>
      <c r="BW223" s="185"/>
      <c r="BX223" s="185"/>
    </row>
    <row r="224" spans="1:76" s="186" customFormat="1" ht="78.75" customHeight="1" thickBot="1" x14ac:dyDescent="0.25">
      <c r="A224" s="631">
        <v>8156</v>
      </c>
      <c r="B224" s="632" t="s">
        <v>98</v>
      </c>
      <c r="C224" s="633" t="s">
        <v>654</v>
      </c>
      <c r="D224" s="634" t="s">
        <v>655</v>
      </c>
      <c r="E224" s="635">
        <f>SUM(F224:H224)</f>
        <v>349716</v>
      </c>
      <c r="F224" s="636">
        <v>344590</v>
      </c>
      <c r="G224" s="636">
        <v>2626</v>
      </c>
      <c r="H224" s="637">
        <v>2500</v>
      </c>
      <c r="I224" s="638">
        <v>9189</v>
      </c>
      <c r="J224" s="639">
        <v>1000</v>
      </c>
      <c r="K224" s="640">
        <v>0</v>
      </c>
      <c r="L224" s="420">
        <v>0</v>
      </c>
      <c r="M224" s="641" t="s">
        <v>19</v>
      </c>
      <c r="N224" s="642" t="s">
        <v>160</v>
      </c>
      <c r="O224" s="643" t="s">
        <v>192</v>
      </c>
      <c r="P224" s="644" t="s">
        <v>186</v>
      </c>
      <c r="Q224" s="645" t="s">
        <v>186</v>
      </c>
      <c r="R224" s="341" t="s">
        <v>656</v>
      </c>
      <c r="S224" s="185"/>
      <c r="T224" s="185"/>
      <c r="U224" s="185"/>
      <c r="V224" s="185"/>
      <c r="W224" s="185"/>
      <c r="X224" s="185"/>
      <c r="Y224" s="185"/>
      <c r="Z224" s="185"/>
      <c r="AA224" s="185"/>
      <c r="AB224" s="185"/>
      <c r="AC224" s="185"/>
      <c r="AD224" s="185"/>
      <c r="AE224" s="185"/>
      <c r="AF224" s="185"/>
      <c r="AG224" s="185"/>
      <c r="AH224" s="185"/>
      <c r="AI224" s="185"/>
      <c r="AJ224" s="185"/>
      <c r="AK224" s="185"/>
      <c r="AL224" s="185"/>
      <c r="AM224" s="185"/>
      <c r="AN224" s="185"/>
      <c r="AO224" s="185"/>
      <c r="AP224" s="185"/>
      <c r="AQ224" s="185"/>
      <c r="AR224" s="185"/>
      <c r="AS224" s="185"/>
      <c r="AT224" s="185"/>
      <c r="AU224" s="185"/>
      <c r="AV224" s="185"/>
      <c r="AW224" s="185"/>
      <c r="AX224" s="185"/>
      <c r="AY224" s="185"/>
      <c r="AZ224" s="185"/>
      <c r="BA224" s="185"/>
      <c r="BB224" s="185"/>
      <c r="BC224" s="185"/>
      <c r="BD224" s="185"/>
      <c r="BE224" s="185"/>
      <c r="BF224" s="185"/>
      <c r="BG224" s="185"/>
      <c r="BH224" s="185"/>
      <c r="BI224" s="185"/>
      <c r="BJ224" s="185"/>
      <c r="BK224" s="185"/>
      <c r="BL224" s="185"/>
      <c r="BM224" s="185"/>
      <c r="BN224" s="185"/>
      <c r="BO224" s="185"/>
      <c r="BP224" s="185"/>
      <c r="BQ224" s="185"/>
      <c r="BR224" s="185"/>
      <c r="BS224" s="185"/>
      <c r="BT224" s="185"/>
      <c r="BU224" s="185"/>
      <c r="BV224" s="185"/>
      <c r="BW224" s="185"/>
      <c r="BX224" s="185"/>
    </row>
    <row r="225" spans="1:76" s="186" customFormat="1" ht="21" customHeight="1" thickBot="1" x14ac:dyDescent="0.25">
      <c r="A225" s="1162" t="s">
        <v>30</v>
      </c>
      <c r="B225" s="1163"/>
      <c r="C225" s="1163"/>
      <c r="D225" s="1164"/>
      <c r="E225" s="187">
        <f t="shared" ref="E225:L229" si="53">SUM(E226:E226)</f>
        <v>31388</v>
      </c>
      <c r="F225" s="217">
        <f t="shared" si="53"/>
        <v>30246</v>
      </c>
      <c r="G225" s="217">
        <f t="shared" si="53"/>
        <v>1142</v>
      </c>
      <c r="H225" s="215">
        <f t="shared" si="53"/>
        <v>0</v>
      </c>
      <c r="I225" s="187">
        <f t="shared" si="53"/>
        <v>1142</v>
      </c>
      <c r="J225" s="187">
        <f t="shared" si="53"/>
        <v>1157</v>
      </c>
      <c r="K225" s="188">
        <f t="shared" si="53"/>
        <v>1114</v>
      </c>
      <c r="L225" s="217">
        <f t="shared" si="53"/>
        <v>1113</v>
      </c>
      <c r="M225" s="189">
        <f t="shared" si="49"/>
        <v>99.910233393177734</v>
      </c>
      <c r="N225" s="190"/>
      <c r="O225" s="191"/>
      <c r="P225" s="191"/>
      <c r="Q225" s="192"/>
      <c r="R225" s="193"/>
      <c r="S225" s="185"/>
      <c r="T225" s="185"/>
      <c r="U225" s="185"/>
      <c r="V225" s="185"/>
      <c r="W225" s="185"/>
      <c r="X225" s="185"/>
      <c r="Y225" s="185"/>
      <c r="Z225" s="185"/>
      <c r="AA225" s="185"/>
      <c r="AB225" s="185"/>
      <c r="AC225" s="185"/>
      <c r="AD225" s="185"/>
      <c r="AE225" s="185"/>
      <c r="AF225" s="185"/>
      <c r="AG225" s="185"/>
      <c r="AH225" s="185"/>
      <c r="AI225" s="185"/>
      <c r="AJ225" s="185"/>
      <c r="AK225" s="185"/>
      <c r="AL225" s="185"/>
      <c r="AM225" s="185"/>
      <c r="AN225" s="185"/>
      <c r="AO225" s="185"/>
      <c r="AP225" s="185"/>
      <c r="AQ225" s="185"/>
      <c r="AR225" s="185"/>
      <c r="AS225" s="185"/>
      <c r="AT225" s="185"/>
      <c r="AU225" s="185"/>
      <c r="AV225" s="185"/>
      <c r="AW225" s="185"/>
      <c r="AX225" s="185"/>
      <c r="AY225" s="185"/>
      <c r="AZ225" s="185"/>
      <c r="BA225" s="185"/>
      <c r="BB225" s="185"/>
      <c r="BC225" s="185"/>
      <c r="BD225" s="185"/>
      <c r="BE225" s="185"/>
      <c r="BF225" s="185"/>
      <c r="BG225" s="185"/>
      <c r="BH225" s="185"/>
      <c r="BI225" s="185"/>
      <c r="BJ225" s="185"/>
      <c r="BK225" s="185"/>
      <c r="BL225" s="185"/>
      <c r="BM225" s="185"/>
      <c r="BN225" s="185"/>
      <c r="BO225" s="185"/>
      <c r="BP225" s="185"/>
      <c r="BQ225" s="185"/>
      <c r="BR225" s="185"/>
      <c r="BS225" s="185"/>
      <c r="BT225" s="185"/>
      <c r="BU225" s="185"/>
      <c r="BV225" s="185"/>
      <c r="BW225" s="185"/>
      <c r="BX225" s="185"/>
    </row>
    <row r="226" spans="1:76" s="186" customFormat="1" ht="42.75" customHeight="1" thickBot="1" x14ac:dyDescent="0.25">
      <c r="A226" s="646">
        <v>2011</v>
      </c>
      <c r="B226" s="647" t="s">
        <v>98</v>
      </c>
      <c r="C226" s="600" t="s">
        <v>651</v>
      </c>
      <c r="D226" s="648" t="s">
        <v>657</v>
      </c>
      <c r="E226" s="602">
        <f t="shared" ref="E226" si="54">SUM(F226:H226)</f>
        <v>31388</v>
      </c>
      <c r="F226" s="649">
        <v>30246</v>
      </c>
      <c r="G226" s="649">
        <v>1142</v>
      </c>
      <c r="H226" s="650">
        <v>0</v>
      </c>
      <c r="I226" s="651">
        <v>1142</v>
      </c>
      <c r="J226" s="652">
        <v>1157</v>
      </c>
      <c r="K226" s="653">
        <v>1114</v>
      </c>
      <c r="L226" s="654">
        <v>1113</v>
      </c>
      <c r="M226" s="624">
        <f t="shared" si="49"/>
        <v>99.910233393177734</v>
      </c>
      <c r="N226" s="655"/>
      <c r="O226" s="656" t="s">
        <v>142</v>
      </c>
      <c r="P226" s="632"/>
      <c r="Q226" s="597"/>
      <c r="R226" s="1133" t="s">
        <v>658</v>
      </c>
      <c r="S226" s="185"/>
      <c r="T226" s="185"/>
      <c r="U226" s="185"/>
      <c r="V226" s="185"/>
      <c r="W226" s="185"/>
      <c r="X226" s="185"/>
      <c r="Y226" s="185"/>
      <c r="Z226" s="185"/>
      <c r="AA226" s="185"/>
      <c r="AB226" s="185"/>
      <c r="AC226" s="185"/>
      <c r="AD226" s="185"/>
      <c r="AE226" s="185"/>
      <c r="AF226" s="185"/>
      <c r="AG226" s="185"/>
      <c r="AH226" s="185"/>
      <c r="AI226" s="185"/>
      <c r="AJ226" s="185"/>
      <c r="AK226" s="185"/>
      <c r="AL226" s="185"/>
      <c r="AM226" s="185"/>
      <c r="AN226" s="185"/>
      <c r="AO226" s="185"/>
      <c r="AP226" s="185"/>
      <c r="AQ226" s="185"/>
      <c r="AR226" s="185"/>
      <c r="AS226" s="185"/>
      <c r="AT226" s="185"/>
      <c r="AU226" s="185"/>
      <c r="AV226" s="185"/>
      <c r="AW226" s="185"/>
      <c r="AX226" s="185"/>
      <c r="AY226" s="185"/>
      <c r="AZ226" s="185"/>
      <c r="BA226" s="185"/>
      <c r="BB226" s="185"/>
      <c r="BC226" s="185"/>
      <c r="BD226" s="185"/>
      <c r="BE226" s="185"/>
      <c r="BF226" s="185"/>
      <c r="BG226" s="185"/>
      <c r="BH226" s="185"/>
      <c r="BI226" s="185"/>
      <c r="BJ226" s="185"/>
      <c r="BK226" s="185"/>
      <c r="BL226" s="185"/>
      <c r="BM226" s="185"/>
      <c r="BN226" s="185"/>
      <c r="BO226" s="185"/>
      <c r="BP226" s="185"/>
      <c r="BQ226" s="185"/>
      <c r="BR226" s="185"/>
      <c r="BS226" s="185"/>
      <c r="BT226" s="185"/>
      <c r="BU226" s="185"/>
      <c r="BV226" s="185"/>
      <c r="BW226" s="185"/>
      <c r="BX226" s="185"/>
    </row>
    <row r="227" spans="1:76" s="186" customFormat="1" ht="21" customHeight="1" thickBot="1" x14ac:dyDescent="0.25">
      <c r="A227" s="1162" t="s">
        <v>31</v>
      </c>
      <c r="B227" s="1163"/>
      <c r="C227" s="1163"/>
      <c r="D227" s="1164"/>
      <c r="E227" s="187">
        <f t="shared" si="53"/>
        <v>1404</v>
      </c>
      <c r="F227" s="217">
        <f t="shared" si="53"/>
        <v>0</v>
      </c>
      <c r="G227" s="217">
        <f t="shared" si="53"/>
        <v>1404</v>
      </c>
      <c r="H227" s="215">
        <f t="shared" si="53"/>
        <v>0</v>
      </c>
      <c r="I227" s="187">
        <f t="shared" si="53"/>
        <v>1404</v>
      </c>
      <c r="J227" s="187">
        <f t="shared" si="53"/>
        <v>0</v>
      </c>
      <c r="K227" s="188">
        <f t="shared" si="53"/>
        <v>1404</v>
      </c>
      <c r="L227" s="217">
        <f t="shared" si="53"/>
        <v>1404</v>
      </c>
      <c r="M227" s="189">
        <f t="shared" si="49"/>
        <v>100</v>
      </c>
      <c r="N227" s="190"/>
      <c r="O227" s="191"/>
      <c r="P227" s="191"/>
      <c r="Q227" s="192"/>
      <c r="R227" s="193"/>
      <c r="S227" s="185"/>
      <c r="T227" s="185"/>
      <c r="U227" s="185"/>
      <c r="V227" s="185"/>
      <c r="W227" s="185"/>
      <c r="X227" s="185"/>
      <c r="Y227" s="185"/>
      <c r="Z227" s="185"/>
      <c r="AA227" s="185"/>
      <c r="AB227" s="185"/>
      <c r="AC227" s="185"/>
      <c r="AD227" s="185"/>
      <c r="AE227" s="185"/>
      <c r="AF227" s="185"/>
      <c r="AG227" s="185"/>
      <c r="AH227" s="185"/>
      <c r="AI227" s="185"/>
      <c r="AJ227" s="185"/>
      <c r="AK227" s="185"/>
      <c r="AL227" s="185"/>
      <c r="AM227" s="185"/>
      <c r="AN227" s="185"/>
      <c r="AO227" s="185"/>
      <c r="AP227" s="185"/>
      <c r="AQ227" s="185"/>
      <c r="AR227" s="185"/>
      <c r="AS227" s="185"/>
      <c r="AT227" s="185"/>
      <c r="AU227" s="185"/>
      <c r="AV227" s="185"/>
      <c r="AW227" s="185"/>
      <c r="AX227" s="185"/>
      <c r="AY227" s="185"/>
      <c r="AZ227" s="185"/>
      <c r="BA227" s="185"/>
      <c r="BB227" s="185"/>
      <c r="BC227" s="185"/>
      <c r="BD227" s="185"/>
      <c r="BE227" s="185"/>
      <c r="BF227" s="185"/>
      <c r="BG227" s="185"/>
      <c r="BH227" s="185"/>
      <c r="BI227" s="185"/>
      <c r="BJ227" s="185"/>
      <c r="BK227" s="185"/>
      <c r="BL227" s="185"/>
      <c r="BM227" s="185"/>
      <c r="BN227" s="185"/>
      <c r="BO227" s="185"/>
      <c r="BP227" s="185"/>
      <c r="BQ227" s="185"/>
      <c r="BR227" s="185"/>
      <c r="BS227" s="185"/>
      <c r="BT227" s="185"/>
      <c r="BU227" s="185"/>
      <c r="BV227" s="185"/>
      <c r="BW227" s="185"/>
      <c r="BX227" s="185"/>
    </row>
    <row r="228" spans="1:76" s="629" customFormat="1" ht="40.5" customHeight="1" thickBot="1" x14ac:dyDescent="0.25">
      <c r="A228" s="657">
        <v>8211</v>
      </c>
      <c r="B228" s="658" t="s">
        <v>98</v>
      </c>
      <c r="C228" s="574" t="s">
        <v>294</v>
      </c>
      <c r="D228" s="659" t="s">
        <v>659</v>
      </c>
      <c r="E228" s="524">
        <f t="shared" ref="E228" si="55">SUM(F228:H228)</f>
        <v>1404</v>
      </c>
      <c r="F228" s="660">
        <v>0</v>
      </c>
      <c r="G228" s="660">
        <v>1404</v>
      </c>
      <c r="H228" s="661">
        <v>0</v>
      </c>
      <c r="I228" s="662">
        <v>1404</v>
      </c>
      <c r="J228" s="663">
        <v>0</v>
      </c>
      <c r="K228" s="664">
        <v>1404</v>
      </c>
      <c r="L228" s="664">
        <v>1404</v>
      </c>
      <c r="M228" s="665">
        <f t="shared" si="49"/>
        <v>100</v>
      </c>
      <c r="N228" s="666"/>
      <c r="O228" s="667"/>
      <c r="P228" s="658"/>
      <c r="Q228" s="668"/>
      <c r="R228" s="669" t="s">
        <v>660</v>
      </c>
      <c r="S228" s="185"/>
      <c r="T228" s="185"/>
      <c r="U228" s="185"/>
      <c r="V228" s="185"/>
      <c r="W228" s="185"/>
      <c r="X228" s="185"/>
      <c r="Y228" s="185"/>
      <c r="Z228" s="185"/>
      <c r="AA228" s="185"/>
      <c r="AB228" s="185"/>
      <c r="AC228" s="185"/>
      <c r="AD228" s="185"/>
      <c r="AE228" s="185"/>
      <c r="AF228" s="185"/>
      <c r="AG228" s="185"/>
      <c r="AH228" s="185"/>
      <c r="AI228" s="185"/>
      <c r="AJ228" s="185"/>
      <c r="AK228" s="185"/>
      <c r="AL228" s="185"/>
      <c r="AM228" s="185"/>
      <c r="AN228" s="185"/>
      <c r="AO228" s="185"/>
      <c r="AP228" s="185"/>
      <c r="AQ228" s="185"/>
      <c r="AR228" s="185"/>
      <c r="AS228" s="185"/>
      <c r="AT228" s="185"/>
      <c r="AU228" s="185"/>
      <c r="AV228" s="185"/>
      <c r="AW228" s="185"/>
      <c r="AX228" s="185"/>
      <c r="AY228" s="185"/>
      <c r="AZ228" s="185"/>
      <c r="BA228" s="185"/>
      <c r="BB228" s="185"/>
      <c r="BC228" s="185"/>
      <c r="BD228" s="185"/>
      <c r="BE228" s="185"/>
      <c r="BF228" s="185"/>
      <c r="BG228" s="185"/>
      <c r="BH228" s="185"/>
      <c r="BI228" s="185"/>
      <c r="BJ228" s="185"/>
      <c r="BK228" s="185"/>
      <c r="BL228" s="185"/>
      <c r="BM228" s="185"/>
      <c r="BN228" s="185"/>
      <c r="BO228" s="185"/>
      <c r="BP228" s="185"/>
      <c r="BQ228" s="185"/>
      <c r="BR228" s="185"/>
      <c r="BS228" s="185"/>
      <c r="BT228" s="185"/>
      <c r="BU228" s="185"/>
      <c r="BV228" s="185"/>
      <c r="BW228" s="185"/>
      <c r="BX228" s="185"/>
    </row>
    <row r="229" spans="1:76" s="186" customFormat="1" ht="21" customHeight="1" thickBot="1" x14ac:dyDescent="0.25">
      <c r="A229" s="1162" t="s">
        <v>661</v>
      </c>
      <c r="B229" s="1163"/>
      <c r="C229" s="1163"/>
      <c r="D229" s="1164"/>
      <c r="E229" s="187">
        <f t="shared" si="53"/>
        <v>21655</v>
      </c>
      <c r="F229" s="217">
        <f t="shared" si="53"/>
        <v>20000</v>
      </c>
      <c r="G229" s="217">
        <f t="shared" si="53"/>
        <v>655</v>
      </c>
      <c r="H229" s="215">
        <f t="shared" si="53"/>
        <v>1000</v>
      </c>
      <c r="I229" s="187">
        <f t="shared" si="53"/>
        <v>655</v>
      </c>
      <c r="J229" s="187">
        <f t="shared" si="53"/>
        <v>2000</v>
      </c>
      <c r="K229" s="188">
        <f t="shared" si="53"/>
        <v>300</v>
      </c>
      <c r="L229" s="217">
        <f t="shared" si="53"/>
        <v>94</v>
      </c>
      <c r="M229" s="189">
        <f>(L229/K229)*100</f>
        <v>31.333333333333336</v>
      </c>
      <c r="N229" s="190"/>
      <c r="O229" s="191"/>
      <c r="P229" s="191"/>
      <c r="Q229" s="192"/>
      <c r="R229" s="193"/>
      <c r="S229" s="185"/>
      <c r="T229" s="185"/>
      <c r="U229" s="185"/>
      <c r="V229" s="185"/>
      <c r="W229" s="185"/>
      <c r="X229" s="185"/>
      <c r="Y229" s="185"/>
      <c r="Z229" s="185"/>
      <c r="AA229" s="185"/>
      <c r="AB229" s="185"/>
      <c r="AC229" s="185"/>
      <c r="AD229" s="185"/>
      <c r="AE229" s="185"/>
      <c r="AF229" s="185"/>
      <c r="AG229" s="185"/>
      <c r="AH229" s="185"/>
      <c r="AI229" s="185"/>
      <c r="AJ229" s="185"/>
      <c r="AK229" s="185"/>
      <c r="AL229" s="185"/>
      <c r="AM229" s="185"/>
      <c r="AN229" s="185"/>
      <c r="AO229" s="185"/>
      <c r="AP229" s="185"/>
      <c r="AQ229" s="185"/>
      <c r="AR229" s="185"/>
      <c r="AS229" s="185"/>
      <c r="AT229" s="185"/>
      <c r="AU229" s="185"/>
      <c r="AV229" s="185"/>
      <c r="AW229" s="185"/>
      <c r="AX229" s="185"/>
      <c r="AY229" s="185"/>
      <c r="AZ229" s="185"/>
      <c r="BA229" s="185"/>
      <c r="BB229" s="185"/>
      <c r="BC229" s="185"/>
      <c r="BD229" s="185"/>
      <c r="BE229" s="185"/>
      <c r="BF229" s="185"/>
      <c r="BG229" s="185"/>
      <c r="BH229" s="185"/>
      <c r="BI229" s="185"/>
      <c r="BJ229" s="185"/>
      <c r="BK229" s="185"/>
      <c r="BL229" s="185"/>
      <c r="BM229" s="185"/>
      <c r="BN229" s="185"/>
      <c r="BO229" s="185"/>
      <c r="BP229" s="185"/>
      <c r="BQ229" s="185"/>
      <c r="BR229" s="185"/>
      <c r="BS229" s="185"/>
      <c r="BT229" s="185"/>
      <c r="BU229" s="185"/>
      <c r="BV229" s="185"/>
      <c r="BW229" s="185"/>
      <c r="BX229" s="185"/>
    </row>
    <row r="230" spans="1:76" s="685" customFormat="1" ht="28.5" customHeight="1" thickBot="1" x14ac:dyDescent="0.25">
      <c r="A230" s="670">
        <v>8202</v>
      </c>
      <c r="B230" s="647" t="s">
        <v>150</v>
      </c>
      <c r="C230" s="600" t="s">
        <v>265</v>
      </c>
      <c r="D230" s="601" t="s">
        <v>662</v>
      </c>
      <c r="E230" s="671">
        <f>SUM(F230:H230)</f>
        <v>21655</v>
      </c>
      <c r="F230" s="672">
        <v>20000</v>
      </c>
      <c r="G230" s="672">
        <v>655</v>
      </c>
      <c r="H230" s="673">
        <v>1000</v>
      </c>
      <c r="I230" s="674">
        <v>655</v>
      </c>
      <c r="J230" s="675">
        <v>2000</v>
      </c>
      <c r="K230" s="676">
        <v>300</v>
      </c>
      <c r="L230" s="677">
        <v>94</v>
      </c>
      <c r="M230" s="678">
        <f t="shared" ref="M230" si="56">(L230/K230)*100</f>
        <v>31.333333333333336</v>
      </c>
      <c r="N230" s="679" t="s">
        <v>135</v>
      </c>
      <c r="O230" s="680" t="s">
        <v>107</v>
      </c>
      <c r="P230" s="681" t="s">
        <v>86</v>
      </c>
      <c r="Q230" s="682">
        <v>2019</v>
      </c>
      <c r="R230" s="683" t="s">
        <v>969</v>
      </c>
      <c r="S230" s="684"/>
      <c r="T230" s="684"/>
      <c r="U230" s="684"/>
      <c r="V230" s="684"/>
      <c r="W230" s="684"/>
      <c r="X230" s="684"/>
      <c r="Y230" s="684"/>
      <c r="Z230" s="684"/>
      <c r="AA230" s="684"/>
      <c r="AB230" s="684"/>
      <c r="AC230" s="684"/>
      <c r="AD230" s="684"/>
      <c r="AE230" s="684"/>
      <c r="AF230" s="684"/>
      <c r="AG230" s="684"/>
      <c r="AH230" s="684"/>
      <c r="AI230" s="684"/>
      <c r="AJ230" s="684"/>
      <c r="AK230" s="684"/>
      <c r="AL230" s="684"/>
      <c r="AM230" s="684"/>
      <c r="AN230" s="684"/>
      <c r="AO230" s="684"/>
      <c r="AP230" s="684"/>
      <c r="AQ230" s="684"/>
      <c r="AR230" s="684"/>
      <c r="AS230" s="684"/>
      <c r="AT230" s="684"/>
      <c r="AU230" s="684"/>
      <c r="AV230" s="684"/>
      <c r="AW230" s="684"/>
      <c r="AX230" s="684"/>
      <c r="AY230" s="684"/>
      <c r="AZ230" s="684"/>
      <c r="BA230" s="684"/>
      <c r="BB230" s="684"/>
      <c r="BC230" s="684"/>
      <c r="BD230" s="684"/>
      <c r="BE230" s="684"/>
      <c r="BF230" s="684"/>
      <c r="BG230" s="684"/>
      <c r="BH230" s="684"/>
      <c r="BI230" s="684"/>
      <c r="BJ230" s="684"/>
      <c r="BK230" s="684"/>
      <c r="BL230" s="684"/>
      <c r="BM230" s="684"/>
      <c r="BN230" s="684"/>
      <c r="BO230" s="684"/>
      <c r="BP230" s="684"/>
      <c r="BQ230" s="684"/>
      <c r="BR230" s="684"/>
      <c r="BS230" s="684"/>
      <c r="BT230" s="684"/>
      <c r="BU230" s="684"/>
      <c r="BV230" s="684"/>
      <c r="BW230" s="684"/>
      <c r="BX230" s="684"/>
    </row>
    <row r="231" spans="1:76" s="629" customFormat="1" ht="21" customHeight="1" thickBot="1" x14ac:dyDescent="0.25">
      <c r="A231" s="1162" t="s">
        <v>33</v>
      </c>
      <c r="B231" s="1163"/>
      <c r="C231" s="1163"/>
      <c r="D231" s="1164"/>
      <c r="E231" s="187">
        <f t="shared" ref="E231:L231" si="57">SUM(E232:E235)</f>
        <v>123311.27899999999</v>
      </c>
      <c r="F231" s="188">
        <f t="shared" si="57"/>
        <v>119242.27899999999</v>
      </c>
      <c r="G231" s="217">
        <f t="shared" si="57"/>
        <v>4069</v>
      </c>
      <c r="H231" s="215">
        <f t="shared" si="57"/>
        <v>0</v>
      </c>
      <c r="I231" s="187">
        <f t="shared" si="57"/>
        <v>4416.2790000000005</v>
      </c>
      <c r="J231" s="187">
        <f t="shared" si="57"/>
        <v>10011</v>
      </c>
      <c r="K231" s="188">
        <f t="shared" si="57"/>
        <v>1412</v>
      </c>
      <c r="L231" s="188">
        <f t="shared" si="57"/>
        <v>1198</v>
      </c>
      <c r="M231" s="189">
        <f t="shared" si="49"/>
        <v>84.844192634560912</v>
      </c>
      <c r="N231" s="190"/>
      <c r="O231" s="191"/>
      <c r="P231" s="191"/>
      <c r="Q231" s="192"/>
      <c r="R231" s="193"/>
      <c r="S231" s="185"/>
      <c r="T231" s="185"/>
      <c r="U231" s="185"/>
      <c r="V231" s="185"/>
      <c r="W231" s="185"/>
      <c r="X231" s="185"/>
      <c r="Y231" s="185"/>
      <c r="Z231" s="185"/>
      <c r="AA231" s="185"/>
      <c r="AB231" s="185"/>
      <c r="AC231" s="185"/>
      <c r="AD231" s="185"/>
      <c r="AE231" s="185"/>
      <c r="AF231" s="185"/>
      <c r="AG231" s="185"/>
      <c r="AH231" s="185"/>
      <c r="AI231" s="185"/>
      <c r="AJ231" s="185"/>
      <c r="AK231" s="185"/>
      <c r="AL231" s="185"/>
      <c r="AM231" s="185"/>
      <c r="AN231" s="185"/>
      <c r="AO231" s="185"/>
      <c r="AP231" s="185"/>
      <c r="AQ231" s="185"/>
      <c r="AR231" s="185"/>
      <c r="AS231" s="185"/>
      <c r="AT231" s="185"/>
      <c r="AU231" s="185"/>
      <c r="AV231" s="185"/>
      <c r="AW231" s="185"/>
      <c r="AX231" s="185"/>
      <c r="AY231" s="185"/>
      <c r="AZ231" s="185"/>
      <c r="BA231" s="185"/>
      <c r="BB231" s="185"/>
      <c r="BC231" s="185"/>
      <c r="BD231" s="185"/>
      <c r="BE231" s="185"/>
      <c r="BF231" s="185"/>
      <c r="BG231" s="185"/>
      <c r="BH231" s="185"/>
      <c r="BI231" s="185"/>
      <c r="BJ231" s="185"/>
      <c r="BK231" s="185"/>
      <c r="BL231" s="185"/>
      <c r="BM231" s="185"/>
      <c r="BN231" s="185"/>
      <c r="BO231" s="185"/>
      <c r="BP231" s="185"/>
      <c r="BQ231" s="185"/>
      <c r="BR231" s="185"/>
      <c r="BS231" s="185"/>
      <c r="BT231" s="185"/>
      <c r="BU231" s="185"/>
      <c r="BV231" s="185"/>
      <c r="BW231" s="185"/>
      <c r="BX231" s="185"/>
    </row>
    <row r="232" spans="1:76" s="690" customFormat="1" ht="21" customHeight="1" thickBot="1" x14ac:dyDescent="0.25">
      <c r="A232" s="516">
        <v>8171</v>
      </c>
      <c r="B232" s="517" t="s">
        <v>111</v>
      </c>
      <c r="C232" s="385" t="s">
        <v>88</v>
      </c>
      <c r="D232" s="686" t="s">
        <v>663</v>
      </c>
      <c r="E232" s="687">
        <f>SUM(F232:H232)</f>
        <v>95400</v>
      </c>
      <c r="F232" s="388">
        <v>94100</v>
      </c>
      <c r="G232" s="388">
        <v>1300</v>
      </c>
      <c r="H232" s="389">
        <v>0</v>
      </c>
      <c r="I232" s="387">
        <v>1505</v>
      </c>
      <c r="J232" s="390">
        <v>4762</v>
      </c>
      <c r="K232" s="391">
        <v>0</v>
      </c>
      <c r="L232" s="392">
        <v>0</v>
      </c>
      <c r="M232" s="688" t="s">
        <v>19</v>
      </c>
      <c r="N232" s="394" t="s">
        <v>140</v>
      </c>
      <c r="O232" s="395" t="s">
        <v>132</v>
      </c>
      <c r="P232" s="395"/>
      <c r="Q232" s="396"/>
      <c r="R232" s="689" t="s">
        <v>664</v>
      </c>
      <c r="S232" s="185"/>
      <c r="T232" s="185"/>
      <c r="U232" s="185"/>
      <c r="V232" s="185"/>
      <c r="W232" s="185"/>
      <c r="X232" s="185"/>
      <c r="Y232" s="185"/>
      <c r="Z232" s="185"/>
      <c r="AA232" s="185"/>
      <c r="AB232" s="185"/>
      <c r="AC232" s="185"/>
      <c r="AD232" s="185"/>
      <c r="AE232" s="185"/>
      <c r="AF232" s="185"/>
      <c r="AG232" s="185"/>
      <c r="AH232" s="185"/>
      <c r="AI232" s="185"/>
      <c r="AJ232" s="185"/>
      <c r="AK232" s="185"/>
      <c r="AL232" s="185"/>
      <c r="AM232" s="185"/>
      <c r="AN232" s="185"/>
      <c r="AO232" s="185"/>
      <c r="AP232" s="185"/>
      <c r="AQ232" s="185"/>
      <c r="AR232" s="185"/>
      <c r="AS232" s="185"/>
      <c r="AT232" s="185"/>
      <c r="AU232" s="185"/>
      <c r="AV232" s="185"/>
      <c r="AW232" s="185"/>
      <c r="AX232" s="185"/>
      <c r="AY232" s="185"/>
      <c r="AZ232" s="185"/>
      <c r="BA232" s="185"/>
      <c r="BB232" s="185"/>
      <c r="BC232" s="185"/>
      <c r="BD232" s="185"/>
      <c r="BE232" s="185"/>
      <c r="BF232" s="185"/>
      <c r="BG232" s="185"/>
      <c r="BH232" s="185"/>
      <c r="BI232" s="185"/>
      <c r="BJ232" s="185"/>
      <c r="BK232" s="185"/>
      <c r="BL232" s="185"/>
      <c r="BM232" s="185"/>
      <c r="BN232" s="185"/>
      <c r="BO232" s="185"/>
      <c r="BP232" s="185"/>
      <c r="BQ232" s="185"/>
      <c r="BR232" s="185"/>
      <c r="BS232" s="185"/>
      <c r="BT232" s="185"/>
      <c r="BU232" s="185"/>
      <c r="BV232" s="185"/>
      <c r="BW232" s="185"/>
      <c r="BX232" s="185"/>
    </row>
    <row r="233" spans="1:76" s="185" customFormat="1" ht="31.5" customHeight="1" x14ac:dyDescent="0.2">
      <c r="A233" s="691">
        <v>8194</v>
      </c>
      <c r="B233" s="433" t="s">
        <v>92</v>
      </c>
      <c r="C233" s="399" t="s">
        <v>265</v>
      </c>
      <c r="D233" s="437" t="s">
        <v>665</v>
      </c>
      <c r="E233" s="692">
        <f>SUM(F233:H233)</f>
        <v>1900</v>
      </c>
      <c r="F233" s="230">
        <v>0</v>
      </c>
      <c r="G233" s="230">
        <v>1900</v>
      </c>
      <c r="H233" s="231">
        <v>0</v>
      </c>
      <c r="I233" s="232">
        <v>1900</v>
      </c>
      <c r="J233" s="401">
        <v>0</v>
      </c>
      <c r="K233" s="402">
        <v>400</v>
      </c>
      <c r="L233" s="693">
        <v>187</v>
      </c>
      <c r="M233" s="694">
        <f t="shared" ref="M233:M235" si="58">(L233/K233)*100</f>
        <v>46.75</v>
      </c>
      <c r="N233" s="383" t="s">
        <v>79</v>
      </c>
      <c r="O233" s="305" t="s">
        <v>107</v>
      </c>
      <c r="P233" s="298" t="s">
        <v>267</v>
      </c>
      <c r="Q233" s="299" t="s">
        <v>239</v>
      </c>
      <c r="R233" s="300" t="s">
        <v>971</v>
      </c>
    </row>
    <row r="234" spans="1:76" s="257" customFormat="1" ht="21" customHeight="1" x14ac:dyDescent="0.2">
      <c r="A234" s="691">
        <v>8200</v>
      </c>
      <c r="B234" s="433" t="s">
        <v>189</v>
      </c>
      <c r="C234" s="399" t="s">
        <v>265</v>
      </c>
      <c r="D234" s="437" t="s">
        <v>666</v>
      </c>
      <c r="E234" s="232">
        <f>SUM(F234:H234)</f>
        <v>25869</v>
      </c>
      <c r="F234" s="230">
        <v>25000</v>
      </c>
      <c r="G234" s="230">
        <v>869</v>
      </c>
      <c r="H234" s="231">
        <v>0</v>
      </c>
      <c r="I234" s="232">
        <v>869</v>
      </c>
      <c r="J234" s="401">
        <v>5249</v>
      </c>
      <c r="K234" s="402">
        <v>869</v>
      </c>
      <c r="L234" s="403">
        <v>869</v>
      </c>
      <c r="M234" s="694">
        <f t="shared" si="58"/>
        <v>100</v>
      </c>
      <c r="N234" s="383" t="s">
        <v>208</v>
      </c>
      <c r="O234" s="305" t="s">
        <v>347</v>
      </c>
      <c r="P234" s="298" t="s">
        <v>263</v>
      </c>
      <c r="Q234" s="299"/>
      <c r="R234" s="300" t="s">
        <v>667</v>
      </c>
      <c r="S234" s="185"/>
      <c r="T234" s="185"/>
      <c r="U234" s="185"/>
      <c r="V234" s="185"/>
      <c r="W234" s="185"/>
      <c r="X234" s="185"/>
      <c r="Y234" s="185"/>
      <c r="Z234" s="185"/>
      <c r="AA234" s="185"/>
      <c r="AB234" s="185"/>
      <c r="AC234" s="185"/>
      <c r="AD234" s="185"/>
      <c r="AE234" s="185"/>
      <c r="AF234" s="185"/>
      <c r="AG234" s="185"/>
      <c r="AH234" s="185"/>
      <c r="AI234" s="185"/>
      <c r="AJ234" s="185"/>
      <c r="AK234" s="185"/>
      <c r="AL234" s="185"/>
      <c r="AM234" s="185"/>
      <c r="AN234" s="185"/>
      <c r="AO234" s="185"/>
      <c r="AP234" s="185"/>
      <c r="AQ234" s="185"/>
      <c r="AR234" s="185"/>
      <c r="AS234" s="185"/>
      <c r="AT234" s="185"/>
      <c r="AU234" s="185"/>
      <c r="AV234" s="185"/>
      <c r="AW234" s="185"/>
      <c r="AX234" s="185"/>
      <c r="AY234" s="185"/>
      <c r="AZ234" s="185"/>
      <c r="BA234" s="185"/>
      <c r="BB234" s="185"/>
      <c r="BC234" s="185"/>
      <c r="BD234" s="185"/>
      <c r="BE234" s="185"/>
      <c r="BF234" s="185"/>
      <c r="BG234" s="185"/>
      <c r="BH234" s="185"/>
      <c r="BI234" s="185"/>
      <c r="BJ234" s="185"/>
      <c r="BK234" s="185"/>
      <c r="BL234" s="185"/>
      <c r="BM234" s="185"/>
      <c r="BN234" s="185"/>
      <c r="BO234" s="185"/>
      <c r="BP234" s="185"/>
      <c r="BQ234" s="185"/>
      <c r="BR234" s="185"/>
      <c r="BS234" s="185"/>
      <c r="BT234" s="185"/>
      <c r="BU234" s="185"/>
      <c r="BV234" s="185"/>
      <c r="BW234" s="185"/>
      <c r="BX234" s="185"/>
    </row>
    <row r="235" spans="1:76" s="257" customFormat="1" ht="21" customHeight="1" thickBot="1" x14ac:dyDescent="0.25">
      <c r="A235" s="405">
        <v>8214</v>
      </c>
      <c r="B235" s="748" t="s">
        <v>111</v>
      </c>
      <c r="C235" s="406" t="s">
        <v>176</v>
      </c>
      <c r="D235" s="1054" t="s">
        <v>668</v>
      </c>
      <c r="E235" s="407">
        <f>SUM(F235:H235)</f>
        <v>142.279</v>
      </c>
      <c r="F235" s="408">
        <v>142.279</v>
      </c>
      <c r="G235" s="408">
        <v>0</v>
      </c>
      <c r="H235" s="409">
        <v>0</v>
      </c>
      <c r="I235" s="407">
        <v>142.279</v>
      </c>
      <c r="J235" s="410">
        <v>0</v>
      </c>
      <c r="K235" s="411">
        <v>143</v>
      </c>
      <c r="L235" s="412">
        <v>142</v>
      </c>
      <c r="M235" s="1055">
        <f t="shared" si="58"/>
        <v>99.300699300699307</v>
      </c>
      <c r="N235" s="414" t="s">
        <v>186</v>
      </c>
      <c r="O235" s="415" t="s">
        <v>186</v>
      </c>
      <c r="P235" s="1056" t="s">
        <v>669</v>
      </c>
      <c r="Q235" s="416" t="s">
        <v>186</v>
      </c>
      <c r="R235" s="1057" t="s">
        <v>670</v>
      </c>
      <c r="S235" s="185"/>
      <c r="T235" s="185"/>
      <c r="U235" s="185"/>
      <c r="V235" s="185"/>
      <c r="W235" s="185"/>
      <c r="X235" s="185"/>
      <c r="Y235" s="185"/>
      <c r="Z235" s="185"/>
      <c r="AA235" s="185"/>
      <c r="AB235" s="185"/>
      <c r="AC235" s="185"/>
      <c r="AD235" s="185"/>
      <c r="AE235" s="185"/>
      <c r="AF235" s="185"/>
      <c r="AG235" s="185"/>
      <c r="AH235" s="185"/>
      <c r="AI235" s="185"/>
      <c r="AJ235" s="185"/>
      <c r="AK235" s="185"/>
      <c r="AL235" s="185"/>
      <c r="AM235" s="185"/>
      <c r="AN235" s="185"/>
      <c r="AO235" s="185"/>
      <c r="AP235" s="185"/>
      <c r="AQ235" s="185"/>
      <c r="AR235" s="185"/>
      <c r="AS235" s="185"/>
      <c r="AT235" s="185"/>
      <c r="AU235" s="185"/>
      <c r="AV235" s="185"/>
      <c r="AW235" s="185"/>
      <c r="AX235" s="185"/>
      <c r="AY235" s="185"/>
      <c r="AZ235" s="185"/>
      <c r="BA235" s="185"/>
      <c r="BB235" s="185"/>
      <c r="BC235" s="185"/>
      <c r="BD235" s="185"/>
      <c r="BE235" s="185"/>
      <c r="BF235" s="185"/>
      <c r="BG235" s="185"/>
      <c r="BH235" s="185"/>
      <c r="BI235" s="185"/>
      <c r="BJ235" s="185"/>
      <c r="BK235" s="185"/>
      <c r="BL235" s="185"/>
      <c r="BM235" s="185"/>
      <c r="BN235" s="185"/>
      <c r="BO235" s="185"/>
      <c r="BP235" s="185"/>
      <c r="BQ235" s="185"/>
      <c r="BR235" s="185"/>
      <c r="BS235" s="185"/>
      <c r="BT235" s="185"/>
      <c r="BU235" s="185"/>
      <c r="BV235" s="185"/>
      <c r="BW235" s="185"/>
      <c r="BX235" s="185"/>
    </row>
    <row r="236" spans="1:76" s="186" customFormat="1" ht="21" customHeight="1" thickBot="1" x14ac:dyDescent="0.25">
      <c r="A236" s="1162" t="s">
        <v>671</v>
      </c>
      <c r="B236" s="1163"/>
      <c r="C236" s="1163"/>
      <c r="D236" s="1164"/>
      <c r="E236" s="187">
        <f t="shared" ref="E236:L236" si="59">SUM(E237:E237)</f>
        <v>9629</v>
      </c>
      <c r="F236" s="217">
        <f t="shared" si="59"/>
        <v>9356</v>
      </c>
      <c r="G236" s="217">
        <f t="shared" si="59"/>
        <v>0</v>
      </c>
      <c r="H236" s="215">
        <f t="shared" si="59"/>
        <v>273</v>
      </c>
      <c r="I236" s="187">
        <f t="shared" si="59"/>
        <v>273</v>
      </c>
      <c r="J236" s="187">
        <f t="shared" si="59"/>
        <v>0</v>
      </c>
      <c r="K236" s="188">
        <f t="shared" si="59"/>
        <v>1000</v>
      </c>
      <c r="L236" s="217">
        <f t="shared" si="59"/>
        <v>86</v>
      </c>
      <c r="M236" s="189">
        <f>(L236/K236)*100</f>
        <v>8.6</v>
      </c>
      <c r="N236" s="190"/>
      <c r="O236" s="191"/>
      <c r="P236" s="191"/>
      <c r="Q236" s="192"/>
      <c r="R236" s="193"/>
      <c r="S236" s="185"/>
      <c r="T236" s="185"/>
      <c r="U236" s="185"/>
      <c r="V236" s="185"/>
      <c r="W236" s="185"/>
      <c r="X236" s="185"/>
      <c r="Y236" s="185"/>
      <c r="Z236" s="185"/>
      <c r="AA236" s="185"/>
      <c r="AB236" s="185"/>
      <c r="AC236" s="185"/>
      <c r="AD236" s="185"/>
      <c r="AE236" s="185"/>
      <c r="AF236" s="185"/>
      <c r="AG236" s="185"/>
      <c r="AH236" s="185"/>
      <c r="AI236" s="185"/>
      <c r="AJ236" s="185"/>
      <c r="AK236" s="185"/>
      <c r="AL236" s="185"/>
      <c r="AM236" s="185"/>
      <c r="AN236" s="185"/>
      <c r="AO236" s="185"/>
      <c r="AP236" s="185"/>
      <c r="AQ236" s="185"/>
      <c r="AR236" s="185"/>
      <c r="AS236" s="185"/>
      <c r="AT236" s="185"/>
      <c r="AU236" s="185"/>
      <c r="AV236" s="185"/>
      <c r="AW236" s="185"/>
      <c r="AX236" s="185"/>
      <c r="AY236" s="185"/>
      <c r="AZ236" s="185"/>
      <c r="BA236" s="185"/>
      <c r="BB236" s="185"/>
      <c r="BC236" s="185"/>
      <c r="BD236" s="185"/>
      <c r="BE236" s="185"/>
      <c r="BF236" s="185"/>
      <c r="BG236" s="185"/>
      <c r="BH236" s="185"/>
      <c r="BI236" s="185"/>
      <c r="BJ236" s="185"/>
      <c r="BK236" s="185"/>
      <c r="BL236" s="185"/>
      <c r="BM236" s="185"/>
      <c r="BN236" s="185"/>
      <c r="BO236" s="185"/>
      <c r="BP236" s="185"/>
      <c r="BQ236" s="185"/>
      <c r="BR236" s="185"/>
      <c r="BS236" s="185"/>
      <c r="BT236" s="185"/>
      <c r="BU236" s="185"/>
      <c r="BV236" s="185"/>
      <c r="BW236" s="185"/>
      <c r="BX236" s="185"/>
    </row>
    <row r="237" spans="1:76" s="685" customFormat="1" ht="21" customHeight="1" thickBot="1" x14ac:dyDescent="0.25">
      <c r="A237" s="695">
        <v>3214</v>
      </c>
      <c r="B237" s="696" t="s">
        <v>98</v>
      </c>
      <c r="C237" s="697" t="s">
        <v>265</v>
      </c>
      <c r="D237" s="698" t="s">
        <v>284</v>
      </c>
      <c r="E237" s="699">
        <f>SUM(F237:H237)</f>
        <v>9629</v>
      </c>
      <c r="F237" s="700">
        <v>9356</v>
      </c>
      <c r="G237" s="700">
        <v>0</v>
      </c>
      <c r="H237" s="701">
        <v>273</v>
      </c>
      <c r="I237" s="702">
        <v>273</v>
      </c>
      <c r="J237" s="702">
        <v>0</v>
      </c>
      <c r="K237" s="700">
        <v>1000</v>
      </c>
      <c r="L237" s="703">
        <v>86</v>
      </c>
      <c r="M237" s="704">
        <f t="shared" ref="M237" si="60">(L237/K237)*100</f>
        <v>8.6</v>
      </c>
      <c r="N237" s="705" t="s">
        <v>285</v>
      </c>
      <c r="O237" s="706" t="s">
        <v>286</v>
      </c>
      <c r="P237" s="707">
        <v>2018</v>
      </c>
      <c r="Q237" s="708">
        <v>2019</v>
      </c>
      <c r="R237" s="709" t="s">
        <v>287</v>
      </c>
      <c r="S237" s="684"/>
      <c r="T237" s="684"/>
      <c r="U237" s="684"/>
      <c r="V237" s="684"/>
      <c r="W237" s="684"/>
      <c r="X237" s="684"/>
      <c r="Y237" s="684"/>
      <c r="Z237" s="684"/>
      <c r="AA237" s="684"/>
      <c r="AB237" s="684"/>
      <c r="AC237" s="684"/>
      <c r="AD237" s="684"/>
      <c r="AE237" s="684"/>
      <c r="AF237" s="684"/>
      <c r="AG237" s="684"/>
      <c r="AH237" s="684"/>
      <c r="AI237" s="684"/>
      <c r="AJ237" s="684"/>
      <c r="AK237" s="684"/>
      <c r="AL237" s="684"/>
      <c r="AM237" s="684"/>
      <c r="AN237" s="684"/>
      <c r="AO237" s="684"/>
      <c r="AP237" s="684"/>
      <c r="AQ237" s="684"/>
      <c r="AR237" s="684"/>
      <c r="AS237" s="684"/>
      <c r="AT237" s="684"/>
      <c r="AU237" s="684"/>
      <c r="AV237" s="684"/>
      <c r="AW237" s="684"/>
      <c r="AX237" s="684"/>
      <c r="AY237" s="684"/>
      <c r="AZ237" s="684"/>
      <c r="BA237" s="684"/>
      <c r="BB237" s="684"/>
      <c r="BC237" s="684"/>
      <c r="BD237" s="684"/>
      <c r="BE237" s="684"/>
      <c r="BF237" s="684"/>
      <c r="BG237" s="684"/>
      <c r="BH237" s="684"/>
      <c r="BI237" s="684"/>
      <c r="BJ237" s="684"/>
      <c r="BK237" s="684"/>
      <c r="BL237" s="684"/>
      <c r="BM237" s="684"/>
      <c r="BN237" s="684"/>
      <c r="BO237" s="684"/>
      <c r="BP237" s="684"/>
      <c r="BQ237" s="684"/>
      <c r="BR237" s="684"/>
      <c r="BS237" s="684"/>
      <c r="BT237" s="684"/>
      <c r="BU237" s="684"/>
      <c r="BV237" s="684"/>
      <c r="BW237" s="684"/>
      <c r="BX237" s="684"/>
    </row>
    <row r="238" spans="1:76" s="186" customFormat="1" ht="21" customHeight="1" thickBot="1" x14ac:dyDescent="0.25">
      <c r="A238" s="1165" t="s">
        <v>35</v>
      </c>
      <c r="B238" s="1166"/>
      <c r="C238" s="1166"/>
      <c r="D238" s="1167"/>
      <c r="E238" s="306">
        <f t="shared" ref="E238:L238" si="61">SUM(E239:E241)</f>
        <v>115570</v>
      </c>
      <c r="F238" s="307">
        <f t="shared" si="61"/>
        <v>113000</v>
      </c>
      <c r="G238" s="307">
        <f t="shared" si="61"/>
        <v>2500</v>
      </c>
      <c r="H238" s="308">
        <f t="shared" si="61"/>
        <v>70</v>
      </c>
      <c r="I238" s="306">
        <f t="shared" si="61"/>
        <v>1397</v>
      </c>
      <c r="J238" s="187">
        <f t="shared" si="61"/>
        <v>1000</v>
      </c>
      <c r="K238" s="217">
        <f t="shared" si="61"/>
        <v>1132</v>
      </c>
      <c r="L238" s="217">
        <f t="shared" si="61"/>
        <v>780</v>
      </c>
      <c r="M238" s="189">
        <f t="shared" si="49"/>
        <v>68.904593639575978</v>
      </c>
      <c r="N238" s="312"/>
      <c r="O238" s="313"/>
      <c r="P238" s="313"/>
      <c r="Q238" s="314"/>
      <c r="R238" s="315"/>
      <c r="S238" s="185"/>
      <c r="T238" s="185"/>
      <c r="U238" s="185"/>
      <c r="V238" s="185"/>
      <c r="W238" s="185"/>
      <c r="X238" s="185"/>
      <c r="Y238" s="185"/>
      <c r="Z238" s="185"/>
      <c r="AA238" s="185"/>
      <c r="AB238" s="185"/>
      <c r="AC238" s="185"/>
      <c r="AD238" s="185"/>
      <c r="AE238" s="185"/>
      <c r="AF238" s="185"/>
      <c r="AG238" s="185"/>
      <c r="AH238" s="185"/>
      <c r="AI238" s="185"/>
      <c r="AJ238" s="185"/>
      <c r="AK238" s="185"/>
      <c r="AL238" s="185"/>
      <c r="AM238" s="185"/>
      <c r="AN238" s="185"/>
      <c r="AO238" s="185"/>
      <c r="AP238" s="185"/>
      <c r="AQ238" s="185"/>
      <c r="AR238" s="185"/>
      <c r="AS238" s="185"/>
      <c r="AT238" s="185"/>
      <c r="AU238" s="185"/>
      <c r="AV238" s="185"/>
      <c r="AW238" s="185"/>
      <c r="AX238" s="185"/>
      <c r="AY238" s="185"/>
      <c r="AZ238" s="185"/>
      <c r="BA238" s="185"/>
      <c r="BB238" s="185"/>
      <c r="BC238" s="185"/>
      <c r="BD238" s="185"/>
      <c r="BE238" s="185"/>
      <c r="BF238" s="185"/>
      <c r="BG238" s="185"/>
      <c r="BH238" s="185"/>
      <c r="BI238" s="185"/>
      <c r="BJ238" s="185"/>
      <c r="BK238" s="185"/>
      <c r="BL238" s="185"/>
      <c r="BM238" s="185"/>
      <c r="BN238" s="185"/>
      <c r="BO238" s="185"/>
      <c r="BP238" s="185"/>
      <c r="BQ238" s="185"/>
      <c r="BR238" s="185"/>
      <c r="BS238" s="185"/>
      <c r="BT238" s="185"/>
      <c r="BU238" s="185"/>
      <c r="BV238" s="185"/>
      <c r="BW238" s="185"/>
      <c r="BX238" s="185"/>
    </row>
    <row r="239" spans="1:76" s="339" customFormat="1" ht="48.75" customHeight="1" x14ac:dyDescent="0.2">
      <c r="A239" s="710">
        <v>6207</v>
      </c>
      <c r="B239" s="251" t="s">
        <v>98</v>
      </c>
      <c r="C239" s="259" t="s">
        <v>301</v>
      </c>
      <c r="D239" s="711" t="s">
        <v>672</v>
      </c>
      <c r="E239" s="197">
        <f>SUM(F239:H239)</f>
        <v>77000</v>
      </c>
      <c r="F239" s="712">
        <v>74500</v>
      </c>
      <c r="G239" s="712">
        <v>2500</v>
      </c>
      <c r="H239" s="713">
        <v>0</v>
      </c>
      <c r="I239" s="714">
        <v>1327</v>
      </c>
      <c r="J239" s="715">
        <v>1000</v>
      </c>
      <c r="K239" s="716">
        <v>1061</v>
      </c>
      <c r="L239" s="717">
        <v>711</v>
      </c>
      <c r="M239" s="326">
        <f t="shared" si="49"/>
        <v>67.012252591894438</v>
      </c>
      <c r="N239" s="718" t="s">
        <v>279</v>
      </c>
      <c r="O239" s="719" t="s">
        <v>673</v>
      </c>
      <c r="P239" s="424" t="s">
        <v>674</v>
      </c>
      <c r="Q239" s="720"/>
      <c r="R239" s="721" t="s">
        <v>675</v>
      </c>
      <c r="S239" s="185"/>
      <c r="T239" s="185"/>
      <c r="U239" s="185"/>
      <c r="V239" s="185"/>
      <c r="W239" s="185"/>
      <c r="X239" s="185"/>
      <c r="Y239" s="185"/>
      <c r="Z239" s="185"/>
      <c r="AA239" s="185"/>
      <c r="AB239" s="185"/>
      <c r="AC239" s="185"/>
      <c r="AD239" s="185"/>
      <c r="AE239" s="185"/>
      <c r="AF239" s="185"/>
      <c r="AG239" s="185"/>
      <c r="AH239" s="185"/>
      <c r="AI239" s="185"/>
      <c r="AJ239" s="185"/>
      <c r="AK239" s="185"/>
      <c r="AL239" s="185"/>
      <c r="AM239" s="185"/>
      <c r="AN239" s="185"/>
      <c r="AO239" s="185"/>
      <c r="AP239" s="185"/>
      <c r="AQ239" s="185"/>
      <c r="AR239" s="185"/>
      <c r="AS239" s="185"/>
      <c r="AT239" s="185"/>
      <c r="AU239" s="185"/>
      <c r="AV239" s="185"/>
      <c r="AW239" s="185"/>
      <c r="AX239" s="185"/>
      <c r="AY239" s="185"/>
      <c r="AZ239" s="185"/>
      <c r="BA239" s="185"/>
      <c r="BB239" s="185"/>
      <c r="BC239" s="185"/>
      <c r="BD239" s="185"/>
      <c r="BE239" s="185"/>
      <c r="BF239" s="185"/>
      <c r="BG239" s="185"/>
      <c r="BH239" s="185"/>
      <c r="BI239" s="185"/>
      <c r="BJ239" s="185"/>
      <c r="BK239" s="185"/>
      <c r="BL239" s="185"/>
      <c r="BM239" s="185"/>
      <c r="BN239" s="185"/>
      <c r="BO239" s="185"/>
      <c r="BP239" s="185"/>
      <c r="BQ239" s="185"/>
      <c r="BR239" s="185"/>
      <c r="BS239" s="185"/>
      <c r="BT239" s="185"/>
      <c r="BU239" s="185"/>
      <c r="BV239" s="185"/>
      <c r="BW239" s="185"/>
      <c r="BX239" s="185"/>
    </row>
    <row r="240" spans="1:76" s="336" customFormat="1" ht="28.5" x14ac:dyDescent="0.2">
      <c r="A240" s="710">
        <v>6209</v>
      </c>
      <c r="B240" s="251" t="s">
        <v>98</v>
      </c>
      <c r="C240" s="259" t="s">
        <v>676</v>
      </c>
      <c r="D240" s="722" t="s">
        <v>678</v>
      </c>
      <c r="E240" s="197">
        <f t="shared" ref="E240:E241" si="62">SUM(F240:H240)</f>
        <v>12515</v>
      </c>
      <c r="F240" s="712">
        <v>12500</v>
      </c>
      <c r="G240" s="712">
        <v>0</v>
      </c>
      <c r="H240" s="713">
        <v>15</v>
      </c>
      <c r="I240" s="723">
        <v>15</v>
      </c>
      <c r="J240" s="714">
        <v>0</v>
      </c>
      <c r="K240" s="717">
        <v>15</v>
      </c>
      <c r="L240" s="717">
        <v>14</v>
      </c>
      <c r="M240" s="203">
        <f t="shared" si="49"/>
        <v>93.333333333333329</v>
      </c>
      <c r="N240" s="724"/>
      <c r="O240" s="725"/>
      <c r="P240" s="293" t="s">
        <v>679</v>
      </c>
      <c r="Q240" s="726"/>
      <c r="R240" s="721" t="s">
        <v>677</v>
      </c>
      <c r="S240" s="185"/>
      <c r="T240" s="185"/>
      <c r="U240" s="185"/>
      <c r="V240" s="185"/>
      <c r="W240" s="185"/>
      <c r="X240" s="185"/>
      <c r="Y240" s="185"/>
      <c r="Z240" s="185"/>
      <c r="AA240" s="185"/>
      <c r="AB240" s="185"/>
      <c r="AC240" s="185"/>
      <c r="AD240" s="185"/>
      <c r="AE240" s="185"/>
      <c r="AF240" s="185"/>
      <c r="AG240" s="185"/>
      <c r="AH240" s="185"/>
      <c r="AI240" s="185"/>
      <c r="AJ240" s="185"/>
      <c r="AK240" s="185"/>
      <c r="AL240" s="185"/>
      <c r="AM240" s="185"/>
      <c r="AN240" s="185"/>
      <c r="AO240" s="185"/>
      <c r="AP240" s="185"/>
      <c r="AQ240" s="185"/>
      <c r="AR240" s="185"/>
      <c r="AS240" s="185"/>
      <c r="AT240" s="185"/>
      <c r="AU240" s="185"/>
      <c r="AV240" s="185"/>
      <c r="AW240" s="185"/>
      <c r="AX240" s="185"/>
      <c r="AY240" s="185"/>
      <c r="AZ240" s="185"/>
      <c r="BA240" s="185"/>
      <c r="BB240" s="185"/>
      <c r="BC240" s="185"/>
      <c r="BD240" s="185"/>
      <c r="BE240" s="185"/>
      <c r="BF240" s="185"/>
      <c r="BG240" s="185"/>
      <c r="BH240" s="185"/>
      <c r="BI240" s="185"/>
      <c r="BJ240" s="185"/>
      <c r="BK240" s="185"/>
      <c r="BL240" s="185"/>
      <c r="BM240" s="185"/>
      <c r="BN240" s="185"/>
      <c r="BO240" s="185"/>
      <c r="BP240" s="185"/>
      <c r="BQ240" s="185"/>
      <c r="BR240" s="185"/>
      <c r="BS240" s="185"/>
      <c r="BT240" s="185"/>
      <c r="BU240" s="185"/>
      <c r="BV240" s="185"/>
      <c r="BW240" s="185"/>
      <c r="BX240" s="185"/>
    </row>
    <row r="241" spans="1:76" s="336" customFormat="1" ht="29.25" thickBot="1" x14ac:dyDescent="0.25">
      <c r="A241" s="710">
        <v>6210</v>
      </c>
      <c r="B241" s="251" t="s">
        <v>98</v>
      </c>
      <c r="C241" s="259" t="s">
        <v>676</v>
      </c>
      <c r="D241" s="722" t="s">
        <v>680</v>
      </c>
      <c r="E241" s="197">
        <f t="shared" si="62"/>
        <v>26055</v>
      </c>
      <c r="F241" s="712">
        <v>26000</v>
      </c>
      <c r="G241" s="712">
        <v>0</v>
      </c>
      <c r="H241" s="713">
        <v>55</v>
      </c>
      <c r="I241" s="723">
        <v>55</v>
      </c>
      <c r="J241" s="714">
        <v>0</v>
      </c>
      <c r="K241" s="717">
        <v>56</v>
      </c>
      <c r="L241" s="717">
        <v>55</v>
      </c>
      <c r="M241" s="203">
        <f t="shared" si="49"/>
        <v>98.214285714285708</v>
      </c>
      <c r="N241" s="724"/>
      <c r="O241" s="725"/>
      <c r="P241" s="293" t="s">
        <v>679</v>
      </c>
      <c r="Q241" s="726"/>
      <c r="R241" s="721" t="s">
        <v>677</v>
      </c>
      <c r="S241" s="185"/>
      <c r="T241" s="185"/>
      <c r="U241" s="185"/>
      <c r="V241" s="185"/>
      <c r="W241" s="185"/>
      <c r="X241" s="185"/>
      <c r="Y241" s="185"/>
      <c r="Z241" s="185"/>
      <c r="AA241" s="185"/>
      <c r="AB241" s="185"/>
      <c r="AC241" s="185"/>
      <c r="AD241" s="185"/>
      <c r="AE241" s="185"/>
      <c r="AF241" s="185"/>
      <c r="AG241" s="185"/>
      <c r="AH241" s="185"/>
      <c r="AI241" s="185"/>
      <c r="AJ241" s="185"/>
      <c r="AK241" s="185"/>
      <c r="AL241" s="185"/>
      <c r="AM241" s="185"/>
      <c r="AN241" s="185"/>
      <c r="AO241" s="185"/>
      <c r="AP241" s="185"/>
      <c r="AQ241" s="185"/>
      <c r="AR241" s="185"/>
      <c r="AS241" s="185"/>
      <c r="AT241" s="185"/>
      <c r="AU241" s="185"/>
      <c r="AV241" s="185"/>
      <c r="AW241" s="185"/>
      <c r="AX241" s="185"/>
      <c r="AY241" s="185"/>
      <c r="AZ241" s="185"/>
      <c r="BA241" s="185"/>
      <c r="BB241" s="185"/>
      <c r="BC241" s="185"/>
      <c r="BD241" s="185"/>
      <c r="BE241" s="185"/>
      <c r="BF241" s="185"/>
      <c r="BG241" s="185"/>
      <c r="BH241" s="185"/>
      <c r="BI241" s="185"/>
      <c r="BJ241" s="185"/>
      <c r="BK241" s="185"/>
      <c r="BL241" s="185"/>
      <c r="BM241" s="185"/>
      <c r="BN241" s="185"/>
      <c r="BO241" s="185"/>
      <c r="BP241" s="185"/>
      <c r="BQ241" s="185"/>
      <c r="BR241" s="185"/>
      <c r="BS241" s="185"/>
      <c r="BT241" s="185"/>
      <c r="BU241" s="185"/>
      <c r="BV241" s="185"/>
      <c r="BW241" s="185"/>
      <c r="BX241" s="185"/>
    </row>
    <row r="242" spans="1:76" s="186" customFormat="1" ht="21" customHeight="1" thickBot="1" x14ac:dyDescent="0.25">
      <c r="A242" s="1162" t="s">
        <v>36</v>
      </c>
      <c r="B242" s="1163"/>
      <c r="C242" s="1163"/>
      <c r="D242" s="1164"/>
      <c r="E242" s="187">
        <f t="shared" ref="E242:L242" si="63">SUM(E243:E244)</f>
        <v>7313</v>
      </c>
      <c r="F242" s="217">
        <f t="shared" si="63"/>
        <v>3917</v>
      </c>
      <c r="G242" s="217">
        <f t="shared" si="63"/>
        <v>3396</v>
      </c>
      <c r="H242" s="215">
        <f t="shared" si="63"/>
        <v>0</v>
      </c>
      <c r="I242" s="187">
        <f t="shared" si="63"/>
        <v>4103</v>
      </c>
      <c r="J242" s="216">
        <f t="shared" si="63"/>
        <v>4173</v>
      </c>
      <c r="K242" s="217">
        <f t="shared" si="63"/>
        <v>30</v>
      </c>
      <c r="L242" s="217">
        <f t="shared" si="63"/>
        <v>0</v>
      </c>
      <c r="M242" s="189">
        <f t="shared" si="49"/>
        <v>0</v>
      </c>
      <c r="N242" s="190"/>
      <c r="O242" s="191"/>
      <c r="P242" s="191"/>
      <c r="Q242" s="192"/>
      <c r="R242" s="193"/>
      <c r="S242" s="185"/>
      <c r="T242" s="185"/>
      <c r="U242" s="185"/>
      <c r="V242" s="185"/>
      <c r="W242" s="185"/>
      <c r="X242" s="185"/>
      <c r="Y242" s="185"/>
      <c r="Z242" s="185"/>
      <c r="AA242" s="185"/>
      <c r="AB242" s="185"/>
      <c r="AC242" s="185"/>
      <c r="AD242" s="185"/>
      <c r="AE242" s="185"/>
      <c r="AF242" s="185"/>
      <c r="AG242" s="185"/>
      <c r="AH242" s="185"/>
      <c r="AI242" s="185"/>
      <c r="AJ242" s="185"/>
      <c r="AK242" s="185"/>
      <c r="AL242" s="185"/>
      <c r="AM242" s="185"/>
      <c r="AN242" s="185"/>
      <c r="AO242" s="185"/>
      <c r="AP242" s="185"/>
      <c r="AQ242" s="185"/>
      <c r="AR242" s="185"/>
      <c r="AS242" s="185"/>
      <c r="AT242" s="185"/>
      <c r="AU242" s="185"/>
      <c r="AV242" s="185"/>
      <c r="AW242" s="185"/>
      <c r="AX242" s="185"/>
      <c r="AY242" s="185"/>
      <c r="AZ242" s="185"/>
      <c r="BA242" s="185"/>
      <c r="BB242" s="185"/>
      <c r="BC242" s="185"/>
      <c r="BD242" s="185"/>
      <c r="BE242" s="185"/>
      <c r="BF242" s="185"/>
      <c r="BG242" s="185"/>
      <c r="BH242" s="185"/>
      <c r="BI242" s="185"/>
      <c r="BJ242" s="185"/>
      <c r="BK242" s="185"/>
      <c r="BL242" s="185"/>
      <c r="BM242" s="185"/>
      <c r="BN242" s="185"/>
      <c r="BO242" s="185"/>
      <c r="BP242" s="185"/>
      <c r="BQ242" s="185"/>
      <c r="BR242" s="185"/>
      <c r="BS242" s="185"/>
      <c r="BT242" s="185"/>
      <c r="BU242" s="185"/>
      <c r="BV242" s="185"/>
      <c r="BW242" s="185"/>
      <c r="BX242" s="185"/>
    </row>
    <row r="243" spans="1:76" s="186" customFormat="1" ht="28.5" x14ac:dyDescent="0.2">
      <c r="A243" s="631">
        <v>6043</v>
      </c>
      <c r="B243" s="632" t="s">
        <v>111</v>
      </c>
      <c r="C243" s="737" t="s">
        <v>301</v>
      </c>
      <c r="D243" s="738" t="s">
        <v>681</v>
      </c>
      <c r="E243" s="638">
        <f>SUM(F243:H243)</f>
        <v>4313</v>
      </c>
      <c r="F243" s="739">
        <v>3917</v>
      </c>
      <c r="G243" s="739">
        <v>396</v>
      </c>
      <c r="H243" s="740">
        <v>0</v>
      </c>
      <c r="I243" s="741">
        <v>3813</v>
      </c>
      <c r="J243" s="741">
        <v>1473</v>
      </c>
      <c r="K243" s="739">
        <v>30</v>
      </c>
      <c r="L243" s="742">
        <v>0</v>
      </c>
      <c r="M243" s="203">
        <f t="shared" si="49"/>
        <v>0</v>
      </c>
      <c r="N243" s="743"/>
      <c r="O243" s="744"/>
      <c r="P243" s="745">
        <v>2018</v>
      </c>
      <c r="Q243" s="746"/>
      <c r="R243" s="747" t="s">
        <v>682</v>
      </c>
      <c r="S243" s="185"/>
      <c r="T243" s="185"/>
      <c r="U243" s="185"/>
      <c r="V243" s="185"/>
      <c r="W243" s="185"/>
      <c r="X243" s="185"/>
      <c r="Y243" s="185"/>
      <c r="Z243" s="185"/>
      <c r="AA243" s="185"/>
      <c r="AB243" s="185"/>
      <c r="AC243" s="185"/>
      <c r="AD243" s="185"/>
      <c r="AE243" s="185"/>
      <c r="AF243" s="185"/>
      <c r="AG243" s="185"/>
      <c r="AH243" s="185"/>
      <c r="AI243" s="185"/>
      <c r="AJ243" s="185"/>
      <c r="AK243" s="185"/>
      <c r="AL243" s="185"/>
      <c r="AM243" s="185"/>
      <c r="AN243" s="185"/>
      <c r="AO243" s="185"/>
      <c r="AP243" s="185"/>
      <c r="AQ243" s="185"/>
      <c r="AR243" s="185"/>
      <c r="AS243" s="185"/>
      <c r="AT243" s="185"/>
      <c r="AU243" s="185"/>
      <c r="AV243" s="185"/>
      <c r="AW243" s="185"/>
      <c r="AX243" s="185"/>
      <c r="AY243" s="185"/>
      <c r="AZ243" s="185"/>
      <c r="BA243" s="185"/>
      <c r="BB243" s="185"/>
      <c r="BC243" s="185"/>
      <c r="BD243" s="185"/>
      <c r="BE243" s="185"/>
      <c r="BF243" s="185"/>
      <c r="BG243" s="185"/>
      <c r="BH243" s="185"/>
      <c r="BI243" s="185"/>
      <c r="BJ243" s="185"/>
      <c r="BK243" s="185"/>
      <c r="BL243" s="185"/>
      <c r="BM243" s="185"/>
      <c r="BN243" s="185"/>
      <c r="BO243" s="185"/>
      <c r="BP243" s="185"/>
      <c r="BQ243" s="185"/>
      <c r="BR243" s="185"/>
      <c r="BS243" s="185"/>
      <c r="BT243" s="185"/>
      <c r="BU243" s="185"/>
      <c r="BV243" s="185"/>
      <c r="BW243" s="185"/>
      <c r="BX243" s="185"/>
    </row>
    <row r="244" spans="1:76" s="629" customFormat="1" ht="43.5" customHeight="1" thickBot="1" x14ac:dyDescent="0.25">
      <c r="A244" s="405">
        <v>6048</v>
      </c>
      <c r="B244" s="748" t="s">
        <v>111</v>
      </c>
      <c r="C244" s="406" t="s">
        <v>265</v>
      </c>
      <c r="D244" s="749" t="s">
        <v>683</v>
      </c>
      <c r="E244" s="407">
        <f>SUM(F244:H244)</f>
        <v>3000</v>
      </c>
      <c r="F244" s="750">
        <v>0</v>
      </c>
      <c r="G244" s="750">
        <v>3000</v>
      </c>
      <c r="H244" s="751">
        <v>0</v>
      </c>
      <c r="I244" s="752">
        <v>290</v>
      </c>
      <c r="J244" s="752">
        <v>2700</v>
      </c>
      <c r="K244" s="750">
        <v>0</v>
      </c>
      <c r="L244" s="753">
        <v>0</v>
      </c>
      <c r="M244" s="413" t="s">
        <v>19</v>
      </c>
      <c r="N244" s="754" t="s">
        <v>107</v>
      </c>
      <c r="O244" s="755" t="s">
        <v>107</v>
      </c>
      <c r="P244" s="756" t="s">
        <v>267</v>
      </c>
      <c r="Q244" s="757"/>
      <c r="R244" s="758" t="s">
        <v>684</v>
      </c>
      <c r="S244" s="185"/>
      <c r="T244" s="185"/>
      <c r="U244" s="185"/>
      <c r="V244" s="185"/>
      <c r="W244" s="185"/>
      <c r="X244" s="185"/>
      <c r="Y244" s="185"/>
      <c r="Z244" s="185"/>
      <c r="AA244" s="185"/>
      <c r="AB244" s="185"/>
      <c r="AC244" s="185"/>
      <c r="AD244" s="185"/>
      <c r="AE244" s="185"/>
      <c r="AF244" s="185"/>
      <c r="AG244" s="185"/>
      <c r="AH244" s="185"/>
      <c r="AI244" s="185"/>
      <c r="AJ244" s="185"/>
      <c r="AK244" s="185"/>
      <c r="AL244" s="185"/>
      <c r="AM244" s="185"/>
      <c r="AN244" s="185"/>
      <c r="AO244" s="185"/>
      <c r="AP244" s="185"/>
      <c r="AQ244" s="185"/>
      <c r="AR244" s="185"/>
      <c r="AS244" s="185"/>
      <c r="AT244" s="185"/>
      <c r="AU244" s="185"/>
      <c r="AV244" s="185"/>
      <c r="AW244" s="185"/>
      <c r="AX244" s="185"/>
      <c r="AY244" s="185"/>
      <c r="AZ244" s="185"/>
      <c r="BA244" s="185"/>
      <c r="BB244" s="185"/>
      <c r="BC244" s="185"/>
      <c r="BD244" s="185"/>
      <c r="BE244" s="185"/>
      <c r="BF244" s="185"/>
      <c r="BG244" s="185"/>
      <c r="BH244" s="185"/>
      <c r="BI244" s="185"/>
      <c r="BJ244" s="185"/>
      <c r="BK244" s="185"/>
      <c r="BL244" s="185"/>
      <c r="BM244" s="185"/>
      <c r="BN244" s="185"/>
      <c r="BO244" s="185"/>
      <c r="BP244" s="185"/>
      <c r="BQ244" s="185"/>
      <c r="BR244" s="185"/>
      <c r="BS244" s="185"/>
      <c r="BT244" s="185"/>
      <c r="BU244" s="185"/>
      <c r="BV244" s="185"/>
      <c r="BW244" s="185"/>
      <c r="BX244" s="185"/>
    </row>
    <row r="245" spans="1:76" s="186" customFormat="1" ht="21" customHeight="1" thickBot="1" x14ac:dyDescent="0.25">
      <c r="A245" s="1162" t="s">
        <v>37</v>
      </c>
      <c r="B245" s="1163"/>
      <c r="C245" s="1163"/>
      <c r="D245" s="1164"/>
      <c r="E245" s="187">
        <f>SUM(E246:E248)</f>
        <v>61058</v>
      </c>
      <c r="F245" s="217">
        <f t="shared" ref="F245:L245" si="64">SUM(F246:F248)</f>
        <v>56714</v>
      </c>
      <c r="G245" s="217">
        <f t="shared" si="64"/>
        <v>4344</v>
      </c>
      <c r="H245" s="215">
        <f t="shared" si="64"/>
        <v>0</v>
      </c>
      <c r="I245" s="187">
        <f t="shared" si="64"/>
        <v>4344</v>
      </c>
      <c r="J245" s="216">
        <f t="shared" si="64"/>
        <v>1808</v>
      </c>
      <c r="K245" s="217">
        <f t="shared" si="64"/>
        <v>2367</v>
      </c>
      <c r="L245" s="217">
        <f t="shared" si="64"/>
        <v>2268</v>
      </c>
      <c r="M245" s="189">
        <f t="shared" si="49"/>
        <v>95.817490494296578</v>
      </c>
      <c r="N245" s="190"/>
      <c r="O245" s="191"/>
      <c r="P245" s="191"/>
      <c r="Q245" s="192"/>
      <c r="R245" s="193"/>
      <c r="S245" s="185"/>
      <c r="T245" s="185"/>
      <c r="U245" s="185"/>
      <c r="V245" s="185"/>
      <c r="W245" s="185"/>
      <c r="X245" s="185"/>
      <c r="Y245" s="185"/>
      <c r="Z245" s="185"/>
      <c r="AA245" s="185"/>
      <c r="AB245" s="185"/>
      <c r="AC245" s="185"/>
      <c r="AD245" s="185"/>
      <c r="AE245" s="185"/>
      <c r="AF245" s="185"/>
      <c r="AG245" s="185"/>
      <c r="AH245" s="185"/>
      <c r="AI245" s="185"/>
      <c r="AJ245" s="185"/>
      <c r="AK245" s="185"/>
      <c r="AL245" s="185"/>
      <c r="AM245" s="185"/>
      <c r="AN245" s="185"/>
      <c r="AO245" s="185"/>
      <c r="AP245" s="185"/>
      <c r="AQ245" s="185"/>
      <c r="AR245" s="185"/>
      <c r="AS245" s="185"/>
      <c r="AT245" s="185"/>
      <c r="AU245" s="185"/>
      <c r="AV245" s="185"/>
      <c r="AW245" s="185"/>
      <c r="AX245" s="185"/>
      <c r="AY245" s="185"/>
      <c r="AZ245" s="185"/>
      <c r="BA245" s="185"/>
      <c r="BB245" s="185"/>
      <c r="BC245" s="185"/>
      <c r="BD245" s="185"/>
      <c r="BE245" s="185"/>
      <c r="BF245" s="185"/>
      <c r="BG245" s="185"/>
      <c r="BH245" s="185"/>
      <c r="BI245" s="185"/>
      <c r="BJ245" s="185"/>
      <c r="BK245" s="185"/>
      <c r="BL245" s="185"/>
      <c r="BM245" s="185"/>
      <c r="BN245" s="185"/>
      <c r="BO245" s="185"/>
      <c r="BP245" s="185"/>
      <c r="BQ245" s="185"/>
      <c r="BR245" s="185"/>
      <c r="BS245" s="185"/>
      <c r="BT245" s="185"/>
      <c r="BU245" s="185"/>
      <c r="BV245" s="185"/>
      <c r="BW245" s="185"/>
      <c r="BX245" s="185"/>
    </row>
    <row r="246" spans="1:76" s="257" customFormat="1" ht="21" customHeight="1" x14ac:dyDescent="0.2">
      <c r="A246" s="759">
        <v>1017</v>
      </c>
      <c r="B246" s="760" t="s">
        <v>111</v>
      </c>
      <c r="C246" s="259" t="s">
        <v>651</v>
      </c>
      <c r="D246" s="501" t="s">
        <v>685</v>
      </c>
      <c r="E246" s="197">
        <f t="shared" ref="E246" si="65">SUM(F246:H246)</f>
        <v>20898</v>
      </c>
      <c r="F246" s="761">
        <v>19375</v>
      </c>
      <c r="G246" s="762">
        <v>1523</v>
      </c>
      <c r="H246" s="763">
        <v>0</v>
      </c>
      <c r="I246" s="764">
        <v>1523</v>
      </c>
      <c r="J246" s="765">
        <v>0</v>
      </c>
      <c r="K246" s="766">
        <v>348</v>
      </c>
      <c r="L246" s="202">
        <v>347</v>
      </c>
      <c r="M246" s="203">
        <f t="shared" si="49"/>
        <v>99.712643678160916</v>
      </c>
      <c r="N246" s="204"/>
      <c r="O246" s="205"/>
      <c r="P246" s="205"/>
      <c r="Q246" s="206"/>
      <c r="R246" s="207" t="s">
        <v>944</v>
      </c>
      <c r="S246" s="185"/>
      <c r="T246" s="185"/>
      <c r="U246" s="185"/>
      <c r="V246" s="185"/>
      <c r="W246" s="185"/>
      <c r="X246" s="185"/>
      <c r="Y246" s="185"/>
      <c r="Z246" s="185"/>
      <c r="AA246" s="185"/>
      <c r="AB246" s="185"/>
      <c r="AC246" s="185"/>
      <c r="AD246" s="185"/>
      <c r="AE246" s="185"/>
      <c r="AF246" s="185"/>
      <c r="AG246" s="185"/>
      <c r="AH246" s="185"/>
      <c r="AI246" s="185"/>
      <c r="AJ246" s="185"/>
      <c r="AK246" s="185"/>
      <c r="AL246" s="185"/>
      <c r="AM246" s="185"/>
      <c r="AN246" s="185"/>
      <c r="AO246" s="185"/>
      <c r="AP246" s="185"/>
      <c r="AQ246" s="185"/>
      <c r="AR246" s="185"/>
      <c r="AS246" s="185"/>
      <c r="AT246" s="185"/>
      <c r="AU246" s="185"/>
      <c r="AV246" s="185"/>
      <c r="AW246" s="185"/>
      <c r="AX246" s="185"/>
      <c r="AY246" s="185"/>
      <c r="AZ246" s="185"/>
      <c r="BA246" s="185"/>
      <c r="BB246" s="185"/>
      <c r="BC246" s="185"/>
      <c r="BD246" s="185"/>
      <c r="BE246" s="185"/>
      <c r="BF246" s="185"/>
      <c r="BG246" s="185"/>
      <c r="BH246" s="185"/>
      <c r="BI246" s="185"/>
      <c r="BJ246" s="185"/>
      <c r="BK246" s="185"/>
      <c r="BL246" s="185"/>
      <c r="BM246" s="185"/>
      <c r="BN246" s="185"/>
      <c r="BO246" s="185"/>
      <c r="BP246" s="185"/>
      <c r="BQ246" s="185"/>
      <c r="BR246" s="185"/>
      <c r="BS246" s="185"/>
      <c r="BT246" s="185"/>
      <c r="BU246" s="185"/>
      <c r="BV246" s="185"/>
      <c r="BW246" s="185"/>
      <c r="BX246" s="185"/>
    </row>
    <row r="247" spans="1:76" s="186" customFormat="1" ht="28.5" x14ac:dyDescent="0.2">
      <c r="A247" s="710">
        <v>2010</v>
      </c>
      <c r="B247" s="251" t="s">
        <v>98</v>
      </c>
      <c r="C247" s="259" t="s">
        <v>651</v>
      </c>
      <c r="D247" s="711" t="s">
        <v>686</v>
      </c>
      <c r="E247" s="232">
        <f>SUM(F247:H247)</f>
        <v>38660</v>
      </c>
      <c r="F247" s="712">
        <v>37339</v>
      </c>
      <c r="G247" s="712">
        <v>1321</v>
      </c>
      <c r="H247" s="713">
        <v>0</v>
      </c>
      <c r="I247" s="714">
        <v>1321</v>
      </c>
      <c r="J247" s="715">
        <v>1808</v>
      </c>
      <c r="K247" s="716">
        <v>778</v>
      </c>
      <c r="L247" s="717">
        <v>681</v>
      </c>
      <c r="M247" s="272">
        <f t="shared" si="49"/>
        <v>87.532133676092556</v>
      </c>
      <c r="N247" s="724"/>
      <c r="O247" s="725"/>
      <c r="P247" s="251"/>
      <c r="Q247" s="726"/>
      <c r="R247" s="269" t="s">
        <v>914</v>
      </c>
      <c r="S247" s="185"/>
      <c r="T247" s="185"/>
      <c r="U247" s="185"/>
      <c r="V247" s="185"/>
      <c r="W247" s="185"/>
      <c r="X247" s="185"/>
      <c r="Y247" s="185"/>
      <c r="Z247" s="185"/>
      <c r="AA247" s="185"/>
      <c r="AB247" s="185"/>
      <c r="AC247" s="185"/>
      <c r="AD247" s="185"/>
      <c r="AE247" s="185"/>
      <c r="AF247" s="185"/>
      <c r="AG247" s="185"/>
      <c r="AH247" s="185"/>
      <c r="AI247" s="185"/>
      <c r="AJ247" s="185"/>
      <c r="AK247" s="185"/>
      <c r="AL247" s="185"/>
      <c r="AM247" s="185"/>
      <c r="AN247" s="185"/>
      <c r="AO247" s="185"/>
      <c r="AP247" s="185"/>
      <c r="AQ247" s="185"/>
      <c r="AR247" s="185"/>
      <c r="AS247" s="185"/>
      <c r="AT247" s="185"/>
      <c r="AU247" s="185"/>
      <c r="AV247" s="185"/>
      <c r="AW247" s="185"/>
      <c r="AX247" s="185"/>
      <c r="AY247" s="185"/>
      <c r="AZ247" s="185"/>
      <c r="BA247" s="185"/>
      <c r="BB247" s="185"/>
      <c r="BC247" s="185"/>
      <c r="BD247" s="185"/>
      <c r="BE247" s="185"/>
      <c r="BF247" s="185"/>
      <c r="BG247" s="185"/>
      <c r="BH247" s="185"/>
      <c r="BI247" s="185"/>
      <c r="BJ247" s="185"/>
      <c r="BK247" s="185"/>
      <c r="BL247" s="185"/>
      <c r="BM247" s="185"/>
      <c r="BN247" s="185"/>
      <c r="BO247" s="185"/>
      <c r="BP247" s="185"/>
      <c r="BQ247" s="185"/>
      <c r="BR247" s="185"/>
      <c r="BS247" s="185"/>
      <c r="BT247" s="185"/>
      <c r="BU247" s="185"/>
      <c r="BV247" s="185"/>
      <c r="BW247" s="185"/>
      <c r="BX247" s="185"/>
    </row>
    <row r="248" spans="1:76" s="186" customFormat="1" ht="21" customHeight="1" thickBot="1" x14ac:dyDescent="0.25">
      <c r="A248" s="759">
        <v>8189</v>
      </c>
      <c r="B248" s="760" t="s">
        <v>98</v>
      </c>
      <c r="C248" s="259" t="s">
        <v>651</v>
      </c>
      <c r="D248" s="648" t="s">
        <v>687</v>
      </c>
      <c r="E248" s="197">
        <f t="shared" ref="E248" si="66">SUM(F248:H248)</f>
        <v>1500</v>
      </c>
      <c r="F248" s="761">
        <v>0</v>
      </c>
      <c r="G248" s="762">
        <v>1500</v>
      </c>
      <c r="H248" s="763">
        <v>0</v>
      </c>
      <c r="I248" s="764">
        <v>1500</v>
      </c>
      <c r="J248" s="767">
        <v>0</v>
      </c>
      <c r="K248" s="768">
        <v>1241</v>
      </c>
      <c r="L248" s="202">
        <v>1240</v>
      </c>
      <c r="M248" s="203">
        <f t="shared" si="49"/>
        <v>99.919419822723611</v>
      </c>
      <c r="N248" s="204"/>
      <c r="O248" s="205"/>
      <c r="P248" s="205"/>
      <c r="Q248" s="206"/>
      <c r="R248" s="207" t="s">
        <v>688</v>
      </c>
      <c r="S248" s="185"/>
      <c r="T248" s="185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5"/>
      <c r="AS248" s="185"/>
      <c r="AT248" s="185"/>
      <c r="AU248" s="185"/>
      <c r="AV248" s="185"/>
      <c r="AW248" s="185"/>
      <c r="AX248" s="185"/>
      <c r="AY248" s="185"/>
      <c r="AZ248" s="185"/>
      <c r="BA248" s="185"/>
      <c r="BB248" s="185"/>
      <c r="BC248" s="185"/>
      <c r="BD248" s="185"/>
      <c r="BE248" s="185"/>
      <c r="BF248" s="185"/>
      <c r="BG248" s="185"/>
      <c r="BH248" s="185"/>
      <c r="BI248" s="185"/>
      <c r="BJ248" s="185"/>
      <c r="BK248" s="185"/>
      <c r="BL248" s="185"/>
      <c r="BM248" s="185"/>
      <c r="BN248" s="185"/>
      <c r="BO248" s="185"/>
      <c r="BP248" s="185"/>
      <c r="BQ248" s="185"/>
      <c r="BR248" s="185"/>
      <c r="BS248" s="185"/>
      <c r="BT248" s="185"/>
      <c r="BU248" s="185"/>
      <c r="BV248" s="185"/>
      <c r="BW248" s="185"/>
      <c r="BX248" s="185"/>
    </row>
    <row r="249" spans="1:76" s="186" customFormat="1" ht="21" customHeight="1" thickBot="1" x14ac:dyDescent="0.25">
      <c r="A249" s="1162" t="s">
        <v>38</v>
      </c>
      <c r="B249" s="1163"/>
      <c r="C249" s="1163"/>
      <c r="D249" s="1164"/>
      <c r="E249" s="769">
        <f t="shared" ref="E249:L249" si="67">SUM(E250:E271)</f>
        <v>45171</v>
      </c>
      <c r="F249" s="769">
        <f t="shared" si="67"/>
        <v>33253</v>
      </c>
      <c r="G249" s="769">
        <f t="shared" si="67"/>
        <v>8836</v>
      </c>
      <c r="H249" s="770">
        <f t="shared" si="67"/>
        <v>3082</v>
      </c>
      <c r="I249" s="771">
        <f t="shared" si="67"/>
        <v>42041</v>
      </c>
      <c r="J249" s="772">
        <f t="shared" si="67"/>
        <v>37626</v>
      </c>
      <c r="K249" s="769">
        <f t="shared" si="67"/>
        <v>28539</v>
      </c>
      <c r="L249" s="769">
        <f t="shared" si="67"/>
        <v>26891</v>
      </c>
      <c r="M249" s="189">
        <f t="shared" si="49"/>
        <v>94.225445881075018</v>
      </c>
      <c r="N249" s="773"/>
      <c r="O249" s="774"/>
      <c r="P249" s="191"/>
      <c r="Q249" s="192"/>
      <c r="R249" s="193"/>
      <c r="S249" s="185"/>
      <c r="T249" s="185"/>
      <c r="U249" s="185"/>
      <c r="V249" s="185"/>
      <c r="W249" s="185"/>
      <c r="X249" s="185"/>
      <c r="Y249" s="185"/>
      <c r="Z249" s="185"/>
      <c r="AA249" s="185"/>
      <c r="AB249" s="185"/>
      <c r="AC249" s="185"/>
      <c r="AD249" s="185"/>
      <c r="AE249" s="185"/>
      <c r="AF249" s="185"/>
      <c r="AG249" s="185"/>
      <c r="AH249" s="185"/>
      <c r="AI249" s="185"/>
      <c r="AJ249" s="185"/>
      <c r="AK249" s="185"/>
      <c r="AL249" s="185"/>
      <c r="AM249" s="185"/>
      <c r="AN249" s="185"/>
      <c r="AO249" s="185"/>
      <c r="AP249" s="185"/>
      <c r="AQ249" s="185"/>
      <c r="AR249" s="185"/>
      <c r="AS249" s="185"/>
      <c r="AT249" s="185"/>
      <c r="AU249" s="185"/>
      <c r="AV249" s="185"/>
      <c r="AW249" s="185"/>
      <c r="AX249" s="185"/>
      <c r="AY249" s="185"/>
      <c r="AZ249" s="185"/>
      <c r="BA249" s="185"/>
      <c r="BB249" s="185"/>
      <c r="BC249" s="185"/>
      <c r="BD249" s="185"/>
      <c r="BE249" s="185"/>
      <c r="BF249" s="185"/>
      <c r="BG249" s="185"/>
      <c r="BH249" s="185"/>
      <c r="BI249" s="185"/>
      <c r="BJ249" s="185"/>
      <c r="BK249" s="185"/>
      <c r="BL249" s="185"/>
      <c r="BM249" s="185"/>
      <c r="BN249" s="185"/>
      <c r="BO249" s="185"/>
      <c r="BP249" s="185"/>
      <c r="BQ249" s="185"/>
      <c r="BR249" s="185"/>
      <c r="BS249" s="185"/>
      <c r="BT249" s="185"/>
      <c r="BU249" s="185"/>
      <c r="BV249" s="185"/>
      <c r="BW249" s="185"/>
      <c r="BX249" s="185"/>
    </row>
    <row r="250" spans="1:76" s="186" customFormat="1" ht="21" customHeight="1" x14ac:dyDescent="0.2">
      <c r="A250" s="775">
        <v>4042</v>
      </c>
      <c r="B250" s="776"/>
      <c r="C250" s="318" t="s">
        <v>84</v>
      </c>
      <c r="D250" s="777" t="s">
        <v>689</v>
      </c>
      <c r="E250" s="320">
        <f t="shared" ref="E250:E271" si="68">SUM(F250:H250)</f>
        <v>5550</v>
      </c>
      <c r="F250" s="778">
        <v>0</v>
      </c>
      <c r="G250" s="779">
        <v>5550</v>
      </c>
      <c r="H250" s="780">
        <v>0</v>
      </c>
      <c r="I250" s="781">
        <v>5550</v>
      </c>
      <c r="J250" s="323">
        <v>4127</v>
      </c>
      <c r="K250" s="324">
        <v>3391</v>
      </c>
      <c r="L250" s="325">
        <v>3037</v>
      </c>
      <c r="M250" s="326">
        <f t="shared" si="49"/>
        <v>89.56060159245061</v>
      </c>
      <c r="N250" s="327"/>
      <c r="O250" s="328"/>
      <c r="P250" s="328" t="s">
        <v>358</v>
      </c>
      <c r="Q250" s="329"/>
      <c r="R250" s="330" t="s">
        <v>690</v>
      </c>
      <c r="S250" s="185"/>
      <c r="T250" s="185"/>
      <c r="U250" s="185"/>
      <c r="V250" s="185"/>
      <c r="W250" s="185"/>
      <c r="X250" s="185"/>
      <c r="Y250" s="185"/>
      <c r="Z250" s="185"/>
      <c r="AA250" s="185"/>
      <c r="AB250" s="185"/>
      <c r="AC250" s="185"/>
      <c r="AD250" s="185"/>
      <c r="AE250" s="185"/>
      <c r="AF250" s="185"/>
      <c r="AG250" s="185"/>
      <c r="AH250" s="185"/>
      <c r="AI250" s="185"/>
      <c r="AJ250" s="185"/>
      <c r="AK250" s="185"/>
      <c r="AL250" s="185"/>
      <c r="AM250" s="185"/>
      <c r="AN250" s="185"/>
      <c r="AO250" s="185"/>
      <c r="AP250" s="185"/>
      <c r="AQ250" s="185"/>
      <c r="AR250" s="185"/>
      <c r="AS250" s="185"/>
      <c r="AT250" s="185"/>
      <c r="AU250" s="185"/>
      <c r="AV250" s="185"/>
      <c r="AW250" s="185"/>
      <c r="AX250" s="185"/>
      <c r="AY250" s="185"/>
      <c r="AZ250" s="185"/>
      <c r="BA250" s="185"/>
      <c r="BB250" s="185"/>
      <c r="BC250" s="185"/>
      <c r="BD250" s="185"/>
      <c r="BE250" s="185"/>
      <c r="BF250" s="185"/>
      <c r="BG250" s="185"/>
      <c r="BH250" s="185"/>
      <c r="BI250" s="185"/>
      <c r="BJ250" s="185"/>
      <c r="BK250" s="185"/>
      <c r="BL250" s="185"/>
      <c r="BM250" s="185"/>
      <c r="BN250" s="185"/>
      <c r="BO250" s="185"/>
      <c r="BP250" s="185"/>
      <c r="BQ250" s="185"/>
      <c r="BR250" s="185"/>
      <c r="BS250" s="185"/>
      <c r="BT250" s="185"/>
      <c r="BU250" s="185"/>
      <c r="BV250" s="185"/>
      <c r="BW250" s="185"/>
      <c r="BX250" s="185"/>
    </row>
    <row r="251" spans="1:76" s="186" customFormat="1" ht="33.75" customHeight="1" x14ac:dyDescent="0.2">
      <c r="A251" s="483">
        <v>4098</v>
      </c>
      <c r="B251" s="782"/>
      <c r="C251" s="783" t="s">
        <v>84</v>
      </c>
      <c r="D251" s="784" t="s">
        <v>691</v>
      </c>
      <c r="E251" s="220">
        <f t="shared" si="68"/>
        <v>195</v>
      </c>
      <c r="F251" s="785">
        <v>0</v>
      </c>
      <c r="G251" s="786">
        <v>0</v>
      </c>
      <c r="H251" s="787">
        <v>195</v>
      </c>
      <c r="I251" s="788">
        <v>195</v>
      </c>
      <c r="J251" s="222">
        <v>500</v>
      </c>
      <c r="K251" s="223">
        <v>0</v>
      </c>
      <c r="L251" s="789">
        <v>0</v>
      </c>
      <c r="M251" s="225" t="s">
        <v>19</v>
      </c>
      <c r="N251" s="428"/>
      <c r="O251" s="340"/>
      <c r="P251" s="265"/>
      <c r="Q251" s="429"/>
      <c r="R251" s="435" t="s">
        <v>692</v>
      </c>
      <c r="S251" s="185"/>
      <c r="T251" s="185"/>
      <c r="U251" s="185"/>
      <c r="V251" s="185"/>
      <c r="W251" s="185"/>
      <c r="X251" s="185"/>
      <c r="Y251" s="185"/>
      <c r="Z251" s="185"/>
      <c r="AA251" s="185"/>
      <c r="AB251" s="185"/>
      <c r="AC251" s="185"/>
      <c r="AD251" s="185"/>
      <c r="AE251" s="185"/>
      <c r="AF251" s="185"/>
      <c r="AG251" s="185"/>
      <c r="AH251" s="185"/>
      <c r="AI251" s="185"/>
      <c r="AJ251" s="185"/>
      <c r="AK251" s="185"/>
      <c r="AL251" s="185"/>
      <c r="AM251" s="185"/>
      <c r="AN251" s="185"/>
      <c r="AO251" s="185"/>
      <c r="AP251" s="185"/>
      <c r="AQ251" s="185"/>
      <c r="AR251" s="185"/>
      <c r="AS251" s="185"/>
      <c r="AT251" s="185"/>
      <c r="AU251" s="185"/>
      <c r="AV251" s="185"/>
      <c r="AW251" s="185"/>
      <c r="AX251" s="185"/>
      <c r="AY251" s="185"/>
      <c r="AZ251" s="185"/>
      <c r="BA251" s="185"/>
      <c r="BB251" s="185"/>
      <c r="BC251" s="185"/>
      <c r="BD251" s="185"/>
      <c r="BE251" s="185"/>
      <c r="BF251" s="185"/>
      <c r="BG251" s="185"/>
      <c r="BH251" s="185"/>
      <c r="BI251" s="185"/>
      <c r="BJ251" s="185"/>
      <c r="BK251" s="185"/>
      <c r="BL251" s="185"/>
      <c r="BM251" s="185"/>
      <c r="BN251" s="185"/>
      <c r="BO251" s="185"/>
      <c r="BP251" s="185"/>
      <c r="BQ251" s="185"/>
      <c r="BR251" s="185"/>
      <c r="BS251" s="185"/>
      <c r="BT251" s="185"/>
      <c r="BU251" s="185"/>
      <c r="BV251" s="185"/>
      <c r="BW251" s="185"/>
      <c r="BX251" s="185"/>
    </row>
    <row r="252" spans="1:76" s="236" customFormat="1" ht="21.75" customHeight="1" x14ac:dyDescent="0.2">
      <c r="A252" s="1058" t="s">
        <v>693</v>
      </c>
      <c r="B252" s="1059" t="s">
        <v>175</v>
      </c>
      <c r="C252" s="332" t="s">
        <v>176</v>
      </c>
      <c r="D252" s="1060" t="s">
        <v>694</v>
      </c>
      <c r="E252" s="220">
        <f t="shared" si="68"/>
        <v>923</v>
      </c>
      <c r="F252" s="1061">
        <v>776</v>
      </c>
      <c r="G252" s="1061">
        <v>105</v>
      </c>
      <c r="H252" s="1062">
        <v>42</v>
      </c>
      <c r="I252" s="1063">
        <v>923</v>
      </c>
      <c r="J252" s="279">
        <v>1000</v>
      </c>
      <c r="K252" s="280">
        <v>837</v>
      </c>
      <c r="L252" s="367">
        <v>818</v>
      </c>
      <c r="M252" s="272">
        <f t="shared" si="49"/>
        <v>97.7299880525687</v>
      </c>
      <c r="N252" s="264" t="s">
        <v>602</v>
      </c>
      <c r="O252" s="265" t="s">
        <v>602</v>
      </c>
      <c r="P252" s="265" t="s">
        <v>695</v>
      </c>
      <c r="Q252" s="247" t="s">
        <v>160</v>
      </c>
      <c r="R252" s="283" t="s">
        <v>696</v>
      </c>
    </row>
    <row r="253" spans="1:76" s="185" customFormat="1" ht="61.5" customHeight="1" x14ac:dyDescent="0.2">
      <c r="A253" s="859" t="s">
        <v>697</v>
      </c>
      <c r="B253" s="1064" t="s">
        <v>87</v>
      </c>
      <c r="C253" s="332" t="s">
        <v>84</v>
      </c>
      <c r="D253" s="294" t="s">
        <v>698</v>
      </c>
      <c r="E253" s="220">
        <f t="shared" si="68"/>
        <v>5819</v>
      </c>
      <c r="F253" s="1061">
        <v>5648</v>
      </c>
      <c r="G253" s="1061">
        <v>171</v>
      </c>
      <c r="H253" s="1062">
        <v>0</v>
      </c>
      <c r="I253" s="1063">
        <v>5819</v>
      </c>
      <c r="J253" s="254">
        <v>3542</v>
      </c>
      <c r="K253" s="255">
        <v>4232</v>
      </c>
      <c r="L253" s="224">
        <v>3816</v>
      </c>
      <c r="M253" s="272">
        <f t="shared" si="49"/>
        <v>90.170132325141765</v>
      </c>
      <c r="N253" s="264" t="s">
        <v>226</v>
      </c>
      <c r="O253" s="477" t="s">
        <v>699</v>
      </c>
      <c r="P253" s="1065" t="s">
        <v>700</v>
      </c>
      <c r="Q253" s="299" t="s">
        <v>160</v>
      </c>
      <c r="R253" s="283" t="s">
        <v>915</v>
      </c>
    </row>
    <row r="254" spans="1:76" s="185" customFormat="1" ht="48.75" customHeight="1" x14ac:dyDescent="0.2">
      <c r="A254" s="859" t="s">
        <v>701</v>
      </c>
      <c r="B254" s="1064" t="s">
        <v>92</v>
      </c>
      <c r="C254" s="276" t="s">
        <v>84</v>
      </c>
      <c r="D254" s="294" t="s">
        <v>702</v>
      </c>
      <c r="E254" s="229">
        <f t="shared" si="68"/>
        <v>3286</v>
      </c>
      <c r="F254" s="1061">
        <v>2786</v>
      </c>
      <c r="G254" s="1061">
        <v>330</v>
      </c>
      <c r="H254" s="1062">
        <v>170</v>
      </c>
      <c r="I254" s="1063">
        <v>3751</v>
      </c>
      <c r="J254" s="254">
        <v>1625</v>
      </c>
      <c r="K254" s="255">
        <v>2385</v>
      </c>
      <c r="L254" s="224">
        <v>2356</v>
      </c>
      <c r="M254" s="272">
        <f t="shared" si="49"/>
        <v>98.784067085953879</v>
      </c>
      <c r="N254" s="264" t="s">
        <v>382</v>
      </c>
      <c r="O254" s="477" t="s">
        <v>699</v>
      </c>
      <c r="P254" s="265" t="s">
        <v>703</v>
      </c>
      <c r="Q254" s="299" t="s">
        <v>147</v>
      </c>
      <c r="R254" s="283" t="s">
        <v>918</v>
      </c>
    </row>
    <row r="255" spans="1:76" s="257" customFormat="1" ht="53.25" customHeight="1" x14ac:dyDescent="0.2">
      <c r="A255" s="1066" t="s">
        <v>704</v>
      </c>
      <c r="B255" s="1067" t="s">
        <v>189</v>
      </c>
      <c r="C255" s="276" t="s">
        <v>84</v>
      </c>
      <c r="D255" s="354" t="s">
        <v>705</v>
      </c>
      <c r="E255" s="229">
        <f t="shared" si="68"/>
        <v>486</v>
      </c>
      <c r="F255" s="511">
        <v>294</v>
      </c>
      <c r="G255" s="511">
        <v>88</v>
      </c>
      <c r="H255" s="1062">
        <v>104</v>
      </c>
      <c r="I255" s="1063">
        <v>486</v>
      </c>
      <c r="J255" s="254">
        <v>733</v>
      </c>
      <c r="K255" s="255">
        <v>395</v>
      </c>
      <c r="L255" s="224">
        <v>392</v>
      </c>
      <c r="M255" s="272">
        <f t="shared" si="49"/>
        <v>99.240506329113913</v>
      </c>
      <c r="N255" s="264" t="s">
        <v>560</v>
      </c>
      <c r="O255" s="265" t="s">
        <v>560</v>
      </c>
      <c r="P255" s="265" t="s">
        <v>706</v>
      </c>
      <c r="Q255" s="1068" t="s">
        <v>243</v>
      </c>
      <c r="R255" s="235" t="s">
        <v>919</v>
      </c>
      <c r="S255" s="185"/>
      <c r="T255" s="185"/>
      <c r="U255" s="185"/>
      <c r="V255" s="185"/>
      <c r="W255" s="185"/>
      <c r="X255" s="185"/>
      <c r="Y255" s="185"/>
      <c r="Z255" s="185"/>
      <c r="AA255" s="185"/>
      <c r="AB255" s="185"/>
      <c r="AC255" s="185"/>
      <c r="AD255" s="185"/>
      <c r="AE255" s="185"/>
      <c r="AF255" s="185"/>
      <c r="AG255" s="185"/>
      <c r="AH255" s="185"/>
      <c r="AI255" s="185"/>
      <c r="AJ255" s="185"/>
      <c r="AK255" s="185"/>
      <c r="AL255" s="185"/>
      <c r="AM255" s="185"/>
      <c r="AN255" s="185"/>
      <c r="AO255" s="185"/>
      <c r="AP255" s="185"/>
      <c r="AQ255" s="185"/>
      <c r="AR255" s="185"/>
      <c r="AS255" s="185"/>
      <c r="AT255" s="185"/>
      <c r="AU255" s="185"/>
      <c r="AV255" s="185"/>
      <c r="AW255" s="185"/>
      <c r="AX255" s="185"/>
      <c r="AY255" s="185"/>
      <c r="AZ255" s="185"/>
      <c r="BA255" s="185"/>
      <c r="BB255" s="185"/>
      <c r="BC255" s="185"/>
      <c r="BD255" s="185"/>
      <c r="BE255" s="185"/>
      <c r="BF255" s="185"/>
      <c r="BG255" s="185"/>
      <c r="BH255" s="185"/>
      <c r="BI255" s="185"/>
      <c r="BJ255" s="185"/>
      <c r="BK255" s="185"/>
      <c r="BL255" s="185"/>
      <c r="BM255" s="185"/>
      <c r="BN255" s="185"/>
      <c r="BO255" s="185"/>
      <c r="BP255" s="185"/>
      <c r="BQ255" s="185"/>
      <c r="BR255" s="185"/>
      <c r="BS255" s="185"/>
      <c r="BT255" s="185"/>
      <c r="BU255" s="185"/>
      <c r="BV255" s="185"/>
      <c r="BW255" s="185"/>
      <c r="BX255" s="185"/>
    </row>
    <row r="256" spans="1:76" s="257" customFormat="1" ht="63" customHeight="1" x14ac:dyDescent="0.2">
      <c r="A256" s="1066" t="s">
        <v>707</v>
      </c>
      <c r="B256" s="1067" t="s">
        <v>103</v>
      </c>
      <c r="C256" s="276" t="s">
        <v>84</v>
      </c>
      <c r="D256" s="354" t="s">
        <v>708</v>
      </c>
      <c r="E256" s="229">
        <f t="shared" si="68"/>
        <v>4361</v>
      </c>
      <c r="F256" s="511">
        <v>3882</v>
      </c>
      <c r="G256" s="511">
        <v>149</v>
      </c>
      <c r="H256" s="1062">
        <v>330</v>
      </c>
      <c r="I256" s="1063">
        <v>4361</v>
      </c>
      <c r="J256" s="254">
        <v>2201</v>
      </c>
      <c r="K256" s="255">
        <v>736</v>
      </c>
      <c r="L256" s="224">
        <v>732</v>
      </c>
      <c r="M256" s="272">
        <f t="shared" si="49"/>
        <v>99.456521739130437</v>
      </c>
      <c r="N256" s="264" t="s">
        <v>105</v>
      </c>
      <c r="O256" s="265" t="s">
        <v>105</v>
      </c>
      <c r="P256" s="265" t="s">
        <v>709</v>
      </c>
      <c r="Q256" s="1068" t="s">
        <v>269</v>
      </c>
      <c r="R256" s="283" t="s">
        <v>710</v>
      </c>
      <c r="S256" s="185"/>
      <c r="T256" s="185"/>
      <c r="U256" s="185"/>
      <c r="V256" s="185"/>
      <c r="W256" s="185"/>
      <c r="X256" s="185"/>
      <c r="Y256" s="185"/>
      <c r="Z256" s="185"/>
      <c r="AA256" s="185"/>
      <c r="AB256" s="185"/>
      <c r="AC256" s="185"/>
      <c r="AD256" s="185"/>
      <c r="AE256" s="185"/>
      <c r="AF256" s="185"/>
      <c r="AG256" s="185"/>
      <c r="AH256" s="185"/>
      <c r="AI256" s="185"/>
      <c r="AJ256" s="185"/>
      <c r="AK256" s="185"/>
      <c r="AL256" s="185"/>
      <c r="AM256" s="185"/>
      <c r="AN256" s="185"/>
      <c r="AO256" s="185"/>
      <c r="AP256" s="185"/>
      <c r="AQ256" s="185"/>
      <c r="AR256" s="185"/>
      <c r="AS256" s="185"/>
      <c r="AT256" s="185"/>
      <c r="AU256" s="185"/>
      <c r="AV256" s="185"/>
      <c r="AW256" s="185"/>
      <c r="AX256" s="185"/>
      <c r="AY256" s="185"/>
      <c r="AZ256" s="185"/>
      <c r="BA256" s="185"/>
      <c r="BB256" s="185"/>
      <c r="BC256" s="185"/>
      <c r="BD256" s="185"/>
      <c r="BE256" s="185"/>
      <c r="BF256" s="185"/>
      <c r="BG256" s="185"/>
      <c r="BH256" s="185"/>
      <c r="BI256" s="185"/>
      <c r="BJ256" s="185"/>
      <c r="BK256" s="185"/>
      <c r="BL256" s="185"/>
      <c r="BM256" s="185"/>
      <c r="BN256" s="185"/>
      <c r="BO256" s="185"/>
      <c r="BP256" s="185"/>
      <c r="BQ256" s="185"/>
      <c r="BR256" s="185"/>
      <c r="BS256" s="185"/>
      <c r="BT256" s="185"/>
      <c r="BU256" s="185"/>
      <c r="BV256" s="185"/>
      <c r="BW256" s="185"/>
      <c r="BX256" s="185"/>
    </row>
    <row r="257" spans="1:76" s="257" customFormat="1" ht="63" customHeight="1" x14ac:dyDescent="0.2">
      <c r="A257" s="1066" t="s">
        <v>711</v>
      </c>
      <c r="B257" s="1067" t="s">
        <v>103</v>
      </c>
      <c r="C257" s="276" t="s">
        <v>84</v>
      </c>
      <c r="D257" s="446" t="s">
        <v>712</v>
      </c>
      <c r="E257" s="229">
        <f t="shared" si="68"/>
        <v>1812</v>
      </c>
      <c r="F257" s="511">
        <v>1484</v>
      </c>
      <c r="G257" s="511">
        <v>126</v>
      </c>
      <c r="H257" s="1062">
        <v>202</v>
      </c>
      <c r="I257" s="1063">
        <v>1812</v>
      </c>
      <c r="J257" s="254">
        <v>1228</v>
      </c>
      <c r="K257" s="255">
        <v>1354</v>
      </c>
      <c r="L257" s="224">
        <v>1353</v>
      </c>
      <c r="M257" s="272">
        <f t="shared" si="49"/>
        <v>99.926144756277694</v>
      </c>
      <c r="N257" s="264" t="s">
        <v>517</v>
      </c>
      <c r="O257" s="265" t="s">
        <v>517</v>
      </c>
      <c r="P257" s="265" t="s">
        <v>920</v>
      </c>
      <c r="Q257" s="247" t="s">
        <v>171</v>
      </c>
      <c r="R257" s="283" t="s">
        <v>917</v>
      </c>
      <c r="S257" s="185"/>
      <c r="T257" s="185"/>
      <c r="U257" s="185"/>
      <c r="V257" s="185"/>
      <c r="W257" s="185"/>
      <c r="X257" s="185"/>
      <c r="Y257" s="185"/>
      <c r="Z257" s="185"/>
      <c r="AA257" s="185"/>
      <c r="AB257" s="185"/>
      <c r="AC257" s="185"/>
      <c r="AD257" s="185"/>
      <c r="AE257" s="185"/>
      <c r="AF257" s="185"/>
      <c r="AG257" s="185"/>
      <c r="AH257" s="185"/>
      <c r="AI257" s="185"/>
      <c r="AJ257" s="185"/>
      <c r="AK257" s="185"/>
      <c r="AL257" s="185"/>
      <c r="AM257" s="185"/>
      <c r="AN257" s="185"/>
      <c r="AO257" s="185"/>
      <c r="AP257" s="185"/>
      <c r="AQ257" s="185"/>
      <c r="AR257" s="185"/>
      <c r="AS257" s="185"/>
      <c r="AT257" s="185"/>
      <c r="AU257" s="185"/>
      <c r="AV257" s="185"/>
      <c r="AW257" s="185"/>
      <c r="AX257" s="185"/>
      <c r="AY257" s="185"/>
      <c r="AZ257" s="185"/>
      <c r="BA257" s="185"/>
      <c r="BB257" s="185"/>
      <c r="BC257" s="185"/>
      <c r="BD257" s="185"/>
      <c r="BE257" s="185"/>
      <c r="BF257" s="185"/>
      <c r="BG257" s="185"/>
      <c r="BH257" s="185"/>
      <c r="BI257" s="185"/>
      <c r="BJ257" s="185"/>
      <c r="BK257" s="185"/>
      <c r="BL257" s="185"/>
      <c r="BM257" s="185"/>
      <c r="BN257" s="185"/>
      <c r="BO257" s="185"/>
      <c r="BP257" s="185"/>
      <c r="BQ257" s="185"/>
      <c r="BR257" s="185"/>
      <c r="BS257" s="185"/>
      <c r="BT257" s="185"/>
      <c r="BU257" s="185"/>
      <c r="BV257" s="185"/>
      <c r="BW257" s="185"/>
      <c r="BX257" s="185"/>
    </row>
    <row r="258" spans="1:76" s="249" customFormat="1" ht="45" customHeight="1" x14ac:dyDescent="0.2">
      <c r="A258" s="1058" t="s">
        <v>713</v>
      </c>
      <c r="B258" s="1059" t="s">
        <v>98</v>
      </c>
      <c r="C258" s="276" t="s">
        <v>84</v>
      </c>
      <c r="D258" s="1069" t="s">
        <v>714</v>
      </c>
      <c r="E258" s="220">
        <f t="shared" si="68"/>
        <v>352</v>
      </c>
      <c r="F258" s="1061">
        <v>205</v>
      </c>
      <c r="G258" s="1061">
        <v>76</v>
      </c>
      <c r="H258" s="1062">
        <v>71</v>
      </c>
      <c r="I258" s="1063">
        <v>322</v>
      </c>
      <c r="J258" s="365">
        <v>250</v>
      </c>
      <c r="K258" s="366">
        <v>250</v>
      </c>
      <c r="L258" s="224">
        <v>205</v>
      </c>
      <c r="M258" s="272">
        <f t="shared" si="49"/>
        <v>82</v>
      </c>
      <c r="N258" s="264" t="s">
        <v>229</v>
      </c>
      <c r="O258" s="265" t="s">
        <v>119</v>
      </c>
      <c r="P258" s="265" t="s">
        <v>882</v>
      </c>
      <c r="Q258" s="299" t="s">
        <v>159</v>
      </c>
      <c r="R258" s="283" t="s">
        <v>921</v>
      </c>
      <c r="S258" s="236"/>
      <c r="T258" s="236"/>
      <c r="U258" s="236"/>
      <c r="V258" s="236"/>
      <c r="W258" s="236"/>
      <c r="X258" s="236"/>
      <c r="Y258" s="236"/>
      <c r="Z258" s="236"/>
      <c r="AA258" s="236"/>
      <c r="AB258" s="236"/>
      <c r="AC258" s="236"/>
      <c r="AD258" s="236"/>
      <c r="AE258" s="236"/>
      <c r="AF258" s="236"/>
      <c r="AG258" s="236"/>
      <c r="AH258" s="236"/>
      <c r="AI258" s="236"/>
      <c r="AJ258" s="236"/>
      <c r="AK258" s="236"/>
      <c r="AL258" s="236"/>
      <c r="AM258" s="236"/>
      <c r="AN258" s="236"/>
      <c r="AO258" s="236"/>
      <c r="AP258" s="236"/>
      <c r="AQ258" s="236"/>
      <c r="AR258" s="236"/>
      <c r="AS258" s="236"/>
      <c r="AT258" s="236"/>
      <c r="AU258" s="236"/>
      <c r="AV258" s="236"/>
      <c r="AW258" s="236"/>
      <c r="AX258" s="236"/>
      <c r="AY258" s="236"/>
      <c r="AZ258" s="236"/>
      <c r="BA258" s="236"/>
      <c r="BB258" s="236"/>
      <c r="BC258" s="236"/>
      <c r="BD258" s="236"/>
      <c r="BE258" s="236"/>
      <c r="BF258" s="236"/>
      <c r="BG258" s="236"/>
      <c r="BH258" s="236"/>
      <c r="BI258" s="236"/>
      <c r="BJ258" s="236"/>
      <c r="BK258" s="236"/>
      <c r="BL258" s="236"/>
      <c r="BM258" s="236"/>
      <c r="BN258" s="236"/>
      <c r="BO258" s="236"/>
      <c r="BP258" s="236"/>
      <c r="BQ258" s="236"/>
      <c r="BR258" s="236"/>
      <c r="BS258" s="236"/>
      <c r="BT258" s="236"/>
      <c r="BU258" s="236"/>
      <c r="BV258" s="236"/>
      <c r="BW258" s="236"/>
      <c r="BX258" s="236"/>
    </row>
    <row r="259" spans="1:76" s="249" customFormat="1" ht="30.75" customHeight="1" x14ac:dyDescent="0.2">
      <c r="A259" s="1058" t="s">
        <v>715</v>
      </c>
      <c r="B259" s="1059" t="s">
        <v>98</v>
      </c>
      <c r="C259" s="276" t="s">
        <v>84</v>
      </c>
      <c r="D259" s="998" t="s">
        <v>716</v>
      </c>
      <c r="E259" s="220">
        <f t="shared" si="68"/>
        <v>443</v>
      </c>
      <c r="F259" s="1061">
        <v>323</v>
      </c>
      <c r="G259" s="1061">
        <v>0</v>
      </c>
      <c r="H259" s="1062">
        <v>120</v>
      </c>
      <c r="I259" s="1063">
        <v>443</v>
      </c>
      <c r="J259" s="365">
        <v>3000</v>
      </c>
      <c r="K259" s="366">
        <v>102</v>
      </c>
      <c r="L259" s="367">
        <v>102</v>
      </c>
      <c r="M259" s="272">
        <f t="shared" si="49"/>
        <v>100</v>
      </c>
      <c r="N259" s="264" t="s">
        <v>186</v>
      </c>
      <c r="O259" s="477" t="s">
        <v>717</v>
      </c>
      <c r="P259" s="265" t="s">
        <v>718</v>
      </c>
      <c r="Q259" s="247" t="s">
        <v>255</v>
      </c>
      <c r="R259" s="283" t="s">
        <v>916</v>
      </c>
      <c r="S259" s="236"/>
      <c r="T259" s="236"/>
      <c r="U259" s="236"/>
      <c r="V259" s="236"/>
      <c r="W259" s="236"/>
      <c r="X259" s="236"/>
      <c r="Y259" s="236"/>
      <c r="Z259" s="236"/>
      <c r="AA259" s="236"/>
      <c r="AB259" s="236"/>
      <c r="AC259" s="236"/>
      <c r="AD259" s="236"/>
      <c r="AE259" s="236"/>
      <c r="AF259" s="236"/>
      <c r="AG259" s="236"/>
      <c r="AH259" s="236"/>
      <c r="AI259" s="236"/>
      <c r="AJ259" s="236"/>
      <c r="AK259" s="236"/>
      <c r="AL259" s="236"/>
      <c r="AM259" s="236"/>
      <c r="AN259" s="236"/>
      <c r="AO259" s="236"/>
      <c r="AP259" s="236"/>
      <c r="AQ259" s="236"/>
      <c r="AR259" s="236"/>
      <c r="AS259" s="236"/>
      <c r="AT259" s="236"/>
      <c r="AU259" s="236"/>
      <c r="AV259" s="236"/>
      <c r="AW259" s="236"/>
      <c r="AX259" s="236"/>
      <c r="AY259" s="236"/>
      <c r="AZ259" s="236"/>
      <c r="BA259" s="236"/>
      <c r="BB259" s="236"/>
      <c r="BC259" s="236"/>
      <c r="BD259" s="236"/>
      <c r="BE259" s="236"/>
      <c r="BF259" s="236"/>
      <c r="BG259" s="236"/>
      <c r="BH259" s="236"/>
      <c r="BI259" s="236"/>
      <c r="BJ259" s="236"/>
      <c r="BK259" s="236"/>
      <c r="BL259" s="236"/>
      <c r="BM259" s="236"/>
      <c r="BN259" s="236"/>
      <c r="BO259" s="236"/>
      <c r="BP259" s="236"/>
      <c r="BQ259" s="236"/>
      <c r="BR259" s="236"/>
      <c r="BS259" s="236"/>
      <c r="BT259" s="236"/>
      <c r="BU259" s="236"/>
      <c r="BV259" s="236"/>
      <c r="BW259" s="236"/>
      <c r="BX259" s="236"/>
    </row>
    <row r="260" spans="1:76" s="249" customFormat="1" ht="34.5" customHeight="1" x14ac:dyDescent="0.2">
      <c r="A260" s="1058" t="s">
        <v>719</v>
      </c>
      <c r="B260" s="1059" t="s">
        <v>720</v>
      </c>
      <c r="C260" s="276" t="s">
        <v>84</v>
      </c>
      <c r="D260" s="998" t="s">
        <v>721</v>
      </c>
      <c r="E260" s="220">
        <f t="shared" si="68"/>
        <v>2112</v>
      </c>
      <c r="F260" s="1061">
        <v>1541</v>
      </c>
      <c r="G260" s="1061">
        <v>232</v>
      </c>
      <c r="H260" s="1062">
        <v>339</v>
      </c>
      <c r="I260" s="1063">
        <v>2112</v>
      </c>
      <c r="J260" s="365">
        <v>1761</v>
      </c>
      <c r="K260" s="366">
        <v>1807</v>
      </c>
      <c r="L260" s="367">
        <v>1807</v>
      </c>
      <c r="M260" s="272">
        <f t="shared" si="49"/>
        <v>100</v>
      </c>
      <c r="N260" s="264" t="s">
        <v>391</v>
      </c>
      <c r="O260" s="477" t="s">
        <v>119</v>
      </c>
      <c r="P260" s="265" t="s">
        <v>722</v>
      </c>
      <c r="Q260" s="247" t="s">
        <v>171</v>
      </c>
      <c r="R260" s="283" t="s">
        <v>922</v>
      </c>
      <c r="S260" s="236"/>
      <c r="T260" s="236"/>
      <c r="U260" s="236"/>
      <c r="V260" s="236"/>
      <c r="W260" s="236"/>
      <c r="X260" s="236"/>
      <c r="Y260" s="236"/>
      <c r="Z260" s="236"/>
      <c r="AA260" s="236"/>
      <c r="AB260" s="236"/>
      <c r="AC260" s="236"/>
      <c r="AD260" s="236"/>
      <c r="AE260" s="236"/>
      <c r="AF260" s="236"/>
      <c r="AG260" s="236"/>
      <c r="AH260" s="236"/>
      <c r="AI260" s="236"/>
      <c r="AJ260" s="236"/>
      <c r="AK260" s="236"/>
      <c r="AL260" s="236"/>
      <c r="AM260" s="236"/>
      <c r="AN260" s="236"/>
      <c r="AO260" s="236"/>
      <c r="AP260" s="236"/>
      <c r="AQ260" s="236"/>
      <c r="AR260" s="236"/>
      <c r="AS260" s="236"/>
      <c r="AT260" s="236"/>
      <c r="AU260" s="236"/>
      <c r="AV260" s="236"/>
      <c r="AW260" s="236"/>
      <c r="AX260" s="236"/>
      <c r="AY260" s="236"/>
      <c r="AZ260" s="236"/>
      <c r="BA260" s="236"/>
      <c r="BB260" s="236"/>
      <c r="BC260" s="236"/>
      <c r="BD260" s="236"/>
      <c r="BE260" s="236"/>
      <c r="BF260" s="236"/>
      <c r="BG260" s="236"/>
      <c r="BH260" s="236"/>
      <c r="BI260" s="236"/>
      <c r="BJ260" s="236"/>
      <c r="BK260" s="236"/>
      <c r="BL260" s="236"/>
      <c r="BM260" s="236"/>
      <c r="BN260" s="236"/>
      <c r="BO260" s="236"/>
      <c r="BP260" s="236"/>
      <c r="BQ260" s="236"/>
      <c r="BR260" s="236"/>
      <c r="BS260" s="236"/>
      <c r="BT260" s="236"/>
      <c r="BU260" s="236"/>
      <c r="BV260" s="236"/>
      <c r="BW260" s="236"/>
      <c r="BX260" s="236"/>
    </row>
    <row r="261" spans="1:76" s="249" customFormat="1" ht="60" customHeight="1" x14ac:dyDescent="0.2">
      <c r="A261" s="1058" t="s">
        <v>723</v>
      </c>
      <c r="B261" s="1059" t="s">
        <v>189</v>
      </c>
      <c r="C261" s="276" t="s">
        <v>84</v>
      </c>
      <c r="D261" s="998" t="s">
        <v>724</v>
      </c>
      <c r="E261" s="220">
        <f t="shared" si="68"/>
        <v>1131</v>
      </c>
      <c r="F261" s="1061">
        <v>953</v>
      </c>
      <c r="G261" s="1061">
        <v>80</v>
      </c>
      <c r="H261" s="1062">
        <v>98</v>
      </c>
      <c r="I261" s="1063">
        <v>1131</v>
      </c>
      <c r="J261" s="365">
        <v>1123</v>
      </c>
      <c r="K261" s="366">
        <v>1013</v>
      </c>
      <c r="L261" s="367">
        <v>1012</v>
      </c>
      <c r="M261" s="272">
        <f t="shared" si="49"/>
        <v>99.901283316880551</v>
      </c>
      <c r="N261" s="264" t="s">
        <v>102</v>
      </c>
      <c r="O261" s="265" t="s">
        <v>725</v>
      </c>
      <c r="P261" s="265" t="s">
        <v>726</v>
      </c>
      <c r="Q261" s="299" t="s">
        <v>883</v>
      </c>
      <c r="R261" s="283" t="s">
        <v>923</v>
      </c>
      <c r="S261" s="236"/>
      <c r="T261" s="236"/>
      <c r="U261" s="236"/>
      <c r="V261" s="236"/>
      <c r="W261" s="236"/>
      <c r="X261" s="236"/>
      <c r="Y261" s="236"/>
      <c r="Z261" s="236"/>
      <c r="AA261" s="236"/>
      <c r="AB261" s="236"/>
      <c r="AC261" s="236"/>
      <c r="AD261" s="236"/>
      <c r="AE261" s="236"/>
      <c r="AF261" s="236"/>
      <c r="AG261" s="236"/>
      <c r="AH261" s="236"/>
      <c r="AI261" s="236"/>
      <c r="AJ261" s="236"/>
      <c r="AK261" s="236"/>
      <c r="AL261" s="236"/>
      <c r="AM261" s="236"/>
      <c r="AN261" s="236"/>
      <c r="AO261" s="236"/>
      <c r="AP261" s="236"/>
      <c r="AQ261" s="236"/>
      <c r="AR261" s="236"/>
      <c r="AS261" s="236"/>
      <c r="AT261" s="236"/>
      <c r="AU261" s="236"/>
      <c r="AV261" s="236"/>
      <c r="AW261" s="236"/>
      <c r="AX261" s="236"/>
      <c r="AY261" s="236"/>
      <c r="AZ261" s="236"/>
      <c r="BA261" s="236"/>
      <c r="BB261" s="236"/>
      <c r="BC261" s="236"/>
      <c r="BD261" s="236"/>
      <c r="BE261" s="236"/>
      <c r="BF261" s="236"/>
      <c r="BG261" s="236"/>
      <c r="BH261" s="236"/>
      <c r="BI261" s="236"/>
      <c r="BJ261" s="236"/>
      <c r="BK261" s="236"/>
      <c r="BL261" s="236"/>
      <c r="BM261" s="236"/>
      <c r="BN261" s="236"/>
      <c r="BO261" s="236"/>
      <c r="BP261" s="236"/>
      <c r="BQ261" s="236"/>
      <c r="BR261" s="236"/>
      <c r="BS261" s="236"/>
      <c r="BT261" s="236"/>
      <c r="BU261" s="236"/>
      <c r="BV261" s="236"/>
      <c r="BW261" s="236"/>
      <c r="BX261" s="236"/>
    </row>
    <row r="262" spans="1:76" s="790" customFormat="1" ht="33" customHeight="1" x14ac:dyDescent="0.2">
      <c r="A262" s="1058" t="s">
        <v>727</v>
      </c>
      <c r="B262" s="1059"/>
      <c r="C262" s="276" t="s">
        <v>84</v>
      </c>
      <c r="D262" s="998" t="s">
        <v>728</v>
      </c>
      <c r="E262" s="220">
        <f t="shared" si="68"/>
        <v>1569</v>
      </c>
      <c r="F262" s="1061">
        <v>1204</v>
      </c>
      <c r="G262" s="1061">
        <v>61</v>
      </c>
      <c r="H262" s="1062">
        <v>304</v>
      </c>
      <c r="I262" s="1063">
        <v>1569</v>
      </c>
      <c r="J262" s="365">
        <v>1368</v>
      </c>
      <c r="K262" s="366">
        <v>1270</v>
      </c>
      <c r="L262" s="367">
        <v>1270</v>
      </c>
      <c r="M262" s="272">
        <f t="shared" si="49"/>
        <v>100</v>
      </c>
      <c r="N262" s="264" t="s">
        <v>174</v>
      </c>
      <c r="O262" s="477" t="s">
        <v>119</v>
      </c>
      <c r="P262" s="265" t="s">
        <v>729</v>
      </c>
      <c r="Q262" s="247" t="s">
        <v>478</v>
      </c>
      <c r="R262" s="283" t="s">
        <v>974</v>
      </c>
      <c r="S262" s="236"/>
      <c r="T262" s="236"/>
      <c r="U262" s="236"/>
      <c r="V262" s="236"/>
      <c r="W262" s="236"/>
      <c r="X262" s="236"/>
      <c r="Y262" s="236"/>
      <c r="Z262" s="236"/>
      <c r="AA262" s="236"/>
      <c r="AB262" s="236"/>
      <c r="AC262" s="236"/>
      <c r="AD262" s="236"/>
      <c r="AE262" s="236"/>
      <c r="AF262" s="236"/>
      <c r="AG262" s="236"/>
      <c r="AH262" s="236"/>
      <c r="AI262" s="236"/>
      <c r="AJ262" s="236"/>
      <c r="AK262" s="236"/>
      <c r="AL262" s="236"/>
      <c r="AM262" s="236"/>
      <c r="AN262" s="236"/>
      <c r="AO262" s="236"/>
      <c r="AP262" s="236"/>
      <c r="AQ262" s="236"/>
      <c r="AR262" s="236"/>
      <c r="AS262" s="236"/>
      <c r="AT262" s="236"/>
      <c r="AU262" s="236"/>
      <c r="AV262" s="236"/>
      <c r="AW262" s="236"/>
      <c r="AX262" s="236"/>
      <c r="AY262" s="236"/>
      <c r="AZ262" s="236"/>
      <c r="BA262" s="236"/>
      <c r="BB262" s="236"/>
      <c r="BC262" s="236"/>
      <c r="BD262" s="236"/>
      <c r="BE262" s="236"/>
      <c r="BF262" s="236"/>
      <c r="BG262" s="236"/>
      <c r="BH262" s="236"/>
      <c r="BI262" s="236"/>
      <c r="BJ262" s="236"/>
      <c r="BK262" s="236"/>
      <c r="BL262" s="236"/>
      <c r="BM262" s="236"/>
      <c r="BN262" s="236"/>
      <c r="BO262" s="236"/>
      <c r="BP262" s="236"/>
      <c r="BQ262" s="236"/>
      <c r="BR262" s="236"/>
      <c r="BS262" s="236"/>
      <c r="BT262" s="236"/>
      <c r="BU262" s="236"/>
      <c r="BV262" s="236"/>
      <c r="BW262" s="236"/>
      <c r="BX262" s="236"/>
    </row>
    <row r="263" spans="1:76" s="487" customFormat="1" ht="38.25" customHeight="1" x14ac:dyDescent="0.2">
      <c r="A263" s="791" t="s">
        <v>730</v>
      </c>
      <c r="B263" s="792" t="s">
        <v>98</v>
      </c>
      <c r="C263" s="332" t="s">
        <v>84</v>
      </c>
      <c r="D263" s="360" t="s">
        <v>731</v>
      </c>
      <c r="E263" s="220">
        <f t="shared" si="68"/>
        <v>1398</v>
      </c>
      <c r="F263" s="378">
        <v>1009</v>
      </c>
      <c r="G263" s="793">
        <v>303</v>
      </c>
      <c r="H263" s="794">
        <v>86</v>
      </c>
      <c r="I263" s="795">
        <v>1398</v>
      </c>
      <c r="J263" s="349">
        <v>1420</v>
      </c>
      <c r="K263" s="378">
        <v>1100</v>
      </c>
      <c r="L263" s="796">
        <v>1094</v>
      </c>
      <c r="M263" s="272">
        <f t="shared" si="49"/>
        <v>99.454545454545453</v>
      </c>
      <c r="N263" s="264" t="s">
        <v>732</v>
      </c>
      <c r="O263" s="265" t="s">
        <v>119</v>
      </c>
      <c r="P263" s="265" t="s">
        <v>733</v>
      </c>
      <c r="Q263" s="1068" t="s">
        <v>243</v>
      </c>
      <c r="R263" s="283" t="s">
        <v>924</v>
      </c>
      <c r="S263" s="273"/>
      <c r="T263" s="273"/>
      <c r="U263" s="273"/>
      <c r="V263" s="273"/>
      <c r="W263" s="273"/>
      <c r="X263" s="273"/>
      <c r="Y263" s="273"/>
      <c r="Z263" s="273"/>
      <c r="AA263" s="273"/>
      <c r="AB263" s="273"/>
      <c r="AC263" s="273"/>
      <c r="AD263" s="273"/>
      <c r="AE263" s="273"/>
      <c r="AF263" s="273"/>
      <c r="AG263" s="273"/>
      <c r="AH263" s="273"/>
      <c r="AI263" s="273"/>
      <c r="AJ263" s="273"/>
      <c r="AK263" s="273"/>
      <c r="AL263" s="273"/>
      <c r="AM263" s="273"/>
      <c r="AN263" s="273"/>
      <c r="AO263" s="273"/>
      <c r="AP263" s="273"/>
      <c r="AQ263" s="273"/>
      <c r="AR263" s="273"/>
      <c r="AS263" s="273"/>
      <c r="AT263" s="273"/>
      <c r="AU263" s="273"/>
      <c r="AV263" s="273"/>
      <c r="AW263" s="273"/>
      <c r="AX263" s="273"/>
      <c r="AY263" s="273"/>
      <c r="AZ263" s="273"/>
      <c r="BA263" s="273"/>
      <c r="BB263" s="273"/>
      <c r="BC263" s="273"/>
      <c r="BD263" s="273"/>
      <c r="BE263" s="273"/>
      <c r="BF263" s="273"/>
      <c r="BG263" s="273"/>
      <c r="BH263" s="273"/>
      <c r="BI263" s="273"/>
      <c r="BJ263" s="273"/>
      <c r="BK263" s="273"/>
      <c r="BL263" s="273"/>
      <c r="BM263" s="273"/>
      <c r="BN263" s="273"/>
      <c r="BO263" s="273"/>
      <c r="BP263" s="273"/>
      <c r="BQ263" s="273"/>
      <c r="BR263" s="273"/>
      <c r="BS263" s="273"/>
      <c r="BT263" s="273"/>
      <c r="BU263" s="273"/>
      <c r="BV263" s="273"/>
      <c r="BW263" s="273"/>
      <c r="BX263" s="273"/>
    </row>
    <row r="264" spans="1:76" s="799" customFormat="1" ht="46.5" customHeight="1" x14ac:dyDescent="0.2">
      <c r="A264" s="791" t="s">
        <v>734</v>
      </c>
      <c r="B264" s="792" t="s">
        <v>87</v>
      </c>
      <c r="C264" s="332" t="s">
        <v>84</v>
      </c>
      <c r="D264" s="360" t="s">
        <v>735</v>
      </c>
      <c r="E264" s="220">
        <f t="shared" si="68"/>
        <v>4881</v>
      </c>
      <c r="F264" s="378">
        <v>4088</v>
      </c>
      <c r="G264" s="793">
        <v>491</v>
      </c>
      <c r="H264" s="794">
        <v>302</v>
      </c>
      <c r="I264" s="795">
        <v>4881</v>
      </c>
      <c r="J264" s="349">
        <v>5330</v>
      </c>
      <c r="K264" s="378">
        <v>4830</v>
      </c>
      <c r="L264" s="796">
        <v>4389</v>
      </c>
      <c r="M264" s="272">
        <f t="shared" si="49"/>
        <v>90.869565217391298</v>
      </c>
      <c r="N264" s="264" t="s">
        <v>255</v>
      </c>
      <c r="O264" s="265" t="s">
        <v>119</v>
      </c>
      <c r="P264" s="265" t="s">
        <v>736</v>
      </c>
      <c r="Q264" s="247" t="s">
        <v>160</v>
      </c>
      <c r="R264" s="283" t="s">
        <v>925</v>
      </c>
      <c r="S264" s="273"/>
      <c r="T264" s="273"/>
      <c r="U264" s="273"/>
      <c r="V264" s="273"/>
      <c r="W264" s="273"/>
      <c r="X264" s="273"/>
      <c r="Y264" s="273"/>
      <c r="Z264" s="273"/>
      <c r="AA264" s="273"/>
      <c r="AB264" s="273"/>
      <c r="AC264" s="273"/>
      <c r="AD264" s="273"/>
      <c r="AE264" s="273"/>
      <c r="AF264" s="273"/>
      <c r="AG264" s="273"/>
      <c r="AH264" s="273"/>
      <c r="AI264" s="273"/>
      <c r="AJ264" s="273"/>
      <c r="AK264" s="273"/>
      <c r="AL264" s="273"/>
      <c r="AM264" s="273"/>
      <c r="AN264" s="273"/>
      <c r="AO264" s="273"/>
      <c r="AP264" s="273"/>
      <c r="AQ264" s="273"/>
      <c r="AR264" s="273"/>
      <c r="AS264" s="273"/>
      <c r="AT264" s="273"/>
      <c r="AU264" s="273"/>
      <c r="AV264" s="273"/>
      <c r="AW264" s="273"/>
      <c r="AX264" s="273"/>
      <c r="AY264" s="273"/>
      <c r="AZ264" s="273"/>
      <c r="BA264" s="273"/>
      <c r="BB264" s="273"/>
      <c r="BC264" s="273"/>
      <c r="BD264" s="273"/>
      <c r="BE264" s="273"/>
      <c r="BF264" s="273"/>
      <c r="BG264" s="273"/>
      <c r="BH264" s="273"/>
      <c r="BI264" s="273"/>
      <c r="BJ264" s="273"/>
      <c r="BK264" s="273"/>
      <c r="BL264" s="273"/>
      <c r="BM264" s="273"/>
      <c r="BN264" s="273"/>
      <c r="BO264" s="273"/>
      <c r="BP264" s="273"/>
      <c r="BQ264" s="273"/>
      <c r="BR264" s="273"/>
      <c r="BS264" s="273"/>
      <c r="BT264" s="273"/>
      <c r="BU264" s="273"/>
      <c r="BV264" s="273"/>
      <c r="BW264" s="273"/>
      <c r="BX264" s="273"/>
    </row>
    <row r="265" spans="1:76" s="273" customFormat="1" ht="44.25" customHeight="1" x14ac:dyDescent="0.2">
      <c r="A265" s="791" t="s">
        <v>737</v>
      </c>
      <c r="B265" s="792" t="s">
        <v>98</v>
      </c>
      <c r="C265" s="332" t="s">
        <v>84</v>
      </c>
      <c r="D265" s="360" t="s">
        <v>738</v>
      </c>
      <c r="E265" s="220">
        <f t="shared" si="68"/>
        <v>1438</v>
      </c>
      <c r="F265" s="378">
        <v>1207</v>
      </c>
      <c r="G265" s="793">
        <v>136</v>
      </c>
      <c r="H265" s="794">
        <v>95</v>
      </c>
      <c r="I265" s="795">
        <v>1438</v>
      </c>
      <c r="J265" s="349">
        <v>1064</v>
      </c>
      <c r="K265" s="378">
        <v>70</v>
      </c>
      <c r="L265" s="796">
        <v>46</v>
      </c>
      <c r="M265" s="272">
        <f t="shared" si="49"/>
        <v>65.714285714285708</v>
      </c>
      <c r="N265" s="264" t="s">
        <v>481</v>
      </c>
      <c r="O265" s="265" t="s">
        <v>119</v>
      </c>
      <c r="P265" s="265" t="s">
        <v>567</v>
      </c>
      <c r="Q265" s="247" t="s">
        <v>157</v>
      </c>
      <c r="R265" s="283" t="s">
        <v>926</v>
      </c>
    </row>
    <row r="266" spans="1:76" s="797" customFormat="1" ht="31.5" customHeight="1" x14ac:dyDescent="0.2">
      <c r="A266" s="791" t="s">
        <v>739</v>
      </c>
      <c r="B266" s="792" t="s">
        <v>92</v>
      </c>
      <c r="C266" s="332" t="s">
        <v>84</v>
      </c>
      <c r="D266" s="360" t="s">
        <v>740</v>
      </c>
      <c r="E266" s="220">
        <f t="shared" si="68"/>
        <v>3912</v>
      </c>
      <c r="F266" s="378">
        <v>3382</v>
      </c>
      <c r="G266" s="793">
        <v>313</v>
      </c>
      <c r="H266" s="794">
        <v>217</v>
      </c>
      <c r="I266" s="795">
        <v>347</v>
      </c>
      <c r="J266" s="349">
        <v>3487</v>
      </c>
      <c r="K266" s="378">
        <v>165</v>
      </c>
      <c r="L266" s="796">
        <v>34</v>
      </c>
      <c r="M266" s="272">
        <f t="shared" si="49"/>
        <v>20.606060606060606</v>
      </c>
      <c r="N266" s="264" t="s">
        <v>115</v>
      </c>
      <c r="O266" s="265" t="s">
        <v>119</v>
      </c>
      <c r="P266" s="265"/>
      <c r="Q266" s="247"/>
      <c r="R266" s="283" t="s">
        <v>741</v>
      </c>
      <c r="S266" s="273"/>
      <c r="T266" s="273"/>
      <c r="U266" s="273"/>
      <c r="V266" s="273"/>
      <c r="W266" s="273"/>
      <c r="X266" s="273"/>
      <c r="Y266" s="273"/>
      <c r="Z266" s="273"/>
      <c r="AA266" s="273"/>
      <c r="AB266" s="273"/>
      <c r="AC266" s="273"/>
      <c r="AD266" s="273"/>
      <c r="AE266" s="273"/>
      <c r="AF266" s="273"/>
      <c r="AG266" s="273"/>
      <c r="AH266" s="273"/>
      <c r="AI266" s="273"/>
      <c r="AJ266" s="273"/>
      <c r="AK266" s="273"/>
      <c r="AL266" s="273"/>
      <c r="AM266" s="273"/>
      <c r="AN266" s="273"/>
      <c r="AO266" s="273"/>
      <c r="AP266" s="273"/>
      <c r="AQ266" s="273"/>
      <c r="AR266" s="273"/>
      <c r="AS266" s="273"/>
      <c r="AT266" s="273"/>
      <c r="AU266" s="273"/>
      <c r="AV266" s="273"/>
      <c r="AW266" s="273"/>
      <c r="AX266" s="273"/>
      <c r="AY266" s="273"/>
      <c r="AZ266" s="273"/>
      <c r="BA266" s="273"/>
      <c r="BB266" s="273"/>
      <c r="BC266" s="273"/>
      <c r="BD266" s="273"/>
      <c r="BE266" s="273"/>
      <c r="BF266" s="273"/>
      <c r="BG266" s="273"/>
      <c r="BH266" s="273"/>
      <c r="BI266" s="273"/>
      <c r="BJ266" s="273"/>
      <c r="BK266" s="273"/>
      <c r="BL266" s="273"/>
      <c r="BM266" s="273"/>
      <c r="BN266" s="273"/>
      <c r="BO266" s="273"/>
      <c r="BP266" s="273"/>
      <c r="BQ266" s="273"/>
      <c r="BR266" s="273"/>
      <c r="BS266" s="273"/>
      <c r="BT266" s="273"/>
      <c r="BU266" s="273"/>
      <c r="BV266" s="273"/>
      <c r="BW266" s="273"/>
      <c r="BX266" s="273"/>
    </row>
    <row r="267" spans="1:76" s="487" customFormat="1" ht="33" customHeight="1" x14ac:dyDescent="0.2">
      <c r="A267" s="791" t="s">
        <v>742</v>
      </c>
      <c r="B267" s="792" t="s">
        <v>130</v>
      </c>
      <c r="C267" s="332" t="s">
        <v>84</v>
      </c>
      <c r="D267" s="360" t="s">
        <v>743</v>
      </c>
      <c r="E267" s="220">
        <f t="shared" si="68"/>
        <v>4148</v>
      </c>
      <c r="F267" s="378">
        <v>3450</v>
      </c>
      <c r="G267" s="793">
        <v>398</v>
      </c>
      <c r="H267" s="794">
        <v>300</v>
      </c>
      <c r="I267" s="795">
        <v>4148</v>
      </c>
      <c r="J267" s="349">
        <v>3722</v>
      </c>
      <c r="K267" s="378">
        <v>3646</v>
      </c>
      <c r="L267" s="796">
        <v>3645</v>
      </c>
      <c r="M267" s="272">
        <f t="shared" si="49"/>
        <v>99.972572682391657</v>
      </c>
      <c r="N267" s="264" t="s">
        <v>391</v>
      </c>
      <c r="O267" s="265" t="s">
        <v>119</v>
      </c>
      <c r="P267" s="265" t="s">
        <v>744</v>
      </c>
      <c r="Q267" s="299" t="s">
        <v>160</v>
      </c>
      <c r="R267" s="283" t="s">
        <v>745</v>
      </c>
      <c r="S267" s="273"/>
      <c r="T267" s="273"/>
      <c r="U267" s="273"/>
      <c r="V267" s="273"/>
      <c r="W267" s="273"/>
      <c r="X267" s="273"/>
      <c r="Y267" s="273"/>
      <c r="Z267" s="273"/>
      <c r="AA267" s="273"/>
      <c r="AB267" s="273"/>
      <c r="AC267" s="273"/>
      <c r="AD267" s="273"/>
      <c r="AE267" s="273"/>
      <c r="AF267" s="273"/>
      <c r="AG267" s="273"/>
      <c r="AH267" s="273"/>
      <c r="AI267" s="273"/>
      <c r="AJ267" s="273"/>
      <c r="AK267" s="273"/>
      <c r="AL267" s="273"/>
      <c r="AM267" s="273"/>
      <c r="AN267" s="273"/>
      <c r="AO267" s="273"/>
      <c r="AP267" s="273"/>
      <c r="AQ267" s="273"/>
      <c r="AR267" s="273"/>
      <c r="AS267" s="273"/>
      <c r="AT267" s="273"/>
      <c r="AU267" s="273"/>
      <c r="AV267" s="273"/>
      <c r="AW267" s="273"/>
      <c r="AX267" s="273"/>
      <c r="AY267" s="273"/>
      <c r="AZ267" s="273"/>
      <c r="BA267" s="273"/>
      <c r="BB267" s="273"/>
      <c r="BC267" s="273"/>
      <c r="BD267" s="273"/>
      <c r="BE267" s="273"/>
      <c r="BF267" s="273"/>
      <c r="BG267" s="273"/>
      <c r="BH267" s="273"/>
      <c r="BI267" s="273"/>
      <c r="BJ267" s="273"/>
      <c r="BK267" s="273"/>
      <c r="BL267" s="273"/>
      <c r="BM267" s="273"/>
      <c r="BN267" s="273"/>
      <c r="BO267" s="273"/>
      <c r="BP267" s="273"/>
      <c r="BQ267" s="273"/>
      <c r="BR267" s="273"/>
      <c r="BS267" s="273"/>
      <c r="BT267" s="273"/>
      <c r="BU267" s="273"/>
      <c r="BV267" s="273"/>
      <c r="BW267" s="273"/>
      <c r="BX267" s="273"/>
    </row>
    <row r="268" spans="1:76" s="798" customFormat="1" ht="43.5" thickBot="1" x14ac:dyDescent="0.25">
      <c r="A268" s="791" t="s">
        <v>746</v>
      </c>
      <c r="B268" s="792" t="s">
        <v>130</v>
      </c>
      <c r="C268" s="332" t="s">
        <v>84</v>
      </c>
      <c r="D268" s="360" t="s">
        <v>747</v>
      </c>
      <c r="E268" s="220">
        <f t="shared" si="68"/>
        <v>229</v>
      </c>
      <c r="F268" s="378">
        <v>140</v>
      </c>
      <c r="G268" s="793">
        <v>64</v>
      </c>
      <c r="H268" s="794">
        <v>25</v>
      </c>
      <c r="I268" s="795">
        <v>229</v>
      </c>
      <c r="J268" s="349">
        <v>145</v>
      </c>
      <c r="K268" s="378">
        <v>164</v>
      </c>
      <c r="L268" s="796">
        <v>164</v>
      </c>
      <c r="M268" s="272">
        <f t="shared" si="49"/>
        <v>100</v>
      </c>
      <c r="N268" s="264" t="s">
        <v>602</v>
      </c>
      <c r="O268" s="265" t="s">
        <v>119</v>
      </c>
      <c r="P268" s="265" t="s">
        <v>748</v>
      </c>
      <c r="Q268" s="299" t="s">
        <v>135</v>
      </c>
      <c r="R268" s="283" t="s">
        <v>927</v>
      </c>
      <c r="S268" s="273"/>
      <c r="T268" s="273"/>
      <c r="U268" s="273"/>
      <c r="V268" s="273"/>
      <c r="W268" s="273"/>
      <c r="X268" s="273"/>
      <c r="Y268" s="273"/>
      <c r="Z268" s="273"/>
      <c r="AA268" s="273"/>
      <c r="AB268" s="273"/>
      <c r="AC268" s="273"/>
      <c r="AD268" s="273"/>
      <c r="AE268" s="273"/>
      <c r="AF268" s="273"/>
      <c r="AG268" s="273"/>
      <c r="AH268" s="273"/>
      <c r="AI268" s="273"/>
      <c r="AJ268" s="273"/>
      <c r="AK268" s="273"/>
      <c r="AL268" s="273"/>
      <c r="AM268" s="273"/>
      <c r="AN268" s="273"/>
      <c r="AO268" s="273"/>
      <c r="AP268" s="273"/>
      <c r="AQ268" s="273"/>
      <c r="AR268" s="273"/>
      <c r="AS268" s="273"/>
      <c r="AT268" s="273"/>
      <c r="AU268" s="273"/>
      <c r="AV268" s="273"/>
      <c r="AW268" s="273"/>
      <c r="AX268" s="273"/>
      <c r="AY268" s="273"/>
      <c r="AZ268" s="273"/>
      <c r="BA268" s="273"/>
      <c r="BB268" s="273"/>
      <c r="BC268" s="273"/>
      <c r="BD268" s="273"/>
      <c r="BE268" s="273"/>
      <c r="BF268" s="273"/>
      <c r="BG268" s="273"/>
      <c r="BH268" s="273"/>
      <c r="BI268" s="273"/>
      <c r="BJ268" s="273"/>
      <c r="BK268" s="273"/>
      <c r="BL268" s="273"/>
      <c r="BM268" s="273"/>
      <c r="BN268" s="273"/>
      <c r="BO268" s="273"/>
      <c r="BP268" s="273"/>
      <c r="BQ268" s="273"/>
      <c r="BR268" s="273"/>
      <c r="BS268" s="273"/>
      <c r="BT268" s="273"/>
      <c r="BU268" s="273"/>
      <c r="BV268" s="273"/>
      <c r="BW268" s="273"/>
      <c r="BX268" s="273"/>
    </row>
    <row r="269" spans="1:76" s="799" customFormat="1" ht="63" customHeight="1" x14ac:dyDescent="0.2">
      <c r="A269" s="791" t="s">
        <v>749</v>
      </c>
      <c r="B269" s="792" t="s">
        <v>175</v>
      </c>
      <c r="C269" s="332" t="s">
        <v>84</v>
      </c>
      <c r="D269" s="382" t="s">
        <v>750</v>
      </c>
      <c r="E269" s="220">
        <f t="shared" si="68"/>
        <v>416</v>
      </c>
      <c r="F269" s="378">
        <v>416</v>
      </c>
      <c r="G269" s="793">
        <v>0</v>
      </c>
      <c r="H269" s="794">
        <v>0</v>
      </c>
      <c r="I269" s="795">
        <v>416</v>
      </c>
      <c r="J269" s="349">
        <v>0</v>
      </c>
      <c r="K269" s="378">
        <v>417</v>
      </c>
      <c r="L269" s="796">
        <v>416</v>
      </c>
      <c r="M269" s="272">
        <f t="shared" si="49"/>
        <v>99.760191846522787</v>
      </c>
      <c r="N269" s="264" t="s">
        <v>166</v>
      </c>
      <c r="O269" s="265" t="s">
        <v>119</v>
      </c>
      <c r="P269" s="265" t="s">
        <v>931</v>
      </c>
      <c r="Q269" s="247" t="s">
        <v>147</v>
      </c>
      <c r="R269" s="283" t="s">
        <v>928</v>
      </c>
      <c r="S269" s="273"/>
      <c r="T269" s="273"/>
      <c r="U269" s="273"/>
      <c r="V269" s="273"/>
      <c r="W269" s="273"/>
      <c r="X269" s="273"/>
      <c r="Y269" s="273"/>
      <c r="Z269" s="273"/>
      <c r="AA269" s="273"/>
      <c r="AB269" s="273"/>
      <c r="AC269" s="273"/>
      <c r="AD269" s="273"/>
      <c r="AE269" s="273"/>
      <c r="AF269" s="273"/>
      <c r="AG269" s="273"/>
      <c r="AH269" s="273"/>
      <c r="AI269" s="273"/>
      <c r="AJ269" s="273"/>
      <c r="AK269" s="273"/>
      <c r="AL269" s="273"/>
      <c r="AM269" s="273"/>
      <c r="AN269" s="273"/>
      <c r="AO269" s="273"/>
      <c r="AP269" s="273"/>
      <c r="AQ269" s="273"/>
      <c r="AR269" s="273"/>
      <c r="AS269" s="273"/>
      <c r="AT269" s="273"/>
      <c r="AU269" s="273"/>
      <c r="AV269" s="273"/>
      <c r="AW269" s="273"/>
      <c r="AX269" s="273"/>
      <c r="AY269" s="273"/>
      <c r="AZ269" s="273"/>
      <c r="BA269" s="273"/>
      <c r="BB269" s="273"/>
      <c r="BC269" s="273"/>
      <c r="BD269" s="273"/>
      <c r="BE269" s="273"/>
      <c r="BF269" s="273"/>
      <c r="BG269" s="273"/>
      <c r="BH269" s="273"/>
      <c r="BI269" s="273"/>
      <c r="BJ269" s="273"/>
      <c r="BK269" s="273"/>
      <c r="BL269" s="273"/>
      <c r="BM269" s="273"/>
      <c r="BN269" s="273"/>
      <c r="BO269" s="273"/>
      <c r="BP269" s="273"/>
      <c r="BQ269" s="273"/>
      <c r="BR269" s="273"/>
      <c r="BS269" s="273"/>
      <c r="BT269" s="273"/>
      <c r="BU269" s="273"/>
      <c r="BV269" s="273"/>
      <c r="BW269" s="273"/>
      <c r="BX269" s="273"/>
    </row>
    <row r="270" spans="1:76" s="797" customFormat="1" ht="34.5" customHeight="1" x14ac:dyDescent="0.2">
      <c r="A270" s="791" t="s">
        <v>751</v>
      </c>
      <c r="B270" s="792" t="s">
        <v>183</v>
      </c>
      <c r="C270" s="332" t="s">
        <v>84</v>
      </c>
      <c r="D270" s="377" t="s">
        <v>752</v>
      </c>
      <c r="E270" s="220">
        <f t="shared" si="68"/>
        <v>261</v>
      </c>
      <c r="F270" s="378">
        <v>169</v>
      </c>
      <c r="G270" s="793">
        <v>58</v>
      </c>
      <c r="H270" s="794">
        <v>34</v>
      </c>
      <c r="I270" s="795">
        <v>261</v>
      </c>
      <c r="J270" s="349">
        <v>0</v>
      </c>
      <c r="K270" s="378">
        <v>212</v>
      </c>
      <c r="L270" s="796">
        <v>203</v>
      </c>
      <c r="M270" s="272">
        <f t="shared" si="49"/>
        <v>95.754716981132077</v>
      </c>
      <c r="N270" s="264" t="s">
        <v>255</v>
      </c>
      <c r="O270" s="265" t="s">
        <v>119</v>
      </c>
      <c r="P270" s="265" t="s">
        <v>753</v>
      </c>
      <c r="Q270" s="247" t="s">
        <v>160</v>
      </c>
      <c r="R270" s="283" t="s">
        <v>929</v>
      </c>
      <c r="S270" s="273"/>
      <c r="T270" s="273"/>
      <c r="U270" s="273"/>
      <c r="V270" s="273"/>
      <c r="W270" s="273"/>
      <c r="X270" s="273"/>
      <c r="Y270" s="273"/>
      <c r="Z270" s="273"/>
      <c r="AA270" s="273"/>
      <c r="AB270" s="273"/>
      <c r="AC270" s="273"/>
      <c r="AD270" s="273"/>
      <c r="AE270" s="273"/>
      <c r="AF270" s="273"/>
      <c r="AG270" s="273"/>
      <c r="AH270" s="273"/>
      <c r="AI270" s="273"/>
      <c r="AJ270" s="273"/>
      <c r="AK270" s="273"/>
      <c r="AL270" s="273"/>
      <c r="AM270" s="273"/>
      <c r="AN270" s="273"/>
      <c r="AO270" s="273"/>
      <c r="AP270" s="273"/>
      <c r="AQ270" s="273"/>
      <c r="AR270" s="273"/>
      <c r="AS270" s="273"/>
      <c r="AT270" s="273"/>
      <c r="AU270" s="273"/>
      <c r="AV270" s="273"/>
      <c r="AW270" s="273"/>
      <c r="AX270" s="273"/>
      <c r="AY270" s="273"/>
      <c r="AZ270" s="273"/>
      <c r="BA270" s="273"/>
      <c r="BB270" s="273"/>
      <c r="BC270" s="273"/>
      <c r="BD270" s="273"/>
      <c r="BE270" s="273"/>
      <c r="BF270" s="273"/>
      <c r="BG270" s="273"/>
      <c r="BH270" s="273"/>
      <c r="BI270" s="273"/>
      <c r="BJ270" s="273"/>
      <c r="BK270" s="273"/>
      <c r="BL270" s="273"/>
      <c r="BM270" s="273"/>
      <c r="BN270" s="273"/>
      <c r="BO270" s="273"/>
      <c r="BP270" s="273"/>
      <c r="BQ270" s="273"/>
      <c r="BR270" s="273"/>
      <c r="BS270" s="273"/>
      <c r="BT270" s="273"/>
      <c r="BU270" s="273"/>
      <c r="BV270" s="273"/>
      <c r="BW270" s="273"/>
      <c r="BX270" s="273"/>
    </row>
    <row r="271" spans="1:76" s="799" customFormat="1" ht="41.25" customHeight="1" thickBot="1" x14ac:dyDescent="0.25">
      <c r="A271" s="800" t="s">
        <v>755</v>
      </c>
      <c r="B271" s="792" t="s">
        <v>130</v>
      </c>
      <c r="C271" s="276" t="s">
        <v>84</v>
      </c>
      <c r="D271" s="377" t="s">
        <v>756</v>
      </c>
      <c r="E271" s="220">
        <f t="shared" si="68"/>
        <v>449</v>
      </c>
      <c r="F271" s="378">
        <v>296</v>
      </c>
      <c r="G271" s="793">
        <v>105</v>
      </c>
      <c r="H271" s="794">
        <v>48</v>
      </c>
      <c r="I271" s="795">
        <v>449</v>
      </c>
      <c r="J271" s="349">
        <v>0</v>
      </c>
      <c r="K271" s="378">
        <v>163</v>
      </c>
      <c r="L271" s="796">
        <v>0</v>
      </c>
      <c r="M271" s="272">
        <f t="shared" si="49"/>
        <v>0</v>
      </c>
      <c r="N271" s="264" t="s">
        <v>110</v>
      </c>
      <c r="O271" s="265" t="s">
        <v>119</v>
      </c>
      <c r="P271" s="265" t="s">
        <v>930</v>
      </c>
      <c r="Q271" s="247" t="s">
        <v>192</v>
      </c>
      <c r="R271" s="283" t="s">
        <v>932</v>
      </c>
      <c r="S271" s="273"/>
      <c r="T271" s="273"/>
      <c r="U271" s="273"/>
      <c r="V271" s="273"/>
      <c r="W271" s="273"/>
      <c r="X271" s="273"/>
      <c r="Y271" s="273"/>
      <c r="Z271" s="273"/>
      <c r="AA271" s="273"/>
      <c r="AB271" s="273"/>
      <c r="AC271" s="273"/>
      <c r="AD271" s="273"/>
      <c r="AE271" s="273"/>
      <c r="AF271" s="273"/>
      <c r="AG271" s="273"/>
      <c r="AH271" s="273"/>
      <c r="AI271" s="273"/>
      <c r="AJ271" s="273"/>
      <c r="AK271" s="273"/>
      <c r="AL271" s="273"/>
      <c r="AM271" s="273"/>
      <c r="AN271" s="273"/>
      <c r="AO271" s="273"/>
      <c r="AP271" s="273"/>
      <c r="AQ271" s="273"/>
      <c r="AR271" s="273"/>
      <c r="AS271" s="273"/>
      <c r="AT271" s="273"/>
      <c r="AU271" s="273"/>
      <c r="AV271" s="273"/>
      <c r="AW271" s="273"/>
      <c r="AX271" s="273"/>
      <c r="AY271" s="273"/>
      <c r="AZ271" s="273"/>
      <c r="BA271" s="273"/>
      <c r="BB271" s="273"/>
      <c r="BC271" s="273"/>
      <c r="BD271" s="273"/>
      <c r="BE271" s="273"/>
      <c r="BF271" s="273"/>
      <c r="BG271" s="273"/>
      <c r="BH271" s="273"/>
      <c r="BI271" s="273"/>
      <c r="BJ271" s="273"/>
      <c r="BK271" s="273"/>
      <c r="BL271" s="273"/>
      <c r="BM271" s="273"/>
      <c r="BN271" s="273"/>
      <c r="BO271" s="273"/>
      <c r="BP271" s="273"/>
      <c r="BQ271" s="273"/>
      <c r="BR271" s="273"/>
      <c r="BS271" s="273"/>
      <c r="BT271" s="273"/>
      <c r="BU271" s="273"/>
      <c r="BV271" s="273"/>
      <c r="BW271" s="273"/>
      <c r="BX271" s="273"/>
    </row>
    <row r="272" spans="1:76" s="186" customFormat="1" ht="21" customHeight="1" thickBot="1" x14ac:dyDescent="0.25">
      <c r="A272" s="1162" t="s">
        <v>39</v>
      </c>
      <c r="B272" s="1163"/>
      <c r="C272" s="1163"/>
      <c r="D272" s="1164"/>
      <c r="E272" s="771">
        <f>SUM(E273:E283)</f>
        <v>2915089</v>
      </c>
      <c r="F272" s="801">
        <f t="shared" ref="F272:L272" si="69">SUM(F273:F283)</f>
        <v>2867424</v>
      </c>
      <c r="G272" s="801">
        <f t="shared" si="69"/>
        <v>36425</v>
      </c>
      <c r="H272" s="770">
        <f t="shared" si="69"/>
        <v>11240</v>
      </c>
      <c r="I272" s="771">
        <f t="shared" si="69"/>
        <v>109102</v>
      </c>
      <c r="J272" s="771">
        <f t="shared" si="69"/>
        <v>81828</v>
      </c>
      <c r="K272" s="801">
        <f t="shared" si="69"/>
        <v>62972</v>
      </c>
      <c r="L272" s="769">
        <f t="shared" si="69"/>
        <v>56502</v>
      </c>
      <c r="M272" s="189">
        <f t="shared" si="49"/>
        <v>89.725592326748398</v>
      </c>
      <c r="N272" s="802"/>
      <c r="O272" s="803"/>
      <c r="P272" s="803"/>
      <c r="Q272" s="804"/>
      <c r="R272" s="805"/>
      <c r="S272" s="185"/>
      <c r="T272" s="185"/>
      <c r="U272" s="185"/>
      <c r="V272" s="185"/>
      <c r="W272" s="185"/>
      <c r="X272" s="185"/>
      <c r="Y272" s="185"/>
      <c r="Z272" s="185"/>
      <c r="AA272" s="185"/>
      <c r="AB272" s="185"/>
      <c r="AC272" s="185"/>
      <c r="AD272" s="185"/>
      <c r="AE272" s="185"/>
      <c r="AF272" s="185"/>
      <c r="AG272" s="185"/>
      <c r="AH272" s="185"/>
      <c r="AI272" s="185"/>
      <c r="AJ272" s="185"/>
      <c r="AK272" s="185"/>
      <c r="AL272" s="185"/>
      <c r="AM272" s="185"/>
      <c r="AN272" s="185"/>
      <c r="AO272" s="185"/>
      <c r="AP272" s="185"/>
      <c r="AQ272" s="185"/>
      <c r="AR272" s="185"/>
      <c r="AS272" s="185"/>
      <c r="AT272" s="185"/>
      <c r="AU272" s="185"/>
      <c r="AV272" s="185"/>
      <c r="AW272" s="185"/>
      <c r="AX272" s="185"/>
      <c r="AY272" s="185"/>
      <c r="AZ272" s="185"/>
      <c r="BA272" s="185"/>
      <c r="BB272" s="185"/>
      <c r="BC272" s="185"/>
      <c r="BD272" s="185"/>
      <c r="BE272" s="185"/>
      <c r="BF272" s="185"/>
      <c r="BG272" s="185"/>
      <c r="BH272" s="185"/>
      <c r="BI272" s="185"/>
      <c r="BJ272" s="185"/>
      <c r="BK272" s="185"/>
      <c r="BL272" s="185"/>
      <c r="BM272" s="185"/>
      <c r="BN272" s="185"/>
      <c r="BO272" s="185"/>
      <c r="BP272" s="185"/>
      <c r="BQ272" s="185"/>
      <c r="BR272" s="185"/>
      <c r="BS272" s="185"/>
      <c r="BT272" s="185"/>
      <c r="BU272" s="185"/>
      <c r="BV272" s="185"/>
      <c r="BW272" s="185"/>
      <c r="BX272" s="185"/>
    </row>
    <row r="273" spans="1:76" s="186" customFormat="1" ht="21" customHeight="1" x14ac:dyDescent="0.2">
      <c r="A273" s="557" t="s">
        <v>757</v>
      </c>
      <c r="B273" s="424"/>
      <c r="C273" s="317" t="s">
        <v>758</v>
      </c>
      <c r="D273" s="806" t="s">
        <v>759</v>
      </c>
      <c r="E273" s="320">
        <f t="shared" ref="E273:E279" si="70">SUM(F273:H273)</f>
        <v>2207</v>
      </c>
      <c r="F273" s="321">
        <v>0</v>
      </c>
      <c r="G273" s="321">
        <v>0</v>
      </c>
      <c r="H273" s="322">
        <v>2207</v>
      </c>
      <c r="I273" s="320">
        <v>2207</v>
      </c>
      <c r="J273" s="807">
        <v>1500</v>
      </c>
      <c r="K273" s="778">
        <v>1540</v>
      </c>
      <c r="L273" s="325">
        <v>1173</v>
      </c>
      <c r="M273" s="326">
        <f t="shared" si="49"/>
        <v>76.168831168831161</v>
      </c>
      <c r="N273" s="327"/>
      <c r="O273" s="328"/>
      <c r="P273" s="808"/>
      <c r="Q273" s="329"/>
      <c r="R273" s="330"/>
      <c r="S273" s="185"/>
      <c r="T273" s="185"/>
      <c r="U273" s="185"/>
      <c r="V273" s="185"/>
      <c r="W273" s="185"/>
      <c r="X273" s="185"/>
      <c r="Y273" s="185"/>
      <c r="Z273" s="185"/>
      <c r="AA273" s="185"/>
      <c r="AB273" s="185"/>
      <c r="AC273" s="185"/>
      <c r="AD273" s="185"/>
      <c r="AE273" s="185"/>
      <c r="AF273" s="185"/>
      <c r="AG273" s="185"/>
      <c r="AH273" s="185"/>
      <c r="AI273" s="185"/>
      <c r="AJ273" s="185"/>
      <c r="AK273" s="185"/>
      <c r="AL273" s="185"/>
      <c r="AM273" s="185"/>
      <c r="AN273" s="185"/>
      <c r="AO273" s="185"/>
      <c r="AP273" s="185"/>
      <c r="AQ273" s="185"/>
      <c r="AR273" s="185"/>
      <c r="AS273" s="185"/>
      <c r="AT273" s="185"/>
      <c r="AU273" s="185"/>
      <c r="AV273" s="185"/>
      <c r="AW273" s="185"/>
      <c r="AX273" s="185"/>
      <c r="AY273" s="185"/>
      <c r="AZ273" s="185"/>
      <c r="BA273" s="185"/>
      <c r="BB273" s="185"/>
      <c r="BC273" s="185"/>
      <c r="BD273" s="185"/>
      <c r="BE273" s="185"/>
      <c r="BF273" s="185"/>
      <c r="BG273" s="185"/>
      <c r="BH273" s="185"/>
      <c r="BI273" s="185"/>
      <c r="BJ273" s="185"/>
      <c r="BK273" s="185"/>
      <c r="BL273" s="185"/>
      <c r="BM273" s="185"/>
      <c r="BN273" s="185"/>
      <c r="BO273" s="185"/>
      <c r="BP273" s="185"/>
      <c r="BQ273" s="185"/>
      <c r="BR273" s="185"/>
      <c r="BS273" s="185"/>
      <c r="BT273" s="185"/>
      <c r="BU273" s="185"/>
      <c r="BV273" s="185"/>
      <c r="BW273" s="185"/>
      <c r="BX273" s="185"/>
    </row>
    <row r="274" spans="1:76" s="257" customFormat="1" ht="42.75" x14ac:dyDescent="0.2">
      <c r="A274" s="337">
        <v>8006</v>
      </c>
      <c r="B274" s="293"/>
      <c r="C274" s="276" t="s">
        <v>301</v>
      </c>
      <c r="D274" s="354" t="s">
        <v>760</v>
      </c>
      <c r="E274" s="220">
        <f t="shared" si="70"/>
        <v>1568</v>
      </c>
      <c r="F274" s="261">
        <v>1442</v>
      </c>
      <c r="G274" s="261">
        <v>103</v>
      </c>
      <c r="H274" s="263">
        <v>23</v>
      </c>
      <c r="I274" s="220">
        <v>1545</v>
      </c>
      <c r="J274" s="254">
        <v>2476</v>
      </c>
      <c r="K274" s="255">
        <v>106</v>
      </c>
      <c r="L274" s="224">
        <v>106</v>
      </c>
      <c r="M274" s="272">
        <f t="shared" si="49"/>
        <v>100</v>
      </c>
      <c r="N274" s="264"/>
      <c r="O274" s="265"/>
      <c r="P274" s="338" t="s">
        <v>358</v>
      </c>
      <c r="Q274" s="247"/>
      <c r="R274" s="269" t="s">
        <v>980</v>
      </c>
      <c r="S274" s="185"/>
      <c r="T274" s="185"/>
      <c r="U274" s="185"/>
      <c r="V274" s="185"/>
      <c r="W274" s="185"/>
      <c r="X274" s="185"/>
      <c r="Y274" s="185"/>
      <c r="Z274" s="185"/>
      <c r="AA274" s="185"/>
      <c r="AB274" s="185"/>
      <c r="AC274" s="185"/>
      <c r="AD274" s="185"/>
      <c r="AE274" s="185"/>
      <c r="AF274" s="185"/>
      <c r="AG274" s="185"/>
      <c r="AH274" s="185"/>
      <c r="AI274" s="185"/>
      <c r="AJ274" s="185"/>
      <c r="AK274" s="185"/>
      <c r="AL274" s="185"/>
      <c r="AM274" s="185"/>
      <c r="AN274" s="185"/>
      <c r="AO274" s="185"/>
      <c r="AP274" s="185"/>
      <c r="AQ274" s="185"/>
      <c r="AR274" s="185"/>
      <c r="AS274" s="185"/>
      <c r="AT274" s="185"/>
      <c r="AU274" s="185"/>
      <c r="AV274" s="185"/>
      <c r="AW274" s="185"/>
      <c r="AX274" s="185"/>
      <c r="AY274" s="185"/>
      <c r="AZ274" s="185"/>
      <c r="BA274" s="185"/>
      <c r="BB274" s="185"/>
      <c r="BC274" s="185"/>
      <c r="BD274" s="185"/>
      <c r="BE274" s="185"/>
      <c r="BF274" s="185"/>
      <c r="BG274" s="185"/>
      <c r="BH274" s="185"/>
      <c r="BI274" s="185"/>
      <c r="BJ274" s="185"/>
      <c r="BK274" s="185"/>
      <c r="BL274" s="185"/>
      <c r="BM274" s="185"/>
      <c r="BN274" s="185"/>
      <c r="BO274" s="185"/>
      <c r="BP274" s="185"/>
      <c r="BQ274" s="185"/>
      <c r="BR274" s="185"/>
      <c r="BS274" s="185"/>
      <c r="BT274" s="185"/>
      <c r="BU274" s="185"/>
      <c r="BV274" s="185"/>
      <c r="BW274" s="185"/>
      <c r="BX274" s="185"/>
    </row>
    <row r="275" spans="1:76" s="381" customFormat="1" ht="53.25" customHeight="1" x14ac:dyDescent="0.2">
      <c r="A275" s="337">
        <v>8114</v>
      </c>
      <c r="B275" s="293" t="s">
        <v>130</v>
      </c>
      <c r="C275" s="276" t="s">
        <v>176</v>
      </c>
      <c r="D275" s="354" t="s">
        <v>761</v>
      </c>
      <c r="E275" s="220">
        <f t="shared" si="70"/>
        <v>2265720</v>
      </c>
      <c r="F275" s="261">
        <v>2248643</v>
      </c>
      <c r="G275" s="261">
        <v>16048</v>
      </c>
      <c r="H275" s="263">
        <v>1029</v>
      </c>
      <c r="I275" s="220">
        <v>17077</v>
      </c>
      <c r="J275" s="254">
        <v>416</v>
      </c>
      <c r="K275" s="255">
        <v>93</v>
      </c>
      <c r="L275" s="224">
        <v>92</v>
      </c>
      <c r="M275" s="272">
        <f t="shared" si="49"/>
        <v>98.924731182795696</v>
      </c>
      <c r="N275" s="264" t="s">
        <v>169</v>
      </c>
      <c r="O275" s="265" t="s">
        <v>97</v>
      </c>
      <c r="P275" s="265" t="s">
        <v>762</v>
      </c>
      <c r="Q275" s="247"/>
      <c r="R275" s="269" t="s">
        <v>975</v>
      </c>
      <c r="S275" s="185"/>
      <c r="T275" s="185"/>
      <c r="U275" s="185"/>
      <c r="V275" s="185"/>
      <c r="W275" s="185"/>
      <c r="X275" s="185"/>
      <c r="Y275" s="185"/>
      <c r="Z275" s="185"/>
      <c r="AA275" s="185"/>
      <c r="AB275" s="185"/>
      <c r="AC275" s="185"/>
      <c r="AD275" s="185"/>
      <c r="AE275" s="185"/>
      <c r="AF275" s="185"/>
      <c r="AG275" s="185"/>
      <c r="AH275" s="185"/>
      <c r="AI275" s="185"/>
      <c r="AJ275" s="185"/>
      <c r="AK275" s="185"/>
      <c r="AL275" s="185"/>
      <c r="AM275" s="185"/>
      <c r="AN275" s="185"/>
      <c r="AO275" s="185"/>
      <c r="AP275" s="185"/>
      <c r="AQ275" s="185"/>
      <c r="AR275" s="185"/>
      <c r="AS275" s="185"/>
      <c r="AT275" s="185"/>
      <c r="AU275" s="185"/>
      <c r="AV275" s="185"/>
      <c r="AW275" s="185"/>
      <c r="AX275" s="185"/>
      <c r="AY275" s="185"/>
      <c r="AZ275" s="185"/>
      <c r="BA275" s="185"/>
      <c r="BB275" s="185"/>
      <c r="BC275" s="185"/>
      <c r="BD275" s="185"/>
      <c r="BE275" s="185"/>
      <c r="BF275" s="185"/>
      <c r="BG275" s="185"/>
      <c r="BH275" s="185"/>
      <c r="BI275" s="185"/>
      <c r="BJ275" s="185"/>
      <c r="BK275" s="185"/>
      <c r="BL275" s="185"/>
      <c r="BM275" s="185"/>
      <c r="BN275" s="185"/>
      <c r="BO275" s="185"/>
      <c r="BP275" s="185"/>
      <c r="BQ275" s="185"/>
      <c r="BR275" s="185"/>
      <c r="BS275" s="185"/>
      <c r="BT275" s="185"/>
      <c r="BU275" s="185"/>
      <c r="BV275" s="185"/>
      <c r="BW275" s="185"/>
      <c r="BX275" s="185"/>
    </row>
    <row r="276" spans="1:76" s="185" customFormat="1" ht="21.75" customHeight="1" x14ac:dyDescent="0.2">
      <c r="A276" s="337">
        <v>8146</v>
      </c>
      <c r="B276" s="293" t="s">
        <v>92</v>
      </c>
      <c r="C276" s="332" t="s">
        <v>301</v>
      </c>
      <c r="D276" s="354" t="s">
        <v>763</v>
      </c>
      <c r="E276" s="220">
        <f t="shared" si="70"/>
        <v>4545</v>
      </c>
      <c r="F276" s="261">
        <v>0</v>
      </c>
      <c r="G276" s="261">
        <v>4326</v>
      </c>
      <c r="H276" s="263">
        <v>219</v>
      </c>
      <c r="I276" s="220">
        <v>4545</v>
      </c>
      <c r="J276" s="254">
        <v>0</v>
      </c>
      <c r="K276" s="255">
        <v>219</v>
      </c>
      <c r="L276" s="224">
        <v>219</v>
      </c>
      <c r="M276" s="272">
        <f t="shared" si="49"/>
        <v>100</v>
      </c>
      <c r="N276" s="264"/>
      <c r="O276" s="265"/>
      <c r="P276" s="265" t="s">
        <v>257</v>
      </c>
      <c r="Q276" s="247"/>
      <c r="R276" s="269" t="s">
        <v>764</v>
      </c>
    </row>
    <row r="277" spans="1:76" s="257" customFormat="1" ht="42.75" x14ac:dyDescent="0.2">
      <c r="A277" s="337">
        <v>8147</v>
      </c>
      <c r="B277" s="293" t="s">
        <v>153</v>
      </c>
      <c r="C277" s="332" t="s">
        <v>654</v>
      </c>
      <c r="D277" s="809" t="s">
        <v>765</v>
      </c>
      <c r="E277" s="220">
        <f t="shared" si="70"/>
        <v>62481</v>
      </c>
      <c r="F277" s="261">
        <v>57481</v>
      </c>
      <c r="G277" s="261">
        <v>3500</v>
      </c>
      <c r="H277" s="263">
        <v>1500</v>
      </c>
      <c r="I277" s="220">
        <v>2649</v>
      </c>
      <c r="J277" s="254">
        <v>1000</v>
      </c>
      <c r="K277" s="255">
        <v>227</v>
      </c>
      <c r="L277" s="224">
        <v>0</v>
      </c>
      <c r="M277" s="272">
        <f t="shared" si="49"/>
        <v>0</v>
      </c>
      <c r="N277" s="264" t="s">
        <v>552</v>
      </c>
      <c r="O277" s="265" t="s">
        <v>766</v>
      </c>
      <c r="P277" s="265"/>
      <c r="Q277" s="247"/>
      <c r="R277" s="269" t="s">
        <v>767</v>
      </c>
      <c r="S277" s="185"/>
      <c r="T277" s="185"/>
      <c r="U277" s="185"/>
      <c r="V277" s="185"/>
      <c r="W277" s="185"/>
      <c r="X277" s="185"/>
      <c r="Y277" s="185"/>
      <c r="Z277" s="185"/>
      <c r="AA277" s="185"/>
      <c r="AB277" s="185"/>
      <c r="AC277" s="185"/>
      <c r="AD277" s="185"/>
      <c r="AE277" s="185"/>
      <c r="AF277" s="185"/>
      <c r="AG277" s="185"/>
      <c r="AH277" s="185"/>
      <c r="AI277" s="185"/>
      <c r="AJ277" s="185"/>
      <c r="AK277" s="185"/>
      <c r="AL277" s="185"/>
      <c r="AM277" s="185"/>
      <c r="AN277" s="185"/>
      <c r="AO277" s="185"/>
      <c r="AP277" s="185"/>
      <c r="AQ277" s="185"/>
      <c r="AR277" s="185"/>
      <c r="AS277" s="185"/>
      <c r="AT277" s="185"/>
      <c r="AU277" s="185"/>
      <c r="AV277" s="185"/>
      <c r="AW277" s="185"/>
      <c r="AX277" s="185"/>
      <c r="AY277" s="185"/>
      <c r="AZ277" s="185"/>
      <c r="BA277" s="185"/>
      <c r="BB277" s="185"/>
      <c r="BC277" s="185"/>
      <c r="BD277" s="185"/>
      <c r="BE277" s="185"/>
      <c r="BF277" s="185"/>
      <c r="BG277" s="185"/>
      <c r="BH277" s="185"/>
      <c r="BI277" s="185"/>
      <c r="BJ277" s="185"/>
      <c r="BK277" s="185"/>
      <c r="BL277" s="185"/>
      <c r="BM277" s="185"/>
      <c r="BN277" s="185"/>
      <c r="BO277" s="185"/>
      <c r="BP277" s="185"/>
      <c r="BQ277" s="185"/>
      <c r="BR277" s="185"/>
      <c r="BS277" s="185"/>
      <c r="BT277" s="185"/>
      <c r="BU277" s="185"/>
      <c r="BV277" s="185"/>
      <c r="BW277" s="185"/>
      <c r="BX277" s="185"/>
    </row>
    <row r="278" spans="1:76" s="381" customFormat="1" ht="57" customHeight="1" x14ac:dyDescent="0.2">
      <c r="A278" s="337">
        <v>8172</v>
      </c>
      <c r="B278" s="293" t="s">
        <v>98</v>
      </c>
      <c r="C278" s="276" t="s">
        <v>265</v>
      </c>
      <c r="D278" s="354" t="s">
        <v>768</v>
      </c>
      <c r="E278" s="220">
        <f t="shared" si="70"/>
        <v>11129</v>
      </c>
      <c r="F278" s="261">
        <v>7258</v>
      </c>
      <c r="G278" s="261">
        <v>2988</v>
      </c>
      <c r="H278" s="263">
        <v>883</v>
      </c>
      <c r="I278" s="220">
        <v>11022</v>
      </c>
      <c r="J278" s="254">
        <v>8746</v>
      </c>
      <c r="K278" s="255">
        <v>8746</v>
      </c>
      <c r="L278" s="224">
        <v>7766</v>
      </c>
      <c r="M278" s="272">
        <f t="shared" si="49"/>
        <v>88.794877658358104</v>
      </c>
      <c r="N278" s="444" t="s">
        <v>769</v>
      </c>
      <c r="O278" s="265" t="s">
        <v>166</v>
      </c>
      <c r="P278" s="477" t="s">
        <v>770</v>
      </c>
      <c r="Q278" s="247" t="s">
        <v>243</v>
      </c>
      <c r="R278" s="283" t="s">
        <v>771</v>
      </c>
      <c r="S278" s="185"/>
      <c r="T278" s="185"/>
      <c r="U278" s="185"/>
      <c r="V278" s="185"/>
      <c r="W278" s="185"/>
      <c r="X278" s="185"/>
      <c r="Y278" s="185"/>
      <c r="Z278" s="185"/>
      <c r="AA278" s="185"/>
      <c r="AB278" s="185"/>
      <c r="AC278" s="185"/>
      <c r="AD278" s="185"/>
      <c r="AE278" s="185"/>
      <c r="AF278" s="185"/>
      <c r="AG278" s="185"/>
      <c r="AH278" s="185"/>
      <c r="AI278" s="185"/>
      <c r="AJ278" s="185"/>
      <c r="AK278" s="185"/>
      <c r="AL278" s="185"/>
      <c r="AM278" s="185"/>
      <c r="AN278" s="185"/>
      <c r="AO278" s="185"/>
      <c r="AP278" s="185"/>
      <c r="AQ278" s="185"/>
      <c r="AR278" s="185"/>
      <c r="AS278" s="185"/>
      <c r="AT278" s="185"/>
      <c r="AU278" s="185"/>
      <c r="AV278" s="185"/>
      <c r="AW278" s="185"/>
      <c r="AX278" s="185"/>
      <c r="AY278" s="185"/>
      <c r="AZ278" s="185"/>
      <c r="BA278" s="185"/>
      <c r="BB278" s="185"/>
      <c r="BC278" s="185"/>
      <c r="BD278" s="185"/>
      <c r="BE278" s="185"/>
      <c r="BF278" s="185"/>
      <c r="BG278" s="185"/>
      <c r="BH278" s="185"/>
      <c r="BI278" s="185"/>
      <c r="BJ278" s="185"/>
      <c r="BK278" s="185"/>
      <c r="BL278" s="185"/>
      <c r="BM278" s="185"/>
      <c r="BN278" s="185"/>
      <c r="BO278" s="185"/>
      <c r="BP278" s="185"/>
      <c r="BQ278" s="185"/>
      <c r="BR278" s="185"/>
      <c r="BS278" s="185"/>
      <c r="BT278" s="185"/>
      <c r="BU278" s="185"/>
      <c r="BV278" s="185"/>
      <c r="BW278" s="185"/>
      <c r="BX278" s="185"/>
    </row>
    <row r="279" spans="1:76" s="249" customFormat="1" ht="102" customHeight="1" x14ac:dyDescent="0.2">
      <c r="A279" s="810">
        <v>8190</v>
      </c>
      <c r="B279" s="275" t="s">
        <v>772</v>
      </c>
      <c r="C279" s="276" t="s">
        <v>271</v>
      </c>
      <c r="D279" s="1070" t="s">
        <v>773</v>
      </c>
      <c r="E279" s="220">
        <f t="shared" si="70"/>
        <v>68067</v>
      </c>
      <c r="F279" s="261">
        <v>60000</v>
      </c>
      <c r="G279" s="261">
        <v>3042</v>
      </c>
      <c r="H279" s="263">
        <v>5025</v>
      </c>
      <c r="I279" s="220">
        <v>58889</v>
      </c>
      <c r="J279" s="279">
        <v>53000</v>
      </c>
      <c r="K279" s="280">
        <v>47000</v>
      </c>
      <c r="L279" s="367">
        <v>42108</v>
      </c>
      <c r="M279" s="272">
        <f t="shared" si="49"/>
        <v>89.591489361702131</v>
      </c>
      <c r="N279" s="264" t="s">
        <v>774</v>
      </c>
      <c r="O279" s="265" t="s">
        <v>101</v>
      </c>
      <c r="P279" s="265" t="s">
        <v>775</v>
      </c>
      <c r="Q279" s="247" t="s">
        <v>192</v>
      </c>
      <c r="R279" s="269" t="s">
        <v>933</v>
      </c>
      <c r="S279" s="236"/>
      <c r="T279" s="236"/>
      <c r="U279" s="236"/>
      <c r="V279" s="236"/>
      <c r="W279" s="236"/>
      <c r="X279" s="236"/>
      <c r="Y279" s="236"/>
      <c r="Z279" s="236"/>
      <c r="AA279" s="236"/>
      <c r="AB279" s="236"/>
      <c r="AC279" s="236"/>
      <c r="AD279" s="236"/>
      <c r="AE279" s="236"/>
      <c r="AF279" s="236"/>
      <c r="AG279" s="236"/>
      <c r="AH279" s="236"/>
      <c r="AI279" s="236"/>
      <c r="AJ279" s="236"/>
      <c r="AK279" s="236"/>
      <c r="AL279" s="236"/>
      <c r="AM279" s="236"/>
      <c r="AN279" s="236"/>
      <c r="AO279" s="236"/>
      <c r="AP279" s="236"/>
      <c r="AQ279" s="236"/>
      <c r="AR279" s="236"/>
      <c r="AS279" s="236"/>
      <c r="AT279" s="236"/>
      <c r="AU279" s="236"/>
      <c r="AV279" s="236"/>
      <c r="AW279" s="236"/>
      <c r="AX279" s="236"/>
      <c r="AY279" s="236"/>
      <c r="AZ279" s="236"/>
      <c r="BA279" s="236"/>
      <c r="BB279" s="236"/>
      <c r="BC279" s="236"/>
      <c r="BD279" s="236"/>
      <c r="BE279" s="236"/>
      <c r="BF279" s="236"/>
      <c r="BG279" s="236"/>
      <c r="BH279" s="236"/>
      <c r="BI279" s="236"/>
      <c r="BJ279" s="236"/>
      <c r="BK279" s="236"/>
      <c r="BL279" s="236"/>
      <c r="BM279" s="236"/>
      <c r="BN279" s="236"/>
      <c r="BO279" s="236"/>
      <c r="BP279" s="236"/>
      <c r="BQ279" s="236"/>
      <c r="BR279" s="236"/>
      <c r="BS279" s="236"/>
      <c r="BT279" s="236"/>
      <c r="BU279" s="236"/>
      <c r="BV279" s="236"/>
      <c r="BW279" s="236"/>
      <c r="BX279" s="236"/>
    </row>
    <row r="280" spans="1:76" s="811" customFormat="1" ht="30.75" customHeight="1" thickBot="1" x14ac:dyDescent="0.25">
      <c r="A280" s="810">
        <v>8204</v>
      </c>
      <c r="B280" s="275" t="s">
        <v>98</v>
      </c>
      <c r="C280" s="276" t="s">
        <v>676</v>
      </c>
      <c r="D280" s="260" t="s">
        <v>776</v>
      </c>
      <c r="E280" s="220">
        <f>SUM(F280:H280)</f>
        <v>484980</v>
      </c>
      <c r="F280" s="261">
        <v>480000</v>
      </c>
      <c r="G280" s="261">
        <v>4980</v>
      </c>
      <c r="H280" s="263">
        <v>0</v>
      </c>
      <c r="I280" s="220">
        <v>2226</v>
      </c>
      <c r="J280" s="365">
        <v>4980</v>
      </c>
      <c r="K280" s="366">
        <v>0</v>
      </c>
      <c r="L280" s="367">
        <v>0</v>
      </c>
      <c r="M280" s="225" t="s">
        <v>19</v>
      </c>
      <c r="N280" s="264"/>
      <c r="O280" s="265"/>
      <c r="P280" s="265"/>
      <c r="Q280" s="247"/>
      <c r="R280" s="283" t="s">
        <v>777</v>
      </c>
      <c r="S280" s="236"/>
      <c r="T280" s="236"/>
      <c r="U280" s="236"/>
      <c r="V280" s="236"/>
      <c r="W280" s="236"/>
      <c r="X280" s="236"/>
      <c r="Y280" s="236"/>
      <c r="Z280" s="236"/>
      <c r="AA280" s="236"/>
      <c r="AB280" s="236"/>
      <c r="AC280" s="236"/>
      <c r="AD280" s="236"/>
      <c r="AE280" s="236"/>
      <c r="AF280" s="236"/>
      <c r="AG280" s="236"/>
      <c r="AH280" s="236"/>
      <c r="AI280" s="236"/>
      <c r="AJ280" s="236"/>
      <c r="AK280" s="236"/>
      <c r="AL280" s="236"/>
      <c r="AM280" s="236"/>
      <c r="AN280" s="236"/>
      <c r="AO280" s="236"/>
      <c r="AP280" s="236"/>
      <c r="AQ280" s="236"/>
      <c r="AR280" s="236"/>
      <c r="AS280" s="236"/>
      <c r="AT280" s="236"/>
      <c r="AU280" s="236"/>
      <c r="AV280" s="236"/>
      <c r="AW280" s="236"/>
      <c r="AX280" s="236"/>
      <c r="AY280" s="236"/>
      <c r="AZ280" s="236"/>
      <c r="BA280" s="236"/>
      <c r="BB280" s="236"/>
      <c r="BC280" s="236"/>
      <c r="BD280" s="236"/>
      <c r="BE280" s="236"/>
      <c r="BF280" s="236"/>
      <c r="BG280" s="236"/>
      <c r="BH280" s="236"/>
      <c r="BI280" s="236"/>
      <c r="BJ280" s="236"/>
      <c r="BK280" s="236"/>
      <c r="BL280" s="236"/>
      <c r="BM280" s="236"/>
      <c r="BN280" s="236"/>
      <c r="BO280" s="236"/>
      <c r="BP280" s="236"/>
      <c r="BQ280" s="236"/>
      <c r="BR280" s="236"/>
      <c r="BS280" s="236"/>
      <c r="BT280" s="236"/>
      <c r="BU280" s="236"/>
      <c r="BV280" s="236"/>
      <c r="BW280" s="236"/>
      <c r="BX280" s="236"/>
    </row>
    <row r="281" spans="1:76" s="249" customFormat="1" ht="28.5" x14ac:dyDescent="0.2">
      <c r="A281" s="810">
        <v>8205</v>
      </c>
      <c r="B281" s="275" t="s">
        <v>772</v>
      </c>
      <c r="C281" s="332" t="s">
        <v>271</v>
      </c>
      <c r="D281" s="812" t="s">
        <v>778</v>
      </c>
      <c r="E281" s="220">
        <f>SUM(F281:H281)</f>
        <v>4486</v>
      </c>
      <c r="F281" s="261">
        <v>3697</v>
      </c>
      <c r="G281" s="261">
        <v>635</v>
      </c>
      <c r="H281" s="263">
        <v>154</v>
      </c>
      <c r="I281" s="220">
        <v>4486</v>
      </c>
      <c r="J281" s="279">
        <v>3210</v>
      </c>
      <c r="K281" s="280">
        <v>4480</v>
      </c>
      <c r="L281" s="367">
        <v>4478</v>
      </c>
      <c r="M281" s="272">
        <f>(L281/K281)*100</f>
        <v>99.955357142857139</v>
      </c>
      <c r="N281" s="264" t="s">
        <v>478</v>
      </c>
      <c r="O281" s="265" t="s">
        <v>504</v>
      </c>
      <c r="P281" s="265" t="s">
        <v>631</v>
      </c>
      <c r="Q281" s="247" t="s">
        <v>147</v>
      </c>
      <c r="R281" s="269" t="s">
        <v>934</v>
      </c>
      <c r="S281" s="236"/>
      <c r="T281" s="236"/>
      <c r="U281" s="236"/>
      <c r="V281" s="236"/>
      <c r="W281" s="236"/>
      <c r="X281" s="236"/>
      <c r="Y281" s="236"/>
      <c r="Z281" s="236"/>
      <c r="AA281" s="236"/>
      <c r="AB281" s="236"/>
      <c r="AC281" s="236"/>
      <c r="AD281" s="236"/>
      <c r="AE281" s="236"/>
      <c r="AF281" s="236"/>
      <c r="AG281" s="236"/>
      <c r="AH281" s="236"/>
      <c r="AI281" s="236"/>
      <c r="AJ281" s="236"/>
      <c r="AK281" s="236"/>
      <c r="AL281" s="236"/>
      <c r="AM281" s="236"/>
      <c r="AN281" s="236"/>
      <c r="AO281" s="236"/>
      <c r="AP281" s="236"/>
      <c r="AQ281" s="236"/>
      <c r="AR281" s="236"/>
      <c r="AS281" s="236"/>
      <c r="AT281" s="236"/>
      <c r="AU281" s="236"/>
      <c r="AV281" s="236"/>
      <c r="AW281" s="236"/>
      <c r="AX281" s="236"/>
      <c r="AY281" s="236"/>
      <c r="AZ281" s="236"/>
      <c r="BA281" s="236"/>
      <c r="BB281" s="236"/>
      <c r="BC281" s="236"/>
      <c r="BD281" s="236"/>
      <c r="BE281" s="236"/>
      <c r="BF281" s="236"/>
      <c r="BG281" s="236"/>
      <c r="BH281" s="236"/>
      <c r="BI281" s="236"/>
      <c r="BJ281" s="236"/>
      <c r="BK281" s="236"/>
      <c r="BL281" s="236"/>
      <c r="BM281" s="236"/>
      <c r="BN281" s="236"/>
      <c r="BO281" s="236"/>
      <c r="BP281" s="236"/>
      <c r="BQ281" s="236"/>
      <c r="BR281" s="236"/>
      <c r="BS281" s="236"/>
      <c r="BT281" s="236"/>
      <c r="BU281" s="236"/>
      <c r="BV281" s="236"/>
      <c r="BW281" s="236"/>
      <c r="BX281" s="236"/>
    </row>
    <row r="282" spans="1:76" s="257" customFormat="1" ht="27.75" customHeight="1" x14ac:dyDescent="0.2">
      <c r="A282" s="337">
        <v>8207</v>
      </c>
      <c r="B282" s="293" t="s">
        <v>772</v>
      </c>
      <c r="C282" s="332" t="s">
        <v>301</v>
      </c>
      <c r="D282" s="812" t="s">
        <v>779</v>
      </c>
      <c r="E282" s="220">
        <f>SUM(F282:H282)</f>
        <v>6163</v>
      </c>
      <c r="F282" s="261">
        <v>5803</v>
      </c>
      <c r="G282" s="261">
        <v>360</v>
      </c>
      <c r="H282" s="263">
        <v>0</v>
      </c>
      <c r="I282" s="220">
        <v>4013</v>
      </c>
      <c r="J282" s="254">
        <v>5000</v>
      </c>
      <c r="K282" s="255">
        <v>166</v>
      </c>
      <c r="L282" s="224">
        <v>166</v>
      </c>
      <c r="M282" s="272">
        <f>(L282/K282)*100</f>
        <v>100</v>
      </c>
      <c r="N282" s="264"/>
      <c r="O282" s="265"/>
      <c r="P282" s="265" t="s">
        <v>935</v>
      </c>
      <c r="Q282" s="247"/>
      <c r="R282" s="269" t="s">
        <v>780</v>
      </c>
      <c r="S282" s="185"/>
      <c r="T282" s="185"/>
      <c r="U282" s="185"/>
      <c r="V282" s="185"/>
      <c r="W282" s="185"/>
      <c r="X282" s="185"/>
      <c r="Y282" s="185"/>
      <c r="Z282" s="185"/>
      <c r="AA282" s="185"/>
      <c r="AB282" s="185"/>
      <c r="AC282" s="185"/>
      <c r="AD282" s="185"/>
      <c r="AE282" s="185"/>
      <c r="AF282" s="185"/>
      <c r="AG282" s="185"/>
      <c r="AH282" s="185"/>
      <c r="AI282" s="185"/>
      <c r="AJ282" s="185"/>
      <c r="AK282" s="185"/>
      <c r="AL282" s="185"/>
      <c r="AM282" s="185"/>
      <c r="AN282" s="185"/>
      <c r="AO282" s="185"/>
      <c r="AP282" s="185"/>
      <c r="AQ282" s="185"/>
      <c r="AR282" s="185"/>
      <c r="AS282" s="185"/>
      <c r="AT282" s="185"/>
      <c r="AU282" s="185"/>
      <c r="AV282" s="185"/>
      <c r="AW282" s="185"/>
      <c r="AX282" s="185"/>
      <c r="AY282" s="185"/>
      <c r="AZ282" s="185"/>
      <c r="BA282" s="185"/>
      <c r="BB282" s="185"/>
      <c r="BC282" s="185"/>
      <c r="BD282" s="185"/>
      <c r="BE282" s="185"/>
      <c r="BF282" s="185"/>
      <c r="BG282" s="185"/>
      <c r="BH282" s="185"/>
      <c r="BI282" s="185"/>
      <c r="BJ282" s="185"/>
      <c r="BK282" s="185"/>
      <c r="BL282" s="185"/>
      <c r="BM282" s="185"/>
      <c r="BN282" s="185"/>
      <c r="BO282" s="185"/>
      <c r="BP282" s="185"/>
      <c r="BQ282" s="185"/>
      <c r="BR282" s="185"/>
      <c r="BS282" s="185"/>
      <c r="BT282" s="185"/>
      <c r="BU282" s="185"/>
      <c r="BV282" s="185"/>
      <c r="BW282" s="185"/>
      <c r="BX282" s="185"/>
    </row>
    <row r="283" spans="1:76" s="821" customFormat="1" ht="21" customHeight="1" thickBot="1" x14ac:dyDescent="0.25">
      <c r="A283" s="657">
        <v>8208</v>
      </c>
      <c r="B283" s="658" t="s">
        <v>772</v>
      </c>
      <c r="C283" s="813" t="s">
        <v>184</v>
      </c>
      <c r="D283" s="814" t="s">
        <v>781</v>
      </c>
      <c r="E283" s="524">
        <f>SUM(F283:H283)</f>
        <v>3743</v>
      </c>
      <c r="F283" s="815">
        <v>3100</v>
      </c>
      <c r="G283" s="815">
        <v>443</v>
      </c>
      <c r="H283" s="816">
        <v>200</v>
      </c>
      <c r="I283" s="524">
        <v>443</v>
      </c>
      <c r="J283" s="817">
        <v>1500</v>
      </c>
      <c r="K283" s="818">
        <v>395</v>
      </c>
      <c r="L283" s="819">
        <v>394</v>
      </c>
      <c r="M283" s="665">
        <f>(L283/K283)*100</f>
        <v>99.74683544303798</v>
      </c>
      <c r="N283" s="530" t="s">
        <v>766</v>
      </c>
      <c r="O283" s="415" t="s">
        <v>180</v>
      </c>
      <c r="P283" s="415" t="s">
        <v>782</v>
      </c>
      <c r="Q283" s="416" t="s">
        <v>192</v>
      </c>
      <c r="R283" s="417" t="s">
        <v>936</v>
      </c>
      <c r="S283" s="273"/>
      <c r="T283" s="273"/>
      <c r="U283" s="273"/>
      <c r="V283" s="273"/>
      <c r="W283" s="273"/>
      <c r="X283" s="273"/>
      <c r="Y283" s="273"/>
      <c r="Z283" s="273"/>
      <c r="AA283" s="273"/>
      <c r="AB283" s="273"/>
      <c r="AC283" s="273"/>
      <c r="AD283" s="273"/>
      <c r="AE283" s="273"/>
      <c r="AF283" s="273"/>
      <c r="AG283" s="273"/>
      <c r="AH283" s="273"/>
      <c r="AI283" s="273"/>
      <c r="AJ283" s="273"/>
      <c r="AK283" s="273"/>
      <c r="AL283" s="273"/>
      <c r="AM283" s="273"/>
      <c r="AN283" s="273"/>
      <c r="AO283" s="273"/>
      <c r="AP283" s="273"/>
      <c r="AQ283" s="273"/>
      <c r="AR283" s="273"/>
      <c r="AS283" s="273"/>
      <c r="AT283" s="273"/>
      <c r="AU283" s="273"/>
      <c r="AV283" s="273"/>
      <c r="AW283" s="273"/>
      <c r="AX283" s="273"/>
      <c r="AY283" s="273"/>
      <c r="AZ283" s="273"/>
      <c r="BA283" s="273"/>
      <c r="BB283" s="273"/>
      <c r="BC283" s="273"/>
      <c r="BD283" s="273"/>
      <c r="BE283" s="273"/>
      <c r="BF283" s="273"/>
      <c r="BG283" s="273"/>
      <c r="BH283" s="273"/>
      <c r="BI283" s="273"/>
      <c r="BJ283" s="273"/>
      <c r="BK283" s="273"/>
      <c r="BL283" s="273"/>
      <c r="BM283" s="273"/>
      <c r="BN283" s="273"/>
      <c r="BO283" s="273"/>
      <c r="BP283" s="273"/>
      <c r="BQ283" s="273"/>
      <c r="BR283" s="273"/>
      <c r="BS283" s="273"/>
      <c r="BT283" s="273"/>
      <c r="BU283" s="273"/>
      <c r="BV283" s="273"/>
      <c r="BW283" s="273"/>
      <c r="BX283" s="273"/>
    </row>
    <row r="284" spans="1:76" s="186" customFormat="1" ht="21" customHeight="1" thickBot="1" x14ac:dyDescent="0.25">
      <c r="A284" s="1177" t="s">
        <v>40</v>
      </c>
      <c r="B284" s="1178"/>
      <c r="C284" s="1178"/>
      <c r="D284" s="1179"/>
      <c r="E284" s="771">
        <f t="shared" ref="E284:L286" si="71">SUM(E285:E285)</f>
        <v>266000</v>
      </c>
      <c r="F284" s="769">
        <f t="shared" si="71"/>
        <v>250000</v>
      </c>
      <c r="G284" s="801">
        <f t="shared" si="71"/>
        <v>10000</v>
      </c>
      <c r="H284" s="770">
        <f t="shared" si="71"/>
        <v>6000</v>
      </c>
      <c r="I284" s="771">
        <f t="shared" si="71"/>
        <v>6894</v>
      </c>
      <c r="J284" s="771">
        <f t="shared" si="71"/>
        <v>0</v>
      </c>
      <c r="K284" s="801">
        <f t="shared" si="71"/>
        <v>300</v>
      </c>
      <c r="L284" s="769">
        <f t="shared" si="71"/>
        <v>250</v>
      </c>
      <c r="M284" s="189">
        <f t="shared" ref="M284:M285" si="72">(L284/K284)*100</f>
        <v>83.333333333333343</v>
      </c>
      <c r="N284" s="802"/>
      <c r="O284" s="803"/>
      <c r="P284" s="803"/>
      <c r="Q284" s="804"/>
      <c r="R284" s="805"/>
      <c r="S284" s="185"/>
      <c r="T284" s="185"/>
      <c r="U284" s="185"/>
      <c r="V284" s="185"/>
      <c r="W284" s="185"/>
      <c r="X284" s="185"/>
      <c r="Y284" s="185"/>
      <c r="Z284" s="185"/>
      <c r="AA284" s="185"/>
      <c r="AB284" s="185"/>
      <c r="AC284" s="185"/>
      <c r="AD284" s="185"/>
      <c r="AE284" s="185"/>
      <c r="AF284" s="185"/>
      <c r="AG284" s="185"/>
      <c r="AH284" s="185"/>
      <c r="AI284" s="185"/>
      <c r="AJ284" s="185"/>
      <c r="AK284" s="185"/>
      <c r="AL284" s="185"/>
      <c r="AM284" s="185"/>
      <c r="AN284" s="185"/>
      <c r="AO284" s="185"/>
      <c r="AP284" s="185"/>
      <c r="AQ284" s="185"/>
      <c r="AR284" s="185"/>
      <c r="AS284" s="185"/>
      <c r="AT284" s="185"/>
      <c r="AU284" s="185"/>
      <c r="AV284" s="185"/>
      <c r="AW284" s="185"/>
      <c r="AX284" s="185"/>
      <c r="AY284" s="185"/>
      <c r="AZ284" s="185"/>
      <c r="BA284" s="185"/>
      <c r="BB284" s="185"/>
      <c r="BC284" s="185"/>
      <c r="BD284" s="185"/>
      <c r="BE284" s="185"/>
      <c r="BF284" s="185"/>
      <c r="BG284" s="185"/>
      <c r="BH284" s="185"/>
      <c r="BI284" s="185"/>
      <c r="BJ284" s="185"/>
      <c r="BK284" s="185"/>
      <c r="BL284" s="185"/>
      <c r="BM284" s="185"/>
      <c r="BN284" s="185"/>
      <c r="BO284" s="185"/>
      <c r="BP284" s="185"/>
      <c r="BQ284" s="185"/>
      <c r="BR284" s="185"/>
      <c r="BS284" s="185"/>
      <c r="BT284" s="185"/>
      <c r="BU284" s="185"/>
      <c r="BV284" s="185"/>
      <c r="BW284" s="185"/>
      <c r="BX284" s="185"/>
    </row>
    <row r="285" spans="1:76" s="257" customFormat="1" ht="32.25" customHeight="1" thickBot="1" x14ac:dyDescent="0.25">
      <c r="A285" s="822">
        <v>8216</v>
      </c>
      <c r="B285" s="745" t="s">
        <v>629</v>
      </c>
      <c r="C285" s="823" t="s">
        <v>265</v>
      </c>
      <c r="D285" s="824" t="s">
        <v>783</v>
      </c>
      <c r="E285" s="692">
        <f>SUM(F285:H285)</f>
        <v>266000</v>
      </c>
      <c r="F285" s="825">
        <v>250000</v>
      </c>
      <c r="G285" s="825">
        <v>10000</v>
      </c>
      <c r="H285" s="826">
        <v>6000</v>
      </c>
      <c r="I285" s="692">
        <v>6894</v>
      </c>
      <c r="J285" s="827">
        <v>0</v>
      </c>
      <c r="K285" s="828">
        <v>300</v>
      </c>
      <c r="L285" s="693">
        <v>250</v>
      </c>
      <c r="M285" s="829">
        <f t="shared" si="72"/>
        <v>83.333333333333343</v>
      </c>
      <c r="N285" s="379" t="s">
        <v>107</v>
      </c>
      <c r="O285" s="830" t="s">
        <v>193</v>
      </c>
      <c r="P285" s="830"/>
      <c r="Q285" s="831"/>
      <c r="R285" s="832" t="s">
        <v>784</v>
      </c>
      <c r="S285" s="185"/>
      <c r="T285" s="185"/>
      <c r="U285" s="185"/>
      <c r="V285" s="185"/>
      <c r="W285" s="185"/>
      <c r="X285" s="185"/>
      <c r="Y285" s="185"/>
      <c r="Z285" s="185"/>
      <c r="AA285" s="185"/>
      <c r="AB285" s="185"/>
      <c r="AC285" s="185"/>
      <c r="AD285" s="185"/>
      <c r="AE285" s="185"/>
      <c r="AF285" s="185"/>
      <c r="AG285" s="185"/>
      <c r="AH285" s="185"/>
      <c r="AI285" s="185"/>
      <c r="AJ285" s="185"/>
      <c r="AK285" s="185"/>
      <c r="AL285" s="185"/>
      <c r="AM285" s="185"/>
      <c r="AN285" s="185"/>
      <c r="AO285" s="185"/>
      <c r="AP285" s="185"/>
      <c r="AQ285" s="185"/>
      <c r="AR285" s="185"/>
      <c r="AS285" s="185"/>
      <c r="AT285" s="185"/>
      <c r="AU285" s="185"/>
      <c r="AV285" s="185"/>
      <c r="AW285" s="185"/>
      <c r="AX285" s="185"/>
      <c r="AY285" s="185"/>
      <c r="AZ285" s="185"/>
      <c r="BA285" s="185"/>
      <c r="BB285" s="185"/>
      <c r="BC285" s="185"/>
      <c r="BD285" s="185"/>
      <c r="BE285" s="185"/>
      <c r="BF285" s="185"/>
      <c r="BG285" s="185"/>
      <c r="BH285" s="185"/>
      <c r="BI285" s="185"/>
      <c r="BJ285" s="185"/>
      <c r="BK285" s="185"/>
      <c r="BL285" s="185"/>
      <c r="BM285" s="185"/>
      <c r="BN285" s="185"/>
      <c r="BO285" s="185"/>
      <c r="BP285" s="185"/>
      <c r="BQ285" s="185"/>
      <c r="BR285" s="185"/>
      <c r="BS285" s="185"/>
      <c r="BT285" s="185"/>
      <c r="BU285" s="185"/>
      <c r="BV285" s="185"/>
      <c r="BW285" s="185"/>
      <c r="BX285" s="185"/>
    </row>
    <row r="286" spans="1:76" s="186" customFormat="1" ht="21" customHeight="1" thickBot="1" x14ac:dyDescent="0.25">
      <c r="A286" s="1177" t="s">
        <v>41</v>
      </c>
      <c r="B286" s="1178"/>
      <c r="C286" s="1178"/>
      <c r="D286" s="1179"/>
      <c r="E286" s="771">
        <f t="shared" si="71"/>
        <v>92606</v>
      </c>
      <c r="F286" s="769">
        <f t="shared" si="71"/>
        <v>89491</v>
      </c>
      <c r="G286" s="801">
        <f t="shared" si="71"/>
        <v>2915</v>
      </c>
      <c r="H286" s="770">
        <f t="shared" si="71"/>
        <v>200</v>
      </c>
      <c r="I286" s="771">
        <f t="shared" si="71"/>
        <v>92606</v>
      </c>
      <c r="J286" s="771">
        <f t="shared" si="71"/>
        <v>26435</v>
      </c>
      <c r="K286" s="801">
        <f t="shared" si="71"/>
        <v>33284</v>
      </c>
      <c r="L286" s="769">
        <f t="shared" si="71"/>
        <v>33283</v>
      </c>
      <c r="M286" s="189">
        <f t="shared" si="49"/>
        <v>99.996995553419055</v>
      </c>
      <c r="N286" s="802"/>
      <c r="O286" s="803"/>
      <c r="P286" s="803"/>
      <c r="Q286" s="804"/>
      <c r="R286" s="805"/>
      <c r="S286" s="185"/>
      <c r="T286" s="185"/>
      <c r="U286" s="185"/>
      <c r="V286" s="185"/>
      <c r="W286" s="185"/>
      <c r="X286" s="185"/>
      <c r="Y286" s="185"/>
      <c r="Z286" s="185"/>
      <c r="AA286" s="185"/>
      <c r="AB286" s="185"/>
      <c r="AC286" s="185"/>
      <c r="AD286" s="185"/>
      <c r="AE286" s="185"/>
      <c r="AF286" s="185"/>
      <c r="AG286" s="185"/>
      <c r="AH286" s="185"/>
      <c r="AI286" s="185"/>
      <c r="AJ286" s="185"/>
      <c r="AK286" s="185"/>
      <c r="AL286" s="185"/>
      <c r="AM286" s="185"/>
      <c r="AN286" s="185"/>
      <c r="AO286" s="185"/>
      <c r="AP286" s="185"/>
      <c r="AQ286" s="185"/>
      <c r="AR286" s="185"/>
      <c r="AS286" s="185"/>
      <c r="AT286" s="185"/>
      <c r="AU286" s="185"/>
      <c r="AV286" s="185"/>
      <c r="AW286" s="185"/>
      <c r="AX286" s="185"/>
      <c r="AY286" s="185"/>
      <c r="AZ286" s="185"/>
      <c r="BA286" s="185"/>
      <c r="BB286" s="185"/>
      <c r="BC286" s="185"/>
      <c r="BD286" s="185"/>
      <c r="BE286" s="185"/>
      <c r="BF286" s="185"/>
      <c r="BG286" s="185"/>
      <c r="BH286" s="185"/>
      <c r="BI286" s="185"/>
      <c r="BJ286" s="185"/>
      <c r="BK286" s="185"/>
      <c r="BL286" s="185"/>
      <c r="BM286" s="185"/>
      <c r="BN286" s="185"/>
      <c r="BO286" s="185"/>
      <c r="BP286" s="185"/>
      <c r="BQ286" s="185"/>
      <c r="BR286" s="185"/>
      <c r="BS286" s="185"/>
      <c r="BT286" s="185"/>
      <c r="BU286" s="185"/>
      <c r="BV286" s="185"/>
      <c r="BW286" s="185"/>
      <c r="BX286" s="185"/>
    </row>
    <row r="287" spans="1:76" s="257" customFormat="1" ht="21" customHeight="1" thickBot="1" x14ac:dyDescent="0.25">
      <c r="A287" s="822">
        <v>5014</v>
      </c>
      <c r="B287" s="745" t="s">
        <v>130</v>
      </c>
      <c r="C287" s="978" t="s">
        <v>301</v>
      </c>
      <c r="D287" s="1071" t="s">
        <v>785</v>
      </c>
      <c r="E287" s="692">
        <f>SUM(F287:H287)</f>
        <v>92606</v>
      </c>
      <c r="F287" s="825">
        <v>89491</v>
      </c>
      <c r="G287" s="825">
        <v>2915</v>
      </c>
      <c r="H287" s="826">
        <v>200</v>
      </c>
      <c r="I287" s="692">
        <v>92606</v>
      </c>
      <c r="J287" s="827">
        <v>26435</v>
      </c>
      <c r="K287" s="828">
        <v>33284</v>
      </c>
      <c r="L287" s="693">
        <v>33283</v>
      </c>
      <c r="M287" s="829">
        <f t="shared" si="49"/>
        <v>99.996995553419055</v>
      </c>
      <c r="N287" s="379" t="s">
        <v>202</v>
      </c>
      <c r="O287" s="830"/>
      <c r="P287" s="830" t="s">
        <v>937</v>
      </c>
      <c r="Q287" s="831" t="s">
        <v>216</v>
      </c>
      <c r="R287" s="832" t="s">
        <v>786</v>
      </c>
      <c r="S287" s="185"/>
      <c r="T287" s="185"/>
      <c r="U287" s="185"/>
      <c r="V287" s="185"/>
      <c r="W287" s="185"/>
      <c r="X287" s="185"/>
      <c r="Y287" s="185"/>
      <c r="Z287" s="185"/>
      <c r="AA287" s="185"/>
      <c r="AB287" s="185"/>
      <c r="AC287" s="185"/>
      <c r="AD287" s="185"/>
      <c r="AE287" s="185"/>
      <c r="AF287" s="185"/>
      <c r="AG287" s="185"/>
      <c r="AH287" s="185"/>
      <c r="AI287" s="185"/>
      <c r="AJ287" s="185"/>
      <c r="AK287" s="185"/>
      <c r="AL287" s="185"/>
      <c r="AM287" s="185"/>
      <c r="AN287" s="185"/>
      <c r="AO287" s="185"/>
      <c r="AP287" s="185"/>
      <c r="AQ287" s="185"/>
      <c r="AR287" s="185"/>
      <c r="AS287" s="185"/>
      <c r="AT287" s="185"/>
      <c r="AU287" s="185"/>
      <c r="AV287" s="185"/>
      <c r="AW287" s="185"/>
      <c r="AX287" s="185"/>
      <c r="AY287" s="185"/>
      <c r="AZ287" s="185"/>
      <c r="BA287" s="185"/>
      <c r="BB287" s="185"/>
      <c r="BC287" s="185"/>
      <c r="BD287" s="185"/>
      <c r="BE287" s="185"/>
      <c r="BF287" s="185"/>
      <c r="BG287" s="185"/>
      <c r="BH287" s="185"/>
      <c r="BI287" s="185"/>
      <c r="BJ287" s="185"/>
      <c r="BK287" s="185"/>
      <c r="BL287" s="185"/>
      <c r="BM287" s="185"/>
      <c r="BN287" s="185"/>
      <c r="BO287" s="185"/>
      <c r="BP287" s="185"/>
      <c r="BQ287" s="185"/>
      <c r="BR287" s="185"/>
      <c r="BS287" s="185"/>
      <c r="BT287" s="185"/>
      <c r="BU287" s="185"/>
      <c r="BV287" s="185"/>
      <c r="BW287" s="185"/>
      <c r="BX287" s="185"/>
    </row>
    <row r="288" spans="1:76" s="186" customFormat="1" ht="21" customHeight="1" thickBot="1" x14ac:dyDescent="0.25">
      <c r="A288" s="1162" t="s">
        <v>787</v>
      </c>
      <c r="B288" s="1163"/>
      <c r="C288" s="1163"/>
      <c r="D288" s="1164"/>
      <c r="E288" s="771">
        <f t="shared" ref="E288:L288" si="73">SUM(E289:E289)</f>
        <v>18284</v>
      </c>
      <c r="F288" s="801">
        <f t="shared" si="73"/>
        <v>15801</v>
      </c>
      <c r="G288" s="801">
        <f t="shared" si="73"/>
        <v>350</v>
      </c>
      <c r="H288" s="770">
        <f t="shared" si="73"/>
        <v>2133</v>
      </c>
      <c r="I288" s="771">
        <f t="shared" si="73"/>
        <v>18284</v>
      </c>
      <c r="J288" s="771">
        <f t="shared" si="73"/>
        <v>5058</v>
      </c>
      <c r="K288" s="801">
        <f t="shared" si="73"/>
        <v>4847</v>
      </c>
      <c r="L288" s="769">
        <f t="shared" si="73"/>
        <v>4829</v>
      </c>
      <c r="M288" s="311">
        <f>(L288/K288)*100</f>
        <v>99.628636269857637</v>
      </c>
      <c r="N288" s="802"/>
      <c r="O288" s="803"/>
      <c r="P288" s="803"/>
      <c r="Q288" s="804"/>
      <c r="R288" s="805"/>
      <c r="S288" s="185"/>
      <c r="T288" s="185"/>
      <c r="U288" s="185"/>
      <c r="V288" s="185"/>
      <c r="W288" s="185"/>
      <c r="X288" s="185"/>
      <c r="Y288" s="185"/>
      <c r="Z288" s="185"/>
      <c r="AA288" s="185"/>
      <c r="AB288" s="185"/>
      <c r="AC288" s="185"/>
      <c r="AD288" s="185"/>
      <c r="AE288" s="185"/>
      <c r="AF288" s="185"/>
      <c r="AG288" s="185"/>
      <c r="AH288" s="185"/>
      <c r="AI288" s="185"/>
      <c r="AJ288" s="185"/>
      <c r="AK288" s="185"/>
      <c r="AL288" s="185"/>
      <c r="AM288" s="185"/>
      <c r="AN288" s="185"/>
      <c r="AO288" s="185"/>
      <c r="AP288" s="185"/>
      <c r="AQ288" s="185"/>
      <c r="AR288" s="185"/>
      <c r="AS288" s="185"/>
      <c r="AT288" s="185"/>
      <c r="AU288" s="185"/>
      <c r="AV288" s="185"/>
      <c r="AW288" s="185"/>
      <c r="AX288" s="185"/>
      <c r="AY288" s="185"/>
      <c r="AZ288" s="185"/>
      <c r="BA288" s="185"/>
      <c r="BB288" s="185"/>
      <c r="BC288" s="185"/>
      <c r="BD288" s="185"/>
      <c r="BE288" s="185"/>
      <c r="BF288" s="185"/>
      <c r="BG288" s="185"/>
      <c r="BH288" s="185"/>
      <c r="BI288" s="185"/>
      <c r="BJ288" s="185"/>
      <c r="BK288" s="185"/>
      <c r="BL288" s="185"/>
      <c r="BM288" s="185"/>
      <c r="BN288" s="185"/>
      <c r="BO288" s="185"/>
      <c r="BP288" s="185"/>
      <c r="BQ288" s="185"/>
      <c r="BR288" s="185"/>
      <c r="BS288" s="185"/>
      <c r="BT288" s="185"/>
      <c r="BU288" s="185"/>
      <c r="BV288" s="185"/>
      <c r="BW288" s="185"/>
      <c r="BX288" s="185"/>
    </row>
    <row r="289" spans="1:76" s="811" customFormat="1" ht="21" customHeight="1" thickBot="1" x14ac:dyDescent="0.25">
      <c r="A289" s="1072">
        <v>3075</v>
      </c>
      <c r="B289" s="1073" t="s">
        <v>87</v>
      </c>
      <c r="C289" s="1074" t="s">
        <v>99</v>
      </c>
      <c r="D289" s="1075" t="s">
        <v>788</v>
      </c>
      <c r="E289" s="1076">
        <f>F289+G289+H289</f>
        <v>18284</v>
      </c>
      <c r="F289" s="1077">
        <v>15801</v>
      </c>
      <c r="G289" s="1078">
        <v>350</v>
      </c>
      <c r="H289" s="1079">
        <v>2133</v>
      </c>
      <c r="I289" s="1080">
        <v>18284</v>
      </c>
      <c r="J289" s="1081">
        <v>5058</v>
      </c>
      <c r="K289" s="1082">
        <v>4847</v>
      </c>
      <c r="L289" s="1083">
        <v>4829</v>
      </c>
      <c r="M289" s="1084">
        <f>(L289/K289)*100</f>
        <v>99.628636269857637</v>
      </c>
      <c r="N289" s="595" t="s">
        <v>319</v>
      </c>
      <c r="O289" s="1085" t="s">
        <v>560</v>
      </c>
      <c r="P289" s="1085" t="s">
        <v>789</v>
      </c>
      <c r="Q289" s="1086" t="s">
        <v>97</v>
      </c>
      <c r="R289" s="1087" t="s">
        <v>943</v>
      </c>
      <c r="S289" s="236"/>
      <c r="T289" s="236"/>
      <c r="U289" s="236"/>
      <c r="V289" s="236"/>
      <c r="W289" s="236"/>
      <c r="X289" s="236"/>
      <c r="Y289" s="236"/>
      <c r="Z289" s="236"/>
      <c r="AA289" s="236"/>
      <c r="AB289" s="236"/>
      <c r="AC289" s="236"/>
      <c r="AD289" s="236"/>
      <c r="AE289" s="236"/>
      <c r="AF289" s="236"/>
      <c r="AG289" s="236"/>
      <c r="AH289" s="236"/>
      <c r="AI289" s="236"/>
      <c r="AJ289" s="236"/>
      <c r="AK289" s="236"/>
      <c r="AL289" s="236"/>
      <c r="AM289" s="236"/>
      <c r="AN289" s="236"/>
      <c r="AO289" s="236"/>
      <c r="AP289" s="236"/>
      <c r="AQ289" s="236"/>
      <c r="AR289" s="236"/>
      <c r="AS289" s="236"/>
      <c r="AT289" s="236"/>
      <c r="AU289" s="236"/>
      <c r="AV289" s="236"/>
      <c r="AW289" s="236"/>
      <c r="AX289" s="236"/>
      <c r="AY289" s="236"/>
      <c r="AZ289" s="236"/>
      <c r="BA289" s="236"/>
      <c r="BB289" s="236"/>
      <c r="BC289" s="236"/>
      <c r="BD289" s="236"/>
      <c r="BE289" s="236"/>
      <c r="BF289" s="236"/>
      <c r="BG289" s="236"/>
      <c r="BH289" s="236"/>
      <c r="BI289" s="236"/>
      <c r="BJ289" s="236"/>
      <c r="BK289" s="236"/>
      <c r="BL289" s="236"/>
      <c r="BM289" s="236"/>
      <c r="BN289" s="236"/>
      <c r="BO289" s="236"/>
      <c r="BP289" s="236"/>
      <c r="BQ289" s="236"/>
      <c r="BR289" s="236"/>
      <c r="BS289" s="236"/>
      <c r="BT289" s="236"/>
      <c r="BU289" s="236"/>
      <c r="BV289" s="236"/>
      <c r="BW289" s="236"/>
      <c r="BX289" s="236"/>
    </row>
    <row r="290" spans="1:76" s="186" customFormat="1" ht="21" customHeight="1" thickBot="1" x14ac:dyDescent="0.25">
      <c r="A290" s="1180" t="s">
        <v>884</v>
      </c>
      <c r="B290" s="1181"/>
      <c r="C290" s="1181"/>
      <c r="D290" s="1182"/>
      <c r="E290" s="833">
        <f t="shared" ref="E290:L290" si="74">E292+E305+E307</f>
        <v>588381</v>
      </c>
      <c r="F290" s="834">
        <f t="shared" si="74"/>
        <v>566722</v>
      </c>
      <c r="G290" s="834">
        <f t="shared" si="74"/>
        <v>13235</v>
      </c>
      <c r="H290" s="835">
        <f t="shared" si="74"/>
        <v>8424</v>
      </c>
      <c r="I290" s="833">
        <f t="shared" si="74"/>
        <v>20234</v>
      </c>
      <c r="J290" s="833">
        <f t="shared" si="74"/>
        <v>38244</v>
      </c>
      <c r="K290" s="834">
        <f t="shared" si="74"/>
        <v>5931</v>
      </c>
      <c r="L290" s="836">
        <f t="shared" si="74"/>
        <v>2676</v>
      </c>
      <c r="M290" s="180">
        <f>(L290/K290)*100</f>
        <v>45.118866970156802</v>
      </c>
      <c r="N290" s="837"/>
      <c r="O290" s="838"/>
      <c r="P290" s="838"/>
      <c r="Q290" s="839"/>
      <c r="R290" s="840"/>
      <c r="S290" s="185"/>
      <c r="T290" s="185"/>
      <c r="U290" s="185"/>
      <c r="V290" s="185"/>
      <c r="W290" s="185"/>
      <c r="X290" s="185"/>
      <c r="Y290" s="185"/>
      <c r="Z290" s="185"/>
      <c r="AA290" s="185"/>
      <c r="AB290" s="185"/>
      <c r="AC290" s="185"/>
      <c r="AD290" s="185"/>
      <c r="AE290" s="185"/>
      <c r="AF290" s="185"/>
      <c r="AG290" s="185"/>
      <c r="AH290" s="185"/>
      <c r="AI290" s="185"/>
      <c r="AJ290" s="185"/>
      <c r="AK290" s="185"/>
      <c r="AL290" s="185"/>
      <c r="AM290" s="185"/>
      <c r="AN290" s="185"/>
      <c r="AO290" s="185"/>
      <c r="AP290" s="185"/>
      <c r="AQ290" s="185"/>
      <c r="AR290" s="185"/>
      <c r="AS290" s="185"/>
      <c r="AT290" s="185"/>
      <c r="AU290" s="185"/>
      <c r="AV290" s="185"/>
      <c r="AW290" s="185"/>
      <c r="AX290" s="185"/>
      <c r="AY290" s="185"/>
      <c r="AZ290" s="185"/>
      <c r="BA290" s="185"/>
      <c r="BB290" s="185"/>
      <c r="BC290" s="185"/>
      <c r="BD290" s="185"/>
      <c r="BE290" s="185"/>
      <c r="BF290" s="185"/>
      <c r="BG290" s="185"/>
      <c r="BH290" s="185"/>
      <c r="BI290" s="185"/>
      <c r="BJ290" s="185"/>
      <c r="BK290" s="185"/>
      <c r="BL290" s="185"/>
      <c r="BM290" s="185"/>
      <c r="BN290" s="185"/>
      <c r="BO290" s="185"/>
      <c r="BP290" s="185"/>
      <c r="BQ290" s="185"/>
      <c r="BR290" s="185"/>
      <c r="BS290" s="185"/>
      <c r="BT290" s="185"/>
      <c r="BU290" s="185"/>
      <c r="BV290" s="185"/>
      <c r="BW290" s="185"/>
      <c r="BX290" s="185"/>
    </row>
    <row r="291" spans="1:76" s="186" customFormat="1" ht="15" x14ac:dyDescent="0.2">
      <c r="A291" s="1183" t="s">
        <v>790</v>
      </c>
      <c r="B291" s="1184"/>
      <c r="C291" s="1184"/>
      <c r="D291" s="1185"/>
      <c r="E291" s="841"/>
      <c r="F291" s="842"/>
      <c r="G291" s="842"/>
      <c r="H291" s="843"/>
      <c r="I291" s="841"/>
      <c r="J291" s="841"/>
      <c r="K291" s="842"/>
      <c r="L291" s="842"/>
      <c r="M291" s="844"/>
      <c r="N291" s="845"/>
      <c r="O291" s="846"/>
      <c r="P291" s="846"/>
      <c r="Q291" s="847"/>
      <c r="R291" s="848"/>
      <c r="S291" s="185"/>
      <c r="T291" s="185"/>
      <c r="U291" s="185"/>
      <c r="V291" s="185"/>
      <c r="W291" s="185"/>
      <c r="X291" s="185"/>
      <c r="Y291" s="185"/>
      <c r="Z291" s="185"/>
      <c r="AA291" s="185"/>
      <c r="AB291" s="185"/>
      <c r="AC291" s="185"/>
      <c r="AD291" s="185"/>
      <c r="AE291" s="185"/>
      <c r="AF291" s="185"/>
      <c r="AG291" s="185"/>
      <c r="AH291" s="185"/>
      <c r="AI291" s="185"/>
      <c r="AJ291" s="185"/>
      <c r="AK291" s="185"/>
      <c r="AL291" s="185"/>
      <c r="AM291" s="185"/>
      <c r="AN291" s="185"/>
      <c r="AO291" s="185"/>
      <c r="AP291" s="185"/>
      <c r="AQ291" s="185"/>
      <c r="AR291" s="185"/>
      <c r="AS291" s="185"/>
      <c r="AT291" s="185"/>
      <c r="AU291" s="185"/>
      <c r="AV291" s="185"/>
      <c r="AW291" s="185"/>
      <c r="AX291" s="185"/>
      <c r="AY291" s="185"/>
      <c r="AZ291" s="185"/>
      <c r="BA291" s="185"/>
      <c r="BB291" s="185"/>
      <c r="BC291" s="185"/>
      <c r="BD291" s="185"/>
      <c r="BE291" s="185"/>
      <c r="BF291" s="185"/>
      <c r="BG291" s="185"/>
      <c r="BH291" s="185"/>
      <c r="BI291" s="185"/>
      <c r="BJ291" s="185"/>
      <c r="BK291" s="185"/>
      <c r="BL291" s="185"/>
      <c r="BM291" s="185"/>
      <c r="BN291" s="185"/>
      <c r="BO291" s="185"/>
      <c r="BP291" s="185"/>
      <c r="BQ291" s="185"/>
      <c r="BR291" s="185"/>
      <c r="BS291" s="185"/>
      <c r="BT291" s="185"/>
      <c r="BU291" s="185"/>
      <c r="BV291" s="185"/>
      <c r="BW291" s="185"/>
      <c r="BX291" s="185"/>
    </row>
    <row r="292" spans="1:76" s="186" customFormat="1" ht="15.75" thickBot="1" x14ac:dyDescent="0.25">
      <c r="A292" s="1165" t="s">
        <v>791</v>
      </c>
      <c r="B292" s="1166"/>
      <c r="C292" s="1166"/>
      <c r="D292" s="1167"/>
      <c r="E292" s="849">
        <f t="shared" ref="E292:L292" si="75">SUM(E293:E304)</f>
        <v>523140</v>
      </c>
      <c r="F292" s="850">
        <f t="shared" si="75"/>
        <v>505403</v>
      </c>
      <c r="G292" s="850">
        <f t="shared" si="75"/>
        <v>10883</v>
      </c>
      <c r="H292" s="851">
        <f t="shared" si="75"/>
        <v>6854</v>
      </c>
      <c r="I292" s="849">
        <f t="shared" si="75"/>
        <v>19035</v>
      </c>
      <c r="J292" s="852">
        <f t="shared" si="75"/>
        <v>37244</v>
      </c>
      <c r="K292" s="850">
        <f t="shared" si="75"/>
        <v>5671</v>
      </c>
      <c r="L292" s="850">
        <f t="shared" si="75"/>
        <v>2426</v>
      </c>
      <c r="M292" s="311">
        <f t="shared" ref="M292:M312" si="76">(L292/K292)*100</f>
        <v>42.779051313701288</v>
      </c>
      <c r="N292" s="853"/>
      <c r="O292" s="854"/>
      <c r="P292" s="854"/>
      <c r="Q292" s="855"/>
      <c r="R292" s="856"/>
      <c r="S292" s="185"/>
      <c r="T292" s="185"/>
      <c r="U292" s="185"/>
      <c r="V292" s="185"/>
      <c r="W292" s="185"/>
      <c r="X292" s="185"/>
      <c r="Y292" s="185"/>
      <c r="Z292" s="185"/>
      <c r="AA292" s="185"/>
      <c r="AB292" s="185"/>
      <c r="AC292" s="185"/>
      <c r="AD292" s="185"/>
      <c r="AE292" s="185"/>
      <c r="AF292" s="185"/>
      <c r="AG292" s="185"/>
      <c r="AH292" s="185"/>
      <c r="AI292" s="185"/>
      <c r="AJ292" s="185"/>
      <c r="AK292" s="185"/>
      <c r="AL292" s="185"/>
      <c r="AM292" s="185"/>
      <c r="AN292" s="185"/>
      <c r="AO292" s="185"/>
      <c r="AP292" s="185"/>
      <c r="AQ292" s="185"/>
      <c r="AR292" s="185"/>
      <c r="AS292" s="185"/>
      <c r="AT292" s="185"/>
      <c r="AU292" s="185"/>
      <c r="AV292" s="185"/>
      <c r="AW292" s="185"/>
      <c r="AX292" s="185"/>
      <c r="AY292" s="185"/>
      <c r="AZ292" s="185"/>
      <c r="BA292" s="185"/>
      <c r="BB292" s="185"/>
      <c r="BC292" s="185"/>
      <c r="BD292" s="185"/>
      <c r="BE292" s="185"/>
      <c r="BF292" s="185"/>
      <c r="BG292" s="185"/>
      <c r="BH292" s="185"/>
      <c r="BI292" s="185"/>
      <c r="BJ292" s="185"/>
      <c r="BK292" s="185"/>
      <c r="BL292" s="185"/>
      <c r="BM292" s="185"/>
      <c r="BN292" s="185"/>
      <c r="BO292" s="185"/>
      <c r="BP292" s="185"/>
      <c r="BQ292" s="185"/>
      <c r="BR292" s="185"/>
      <c r="BS292" s="185"/>
      <c r="BT292" s="185"/>
      <c r="BU292" s="185"/>
      <c r="BV292" s="185"/>
      <c r="BW292" s="185"/>
      <c r="BX292" s="185"/>
    </row>
    <row r="293" spans="1:76" s="257" customFormat="1" ht="42.75" x14ac:dyDescent="0.2">
      <c r="A293" s="1088">
        <v>6022</v>
      </c>
      <c r="B293" s="251"/>
      <c r="C293" s="195" t="s">
        <v>301</v>
      </c>
      <c r="D293" s="979" t="s">
        <v>792</v>
      </c>
      <c r="E293" s="320">
        <f t="shared" ref="E293:E298" si="77">F293+G293+H293</f>
        <v>4941</v>
      </c>
      <c r="F293" s="321">
        <v>4741</v>
      </c>
      <c r="G293" s="321">
        <v>200</v>
      </c>
      <c r="H293" s="322">
        <v>0</v>
      </c>
      <c r="I293" s="197">
        <v>4124</v>
      </c>
      <c r="J293" s="765">
        <v>2581</v>
      </c>
      <c r="K293" s="766">
        <v>0</v>
      </c>
      <c r="L293" s="202">
        <v>0</v>
      </c>
      <c r="M293" s="234" t="s">
        <v>19</v>
      </c>
      <c r="N293" s="204"/>
      <c r="O293" s="205" t="s">
        <v>101</v>
      </c>
      <c r="P293" s="343" t="s">
        <v>793</v>
      </c>
      <c r="Q293" s="206"/>
      <c r="R293" s="207" t="s">
        <v>794</v>
      </c>
      <c r="S293" s="185"/>
      <c r="T293" s="185"/>
      <c r="U293" s="185"/>
      <c r="V293" s="185"/>
      <c r="W293" s="185"/>
      <c r="X293" s="185"/>
      <c r="Y293" s="185"/>
      <c r="Z293" s="185"/>
      <c r="AA293" s="185"/>
      <c r="AB293" s="185"/>
      <c r="AC293" s="185"/>
      <c r="AD293" s="185"/>
      <c r="AE293" s="185"/>
      <c r="AF293" s="185"/>
      <c r="AG293" s="185"/>
      <c r="AH293" s="185"/>
      <c r="AI293" s="185"/>
      <c r="AJ293" s="185"/>
      <c r="AK293" s="185"/>
      <c r="AL293" s="185"/>
      <c r="AM293" s="185"/>
      <c r="AN293" s="185"/>
      <c r="AO293" s="185"/>
      <c r="AP293" s="185"/>
      <c r="AQ293" s="185"/>
      <c r="AR293" s="185"/>
      <c r="AS293" s="185"/>
      <c r="AT293" s="185"/>
      <c r="AU293" s="185"/>
      <c r="AV293" s="185"/>
      <c r="AW293" s="185"/>
      <c r="AX293" s="185"/>
      <c r="AY293" s="185"/>
      <c r="AZ293" s="185"/>
      <c r="BA293" s="185"/>
      <c r="BB293" s="185"/>
      <c r="BC293" s="185"/>
      <c r="BD293" s="185"/>
      <c r="BE293" s="185"/>
      <c r="BF293" s="185"/>
      <c r="BG293" s="185"/>
      <c r="BH293" s="185"/>
      <c r="BI293" s="185"/>
      <c r="BJ293" s="185"/>
      <c r="BK293" s="185"/>
      <c r="BL293" s="185"/>
      <c r="BM293" s="185"/>
      <c r="BN293" s="185"/>
      <c r="BO293" s="185"/>
      <c r="BP293" s="185"/>
      <c r="BQ293" s="185"/>
      <c r="BR293" s="185"/>
      <c r="BS293" s="185"/>
      <c r="BT293" s="185"/>
      <c r="BU293" s="185"/>
      <c r="BV293" s="185"/>
      <c r="BW293" s="185"/>
      <c r="BX293" s="185"/>
    </row>
    <row r="294" spans="1:76" s="257" customFormat="1" ht="28.5" x14ac:dyDescent="0.2">
      <c r="A294" s="337">
        <v>6026</v>
      </c>
      <c r="B294" s="293" t="s">
        <v>111</v>
      </c>
      <c r="C294" s="332" t="s">
        <v>301</v>
      </c>
      <c r="D294" s="809" t="s">
        <v>795</v>
      </c>
      <c r="E294" s="220">
        <f>SUM(F294:H294)</f>
        <v>5250</v>
      </c>
      <c r="F294" s="261">
        <v>5000</v>
      </c>
      <c r="G294" s="261">
        <v>250</v>
      </c>
      <c r="H294" s="263">
        <v>0</v>
      </c>
      <c r="I294" s="220">
        <v>2236</v>
      </c>
      <c r="J294" s="254">
        <v>5000</v>
      </c>
      <c r="K294" s="255">
        <v>288</v>
      </c>
      <c r="L294" s="224">
        <v>94</v>
      </c>
      <c r="M294" s="203">
        <f t="shared" si="76"/>
        <v>32.638888888888893</v>
      </c>
      <c r="N294" s="264"/>
      <c r="O294" s="265"/>
      <c r="P294" s="265" t="s">
        <v>796</v>
      </c>
      <c r="Q294" s="247"/>
      <c r="R294" s="269" t="s">
        <v>797</v>
      </c>
      <c r="S294" s="185"/>
      <c r="T294" s="185"/>
      <c r="U294" s="185"/>
      <c r="V294" s="185"/>
      <c r="W294" s="185"/>
      <c r="X294" s="185"/>
      <c r="Y294" s="185"/>
      <c r="Z294" s="185"/>
      <c r="AA294" s="185"/>
      <c r="AB294" s="185"/>
      <c r="AC294" s="185"/>
      <c r="AD294" s="185"/>
      <c r="AE294" s="185"/>
      <c r="AF294" s="185"/>
      <c r="AG294" s="185"/>
      <c r="AH294" s="185"/>
      <c r="AI294" s="185"/>
      <c r="AJ294" s="185"/>
      <c r="AK294" s="185"/>
      <c r="AL294" s="185"/>
      <c r="AM294" s="185"/>
      <c r="AN294" s="185"/>
      <c r="AO294" s="185"/>
      <c r="AP294" s="185"/>
      <c r="AQ294" s="185"/>
      <c r="AR294" s="185"/>
      <c r="AS294" s="185"/>
      <c r="AT294" s="185"/>
      <c r="AU294" s="185"/>
      <c r="AV294" s="185"/>
      <c r="AW294" s="185"/>
      <c r="AX294" s="185"/>
      <c r="AY294" s="185"/>
      <c r="AZ294" s="185"/>
      <c r="BA294" s="185"/>
      <c r="BB294" s="185"/>
      <c r="BC294" s="185"/>
      <c r="BD294" s="185"/>
      <c r="BE294" s="185"/>
      <c r="BF294" s="185"/>
      <c r="BG294" s="185"/>
      <c r="BH294" s="185"/>
      <c r="BI294" s="185"/>
      <c r="BJ294" s="185"/>
      <c r="BK294" s="185"/>
      <c r="BL294" s="185"/>
      <c r="BM294" s="185"/>
      <c r="BN294" s="185"/>
      <c r="BO294" s="185"/>
      <c r="BP294" s="185"/>
      <c r="BQ294" s="185"/>
      <c r="BR294" s="185"/>
      <c r="BS294" s="185"/>
      <c r="BT294" s="185"/>
      <c r="BU294" s="185"/>
      <c r="BV294" s="185"/>
      <c r="BW294" s="185"/>
      <c r="BX294" s="185"/>
    </row>
    <row r="295" spans="1:76" s="186" customFormat="1" ht="21" customHeight="1" x14ac:dyDescent="0.2">
      <c r="A295" s="337">
        <v>6027</v>
      </c>
      <c r="B295" s="293" t="s">
        <v>87</v>
      </c>
      <c r="C295" s="276" t="s">
        <v>301</v>
      </c>
      <c r="D295" s="484" t="s">
        <v>798</v>
      </c>
      <c r="E295" s="220">
        <f t="shared" si="77"/>
        <v>1241</v>
      </c>
      <c r="F295" s="261">
        <v>991</v>
      </c>
      <c r="G295" s="261">
        <v>250</v>
      </c>
      <c r="H295" s="263">
        <v>0</v>
      </c>
      <c r="I295" s="220">
        <v>0</v>
      </c>
      <c r="J295" s="254">
        <v>1741</v>
      </c>
      <c r="K295" s="255">
        <v>0</v>
      </c>
      <c r="L295" s="224">
        <v>0</v>
      </c>
      <c r="M295" s="225" t="s">
        <v>19</v>
      </c>
      <c r="N295" s="264" t="s">
        <v>192</v>
      </c>
      <c r="O295" s="265"/>
      <c r="P295" s="338" t="s">
        <v>799</v>
      </c>
      <c r="Q295" s="247"/>
      <c r="R295" s="269" t="s">
        <v>800</v>
      </c>
      <c r="S295" s="185"/>
      <c r="T295" s="185"/>
      <c r="U295" s="185"/>
      <c r="V295" s="185"/>
      <c r="W295" s="185"/>
      <c r="X295" s="185"/>
      <c r="Y295" s="185"/>
      <c r="Z295" s="185"/>
      <c r="AA295" s="185"/>
      <c r="AB295" s="185"/>
      <c r="AC295" s="185"/>
      <c r="AD295" s="185"/>
      <c r="AE295" s="185"/>
      <c r="AF295" s="185"/>
      <c r="AG295" s="185"/>
      <c r="AH295" s="185"/>
      <c r="AI295" s="185"/>
      <c r="AJ295" s="185"/>
      <c r="AK295" s="185"/>
      <c r="AL295" s="185"/>
      <c r="AM295" s="185"/>
      <c r="AN295" s="185"/>
      <c r="AO295" s="185"/>
      <c r="AP295" s="185"/>
      <c r="AQ295" s="185"/>
      <c r="AR295" s="185"/>
      <c r="AS295" s="185"/>
      <c r="AT295" s="185"/>
      <c r="AU295" s="185"/>
      <c r="AV295" s="185"/>
      <c r="AW295" s="185"/>
      <c r="AX295" s="185"/>
      <c r="AY295" s="185"/>
      <c r="AZ295" s="185"/>
      <c r="BA295" s="185"/>
      <c r="BB295" s="185"/>
      <c r="BC295" s="185"/>
      <c r="BD295" s="185"/>
      <c r="BE295" s="185"/>
      <c r="BF295" s="185"/>
      <c r="BG295" s="185"/>
      <c r="BH295" s="185"/>
      <c r="BI295" s="185"/>
      <c r="BJ295" s="185"/>
      <c r="BK295" s="185"/>
      <c r="BL295" s="185"/>
      <c r="BM295" s="185"/>
      <c r="BN295" s="185"/>
      <c r="BO295" s="185"/>
      <c r="BP295" s="185"/>
      <c r="BQ295" s="185"/>
      <c r="BR295" s="185"/>
      <c r="BS295" s="185"/>
      <c r="BT295" s="185"/>
      <c r="BU295" s="185"/>
      <c r="BV295" s="185"/>
      <c r="BW295" s="185"/>
      <c r="BX295" s="185"/>
    </row>
    <row r="296" spans="1:76" s="257" customFormat="1" ht="64.5" customHeight="1" x14ac:dyDescent="0.2">
      <c r="A296" s="857" t="s">
        <v>801</v>
      </c>
      <c r="B296" s="251" t="s">
        <v>87</v>
      </c>
      <c r="C296" s="195" t="s">
        <v>265</v>
      </c>
      <c r="D296" s="858" t="s">
        <v>802</v>
      </c>
      <c r="E296" s="197">
        <f t="shared" si="77"/>
        <v>84154</v>
      </c>
      <c r="F296" s="199">
        <v>80310</v>
      </c>
      <c r="G296" s="199">
        <v>2990</v>
      </c>
      <c r="H296" s="221">
        <v>854</v>
      </c>
      <c r="I296" s="197">
        <v>3844</v>
      </c>
      <c r="J296" s="765">
        <v>10433</v>
      </c>
      <c r="K296" s="766">
        <v>1400</v>
      </c>
      <c r="L296" s="202">
        <v>396</v>
      </c>
      <c r="M296" s="203">
        <f t="shared" si="76"/>
        <v>28.285714285714285</v>
      </c>
      <c r="N296" s="204" t="s">
        <v>165</v>
      </c>
      <c r="O296" s="205" t="s">
        <v>195</v>
      </c>
      <c r="P296" s="205" t="s">
        <v>187</v>
      </c>
      <c r="Q296" s="206" t="s">
        <v>239</v>
      </c>
      <c r="R296" s="235" t="s">
        <v>803</v>
      </c>
      <c r="S296" s="185"/>
      <c r="T296" s="185"/>
      <c r="U296" s="185"/>
      <c r="V296" s="185"/>
      <c r="W296" s="185"/>
      <c r="X296" s="185"/>
      <c r="Y296" s="185"/>
      <c r="Z296" s="185"/>
      <c r="AA296" s="185"/>
      <c r="AB296" s="185"/>
      <c r="AC296" s="185"/>
      <c r="AD296" s="185"/>
      <c r="AE296" s="185"/>
      <c r="AF296" s="185"/>
      <c r="AG296" s="185"/>
      <c r="AH296" s="185"/>
      <c r="AI296" s="185"/>
      <c r="AJ296" s="185"/>
      <c r="AK296" s="185"/>
      <c r="AL296" s="185"/>
      <c r="AM296" s="185"/>
      <c r="AN296" s="185"/>
      <c r="AO296" s="185"/>
      <c r="AP296" s="185"/>
      <c r="AQ296" s="185"/>
      <c r="AR296" s="185"/>
      <c r="AS296" s="185"/>
      <c r="AT296" s="185"/>
      <c r="AU296" s="185"/>
      <c r="AV296" s="185"/>
      <c r="AW296" s="185"/>
      <c r="AX296" s="185"/>
      <c r="AY296" s="185"/>
      <c r="AZ296" s="185"/>
      <c r="BA296" s="185"/>
      <c r="BB296" s="185"/>
      <c r="BC296" s="185"/>
      <c r="BD296" s="185"/>
      <c r="BE296" s="185"/>
      <c r="BF296" s="185"/>
      <c r="BG296" s="185"/>
      <c r="BH296" s="185"/>
      <c r="BI296" s="185"/>
      <c r="BJ296" s="185"/>
      <c r="BK296" s="185"/>
      <c r="BL296" s="185"/>
      <c r="BM296" s="185"/>
      <c r="BN296" s="185"/>
      <c r="BO296" s="185"/>
      <c r="BP296" s="185"/>
      <c r="BQ296" s="185"/>
      <c r="BR296" s="185"/>
      <c r="BS296" s="185"/>
      <c r="BT296" s="185"/>
      <c r="BU296" s="185"/>
      <c r="BV296" s="185"/>
      <c r="BW296" s="185"/>
      <c r="BX296" s="185"/>
    </row>
    <row r="297" spans="1:76" s="257" customFormat="1" ht="21" customHeight="1" x14ac:dyDescent="0.2">
      <c r="A297" s="859" t="s">
        <v>804</v>
      </c>
      <c r="B297" s="293" t="s">
        <v>111</v>
      </c>
      <c r="C297" s="276" t="s">
        <v>301</v>
      </c>
      <c r="D297" s="860" t="s">
        <v>805</v>
      </c>
      <c r="E297" s="220">
        <f t="shared" si="77"/>
        <v>789</v>
      </c>
      <c r="F297" s="261">
        <v>789</v>
      </c>
      <c r="G297" s="261">
        <v>0</v>
      </c>
      <c r="H297" s="263">
        <v>0</v>
      </c>
      <c r="I297" s="220">
        <v>0</v>
      </c>
      <c r="J297" s="254">
        <v>889</v>
      </c>
      <c r="K297" s="255">
        <v>100</v>
      </c>
      <c r="L297" s="224">
        <v>0</v>
      </c>
      <c r="M297" s="272">
        <f t="shared" si="76"/>
        <v>0</v>
      </c>
      <c r="N297" s="344"/>
      <c r="O297" s="265"/>
      <c r="P297" s="338" t="s">
        <v>192</v>
      </c>
      <c r="Q297" s="247"/>
      <c r="R297" s="269" t="s">
        <v>976</v>
      </c>
      <c r="S297" s="185"/>
      <c r="T297" s="185"/>
      <c r="U297" s="185"/>
      <c r="V297" s="185"/>
      <c r="W297" s="185"/>
      <c r="X297" s="185"/>
      <c r="Y297" s="185"/>
      <c r="Z297" s="185"/>
      <c r="AA297" s="185"/>
      <c r="AB297" s="185"/>
      <c r="AC297" s="185"/>
      <c r="AD297" s="185"/>
      <c r="AE297" s="185"/>
      <c r="AF297" s="185"/>
      <c r="AG297" s="185"/>
      <c r="AH297" s="185"/>
      <c r="AI297" s="185"/>
      <c r="AJ297" s="185"/>
      <c r="AK297" s="185"/>
      <c r="AL297" s="185"/>
      <c r="AM297" s="185"/>
      <c r="AN297" s="185"/>
      <c r="AO297" s="185"/>
      <c r="AP297" s="185"/>
      <c r="AQ297" s="185"/>
      <c r="AR297" s="185"/>
      <c r="AS297" s="185"/>
      <c r="AT297" s="185"/>
      <c r="AU297" s="185"/>
      <c r="AV297" s="185"/>
      <c r="AW297" s="185"/>
      <c r="AX297" s="185"/>
      <c r="AY297" s="185"/>
      <c r="AZ297" s="185"/>
      <c r="BA297" s="185"/>
      <c r="BB297" s="185"/>
      <c r="BC297" s="185"/>
      <c r="BD297" s="185"/>
      <c r="BE297" s="185"/>
      <c r="BF297" s="185"/>
      <c r="BG297" s="185"/>
      <c r="BH297" s="185"/>
      <c r="BI297" s="185"/>
      <c r="BJ297" s="185"/>
      <c r="BK297" s="185"/>
      <c r="BL297" s="185"/>
      <c r="BM297" s="185"/>
      <c r="BN297" s="185"/>
      <c r="BO297" s="185"/>
      <c r="BP297" s="185"/>
      <c r="BQ297" s="185"/>
      <c r="BR297" s="185"/>
      <c r="BS297" s="185"/>
      <c r="BT297" s="185"/>
      <c r="BU297" s="185"/>
      <c r="BV297" s="185"/>
      <c r="BW297" s="185"/>
      <c r="BX297" s="185"/>
    </row>
    <row r="298" spans="1:76" s="257" customFormat="1" ht="28.5" x14ac:dyDescent="0.2">
      <c r="A298" s="859" t="s">
        <v>806</v>
      </c>
      <c r="B298" s="293"/>
      <c r="C298" s="332" t="s">
        <v>301</v>
      </c>
      <c r="D298" s="860" t="s">
        <v>807</v>
      </c>
      <c r="E298" s="220">
        <f t="shared" si="77"/>
        <v>7500</v>
      </c>
      <c r="F298" s="261">
        <v>7500</v>
      </c>
      <c r="G298" s="261">
        <v>0</v>
      </c>
      <c r="H298" s="263">
        <v>0</v>
      </c>
      <c r="I298" s="220">
        <v>1566</v>
      </c>
      <c r="J298" s="254">
        <v>800</v>
      </c>
      <c r="K298" s="255">
        <v>780</v>
      </c>
      <c r="L298" s="224">
        <v>773</v>
      </c>
      <c r="M298" s="272">
        <f t="shared" si="76"/>
        <v>99.102564102564102</v>
      </c>
      <c r="N298" s="344"/>
      <c r="O298" s="265"/>
      <c r="P298" s="338" t="s">
        <v>808</v>
      </c>
      <c r="Q298" s="247"/>
      <c r="R298" s="283" t="s">
        <v>809</v>
      </c>
      <c r="S298" s="185"/>
      <c r="T298" s="185"/>
      <c r="U298" s="185"/>
      <c r="V298" s="185"/>
      <c r="W298" s="185"/>
      <c r="X298" s="185"/>
      <c r="Y298" s="185"/>
      <c r="Z298" s="185"/>
      <c r="AA298" s="185"/>
      <c r="AB298" s="185"/>
      <c r="AC298" s="185"/>
      <c r="AD298" s="185"/>
      <c r="AE298" s="185"/>
      <c r="AF298" s="185"/>
      <c r="AG298" s="185"/>
      <c r="AH298" s="185"/>
      <c r="AI298" s="185"/>
      <c r="AJ298" s="185"/>
      <c r="AK298" s="185"/>
      <c r="AL298" s="185"/>
      <c r="AM298" s="185"/>
      <c r="AN298" s="185"/>
      <c r="AO298" s="185"/>
      <c r="AP298" s="185"/>
      <c r="AQ298" s="185"/>
      <c r="AR298" s="185"/>
      <c r="AS298" s="185"/>
      <c r="AT298" s="185"/>
      <c r="AU298" s="185"/>
      <c r="AV298" s="185"/>
      <c r="AW298" s="185"/>
      <c r="AX298" s="185"/>
      <c r="AY298" s="185"/>
      <c r="AZ298" s="185"/>
      <c r="BA298" s="185"/>
      <c r="BB298" s="185"/>
      <c r="BC298" s="185"/>
      <c r="BD298" s="185"/>
      <c r="BE298" s="185"/>
      <c r="BF298" s="185"/>
      <c r="BG298" s="185"/>
      <c r="BH298" s="185"/>
      <c r="BI298" s="185"/>
      <c r="BJ298" s="185"/>
      <c r="BK298" s="185"/>
      <c r="BL298" s="185"/>
      <c r="BM298" s="185"/>
      <c r="BN298" s="185"/>
      <c r="BO298" s="185"/>
      <c r="BP298" s="185"/>
      <c r="BQ298" s="185"/>
      <c r="BR298" s="185"/>
      <c r="BS298" s="185"/>
      <c r="BT298" s="185"/>
      <c r="BU298" s="185"/>
      <c r="BV298" s="185"/>
      <c r="BW298" s="185"/>
      <c r="BX298" s="185"/>
    </row>
    <row r="299" spans="1:76" s="257" customFormat="1" ht="28.5" x14ac:dyDescent="0.2">
      <c r="A299" s="337">
        <v>6042</v>
      </c>
      <c r="B299" s="293" t="s">
        <v>87</v>
      </c>
      <c r="C299" s="332" t="s">
        <v>301</v>
      </c>
      <c r="D299" s="809" t="s">
        <v>810</v>
      </c>
      <c r="E299" s="220">
        <f>SUM(F299:H299)</f>
        <v>8198</v>
      </c>
      <c r="F299" s="261">
        <v>8000</v>
      </c>
      <c r="G299" s="261">
        <v>198</v>
      </c>
      <c r="H299" s="263">
        <v>0</v>
      </c>
      <c r="I299" s="220">
        <v>198</v>
      </c>
      <c r="J299" s="254">
        <v>8000</v>
      </c>
      <c r="K299" s="255">
        <v>59</v>
      </c>
      <c r="L299" s="224">
        <v>0</v>
      </c>
      <c r="M299" s="203">
        <f>(L299/K299)*100</f>
        <v>0</v>
      </c>
      <c r="N299" s="264"/>
      <c r="O299" s="265" t="s">
        <v>147</v>
      </c>
      <c r="P299" s="265" t="s">
        <v>107</v>
      </c>
      <c r="Q299" s="247" t="s">
        <v>107</v>
      </c>
      <c r="R299" s="269" t="s">
        <v>811</v>
      </c>
      <c r="S299" s="185"/>
      <c r="T299" s="185"/>
      <c r="U299" s="185"/>
      <c r="V299" s="185"/>
      <c r="W299" s="185"/>
      <c r="X299" s="185"/>
      <c r="Y299" s="185"/>
      <c r="Z299" s="185"/>
      <c r="AA299" s="185"/>
      <c r="AB299" s="185"/>
      <c r="AC299" s="185"/>
      <c r="AD299" s="185"/>
      <c r="AE299" s="185"/>
      <c r="AF299" s="185"/>
      <c r="AG299" s="185"/>
      <c r="AH299" s="185"/>
      <c r="AI299" s="185"/>
      <c r="AJ299" s="185"/>
      <c r="AK299" s="185"/>
      <c r="AL299" s="185"/>
      <c r="AM299" s="185"/>
      <c r="AN299" s="185"/>
      <c r="AO299" s="185"/>
      <c r="AP299" s="185"/>
      <c r="AQ299" s="185"/>
      <c r="AR299" s="185"/>
      <c r="AS299" s="185"/>
      <c r="AT299" s="185"/>
      <c r="AU299" s="185"/>
      <c r="AV299" s="185"/>
      <c r="AW299" s="185"/>
      <c r="AX299" s="185"/>
      <c r="AY299" s="185"/>
      <c r="AZ299" s="185"/>
      <c r="BA299" s="185"/>
      <c r="BB299" s="185"/>
      <c r="BC299" s="185"/>
      <c r="BD299" s="185"/>
      <c r="BE299" s="185"/>
      <c r="BF299" s="185"/>
      <c r="BG299" s="185"/>
      <c r="BH299" s="185"/>
      <c r="BI299" s="185"/>
      <c r="BJ299" s="185"/>
      <c r="BK299" s="185"/>
      <c r="BL299" s="185"/>
      <c r="BM299" s="185"/>
      <c r="BN299" s="185"/>
      <c r="BO299" s="185"/>
      <c r="BP299" s="185"/>
      <c r="BQ299" s="185"/>
      <c r="BR299" s="185"/>
      <c r="BS299" s="185"/>
      <c r="BT299" s="185"/>
      <c r="BU299" s="185"/>
      <c r="BV299" s="185"/>
      <c r="BW299" s="185"/>
      <c r="BX299" s="185"/>
    </row>
    <row r="300" spans="1:76" s="381" customFormat="1" ht="28.5" customHeight="1" x14ac:dyDescent="0.2">
      <c r="A300" s="337">
        <v>6045</v>
      </c>
      <c r="B300" s="293" t="s">
        <v>150</v>
      </c>
      <c r="C300" s="332" t="s">
        <v>265</v>
      </c>
      <c r="D300" s="354" t="s">
        <v>812</v>
      </c>
      <c r="E300" s="220">
        <f t="shared" ref="E300" si="78">F300+G300+H300</f>
        <v>253465</v>
      </c>
      <c r="F300" s="261">
        <v>246000</v>
      </c>
      <c r="G300" s="261">
        <v>5465</v>
      </c>
      <c r="H300" s="263">
        <v>2000</v>
      </c>
      <c r="I300" s="220">
        <v>5465</v>
      </c>
      <c r="J300" s="254">
        <v>4300</v>
      </c>
      <c r="K300" s="255">
        <v>800</v>
      </c>
      <c r="L300" s="224">
        <v>771</v>
      </c>
      <c r="M300" s="272">
        <f t="shared" ref="M300" si="79">(L300/K300)*100</f>
        <v>96.375</v>
      </c>
      <c r="N300" s="383" t="s">
        <v>504</v>
      </c>
      <c r="O300" s="265" t="s">
        <v>107</v>
      </c>
      <c r="P300" s="338" t="s">
        <v>813</v>
      </c>
      <c r="Q300" s="247" t="s">
        <v>814</v>
      </c>
      <c r="R300" s="283" t="s">
        <v>815</v>
      </c>
      <c r="S300" s="185"/>
      <c r="T300" s="185"/>
      <c r="U300" s="185"/>
      <c r="V300" s="185"/>
      <c r="W300" s="185"/>
      <c r="X300" s="185"/>
      <c r="Y300" s="185"/>
      <c r="Z300" s="185"/>
      <c r="AA300" s="185"/>
      <c r="AB300" s="185"/>
      <c r="AC300" s="185"/>
      <c r="AD300" s="185"/>
      <c r="AE300" s="185"/>
      <c r="AF300" s="185"/>
      <c r="AG300" s="185"/>
      <c r="AH300" s="185"/>
      <c r="AI300" s="185"/>
      <c r="AJ300" s="185"/>
      <c r="AK300" s="185"/>
      <c r="AL300" s="185"/>
      <c r="AM300" s="185"/>
      <c r="AN300" s="185"/>
      <c r="AO300" s="185"/>
      <c r="AP300" s="185"/>
      <c r="AQ300" s="185"/>
      <c r="AR300" s="185"/>
      <c r="AS300" s="185"/>
      <c r="AT300" s="185"/>
      <c r="AU300" s="185"/>
      <c r="AV300" s="185"/>
      <c r="AW300" s="185"/>
      <c r="AX300" s="185"/>
      <c r="AY300" s="185"/>
      <c r="AZ300" s="185"/>
      <c r="BA300" s="185"/>
      <c r="BB300" s="185"/>
      <c r="BC300" s="185"/>
      <c r="BD300" s="185"/>
      <c r="BE300" s="185"/>
      <c r="BF300" s="185"/>
      <c r="BG300" s="185"/>
      <c r="BH300" s="185"/>
      <c r="BI300" s="185"/>
      <c r="BJ300" s="185"/>
      <c r="BK300" s="185"/>
      <c r="BL300" s="185"/>
      <c r="BM300" s="185"/>
      <c r="BN300" s="185"/>
      <c r="BO300" s="185"/>
      <c r="BP300" s="185"/>
      <c r="BQ300" s="185"/>
      <c r="BR300" s="185"/>
      <c r="BS300" s="185"/>
      <c r="BT300" s="185"/>
      <c r="BU300" s="185"/>
      <c r="BV300" s="185"/>
      <c r="BW300" s="185"/>
      <c r="BX300" s="185"/>
    </row>
    <row r="301" spans="1:76" s="257" customFormat="1" ht="28.5" x14ac:dyDescent="0.2">
      <c r="A301" s="710">
        <v>6047</v>
      </c>
      <c r="B301" s="251" t="s">
        <v>130</v>
      </c>
      <c r="C301" s="259" t="s">
        <v>301</v>
      </c>
      <c r="D301" s="861" t="s">
        <v>816</v>
      </c>
      <c r="E301" s="197">
        <f>SUM(F301:H301)</f>
        <v>2000</v>
      </c>
      <c r="F301" s="199">
        <v>1800</v>
      </c>
      <c r="G301" s="199">
        <v>200</v>
      </c>
      <c r="H301" s="221">
        <v>0</v>
      </c>
      <c r="I301" s="197">
        <v>0</v>
      </c>
      <c r="J301" s="765">
        <v>2000</v>
      </c>
      <c r="K301" s="766">
        <v>0</v>
      </c>
      <c r="L301" s="202">
        <v>0</v>
      </c>
      <c r="M301" s="234" t="s">
        <v>19</v>
      </c>
      <c r="N301" s="204" t="s">
        <v>186</v>
      </c>
      <c r="O301" s="205" t="s">
        <v>279</v>
      </c>
      <c r="P301" s="205" t="s">
        <v>817</v>
      </c>
      <c r="Q301" s="206" t="s">
        <v>395</v>
      </c>
      <c r="R301" s="207" t="s">
        <v>818</v>
      </c>
      <c r="S301" s="185"/>
      <c r="T301" s="185"/>
      <c r="U301" s="185"/>
      <c r="V301" s="185"/>
      <c r="W301" s="185"/>
      <c r="X301" s="185"/>
      <c r="Y301" s="185"/>
      <c r="Z301" s="185"/>
      <c r="AA301" s="185"/>
      <c r="AB301" s="185"/>
      <c r="AC301" s="185"/>
      <c r="AD301" s="185"/>
      <c r="AE301" s="185"/>
      <c r="AF301" s="185"/>
      <c r="AG301" s="185"/>
      <c r="AH301" s="185"/>
      <c r="AI301" s="185"/>
      <c r="AJ301" s="185"/>
      <c r="AK301" s="185"/>
      <c r="AL301" s="185"/>
      <c r="AM301" s="185"/>
      <c r="AN301" s="185"/>
      <c r="AO301" s="185"/>
      <c r="AP301" s="185"/>
      <c r="AQ301" s="185"/>
      <c r="AR301" s="185"/>
      <c r="AS301" s="185"/>
      <c r="AT301" s="185"/>
      <c r="AU301" s="185"/>
      <c r="AV301" s="185"/>
      <c r="AW301" s="185"/>
      <c r="AX301" s="185"/>
      <c r="AY301" s="185"/>
      <c r="AZ301" s="185"/>
      <c r="BA301" s="185"/>
      <c r="BB301" s="185"/>
      <c r="BC301" s="185"/>
      <c r="BD301" s="185"/>
      <c r="BE301" s="185"/>
      <c r="BF301" s="185"/>
      <c r="BG301" s="185"/>
      <c r="BH301" s="185"/>
      <c r="BI301" s="185"/>
      <c r="BJ301" s="185"/>
      <c r="BK301" s="185"/>
      <c r="BL301" s="185"/>
      <c r="BM301" s="185"/>
      <c r="BN301" s="185"/>
      <c r="BO301" s="185"/>
      <c r="BP301" s="185"/>
      <c r="BQ301" s="185"/>
      <c r="BR301" s="185"/>
      <c r="BS301" s="185"/>
      <c r="BT301" s="185"/>
      <c r="BU301" s="185"/>
      <c r="BV301" s="185"/>
      <c r="BW301" s="185"/>
      <c r="BX301" s="185"/>
    </row>
    <row r="302" spans="1:76" s="257" customFormat="1" ht="28.5" x14ac:dyDescent="0.2">
      <c r="A302" s="337">
        <v>6049</v>
      </c>
      <c r="B302" s="293" t="s">
        <v>130</v>
      </c>
      <c r="C302" s="332" t="s">
        <v>265</v>
      </c>
      <c r="D302" s="862" t="s">
        <v>819</v>
      </c>
      <c r="E302" s="220">
        <f t="shared" ref="E302:E303" si="80">SUM(F302:H302)</f>
        <v>92780</v>
      </c>
      <c r="F302" s="261">
        <v>90000</v>
      </c>
      <c r="G302" s="261">
        <v>780</v>
      </c>
      <c r="H302" s="263">
        <v>2000</v>
      </c>
      <c r="I302" s="220">
        <v>780</v>
      </c>
      <c r="J302" s="254">
        <v>0</v>
      </c>
      <c r="K302" s="255">
        <v>985</v>
      </c>
      <c r="L302" s="224">
        <v>75</v>
      </c>
      <c r="M302" s="272">
        <f t="shared" si="76"/>
        <v>7.6142131979695442</v>
      </c>
      <c r="N302" s="264" t="s">
        <v>160</v>
      </c>
      <c r="O302" s="265" t="s">
        <v>160</v>
      </c>
      <c r="P302" s="265" t="s">
        <v>187</v>
      </c>
      <c r="Q302" s="247" t="s">
        <v>239</v>
      </c>
      <c r="R302" s="269" t="s">
        <v>820</v>
      </c>
      <c r="S302" s="185"/>
      <c r="T302" s="185"/>
      <c r="U302" s="185"/>
      <c r="V302" s="185"/>
      <c r="W302" s="185"/>
      <c r="X302" s="185"/>
      <c r="Y302" s="185"/>
      <c r="Z302" s="185"/>
      <c r="AA302" s="185"/>
      <c r="AB302" s="185"/>
      <c r="AC302" s="185"/>
      <c r="AD302" s="185"/>
      <c r="AE302" s="185"/>
      <c r="AF302" s="185"/>
      <c r="AG302" s="185"/>
      <c r="AH302" s="185"/>
      <c r="AI302" s="185"/>
      <c r="AJ302" s="185"/>
      <c r="AK302" s="185"/>
      <c r="AL302" s="185"/>
      <c r="AM302" s="185"/>
      <c r="AN302" s="185"/>
      <c r="AO302" s="185"/>
      <c r="AP302" s="185"/>
      <c r="AQ302" s="185"/>
      <c r="AR302" s="185"/>
      <c r="AS302" s="185"/>
      <c r="AT302" s="185"/>
      <c r="AU302" s="185"/>
      <c r="AV302" s="185"/>
      <c r="AW302" s="185"/>
      <c r="AX302" s="185"/>
      <c r="AY302" s="185"/>
      <c r="AZ302" s="185"/>
      <c r="BA302" s="185"/>
      <c r="BB302" s="185"/>
      <c r="BC302" s="185"/>
      <c r="BD302" s="185"/>
      <c r="BE302" s="185"/>
      <c r="BF302" s="185"/>
      <c r="BG302" s="185"/>
      <c r="BH302" s="185"/>
      <c r="BI302" s="185"/>
      <c r="BJ302" s="185"/>
      <c r="BK302" s="185"/>
      <c r="BL302" s="185"/>
      <c r="BM302" s="185"/>
      <c r="BN302" s="185"/>
      <c r="BO302" s="185"/>
      <c r="BP302" s="185"/>
      <c r="BQ302" s="185"/>
      <c r="BR302" s="185"/>
      <c r="BS302" s="185"/>
      <c r="BT302" s="185"/>
      <c r="BU302" s="185"/>
      <c r="BV302" s="185"/>
      <c r="BW302" s="185"/>
      <c r="BX302" s="185"/>
    </row>
    <row r="303" spans="1:76" s="690" customFormat="1" ht="30.75" customHeight="1" thickBot="1" x14ac:dyDescent="0.25">
      <c r="A303" s="710">
        <v>6050</v>
      </c>
      <c r="B303" s="251" t="s">
        <v>130</v>
      </c>
      <c r="C303" s="259" t="s">
        <v>265</v>
      </c>
      <c r="D303" s="809" t="s">
        <v>977</v>
      </c>
      <c r="E303" s="197">
        <f t="shared" si="80"/>
        <v>62550</v>
      </c>
      <c r="F303" s="199">
        <v>60000</v>
      </c>
      <c r="G303" s="199">
        <v>550</v>
      </c>
      <c r="H303" s="221">
        <v>2000</v>
      </c>
      <c r="I303" s="197">
        <v>550</v>
      </c>
      <c r="J303" s="765">
        <v>0</v>
      </c>
      <c r="K303" s="766">
        <v>985</v>
      </c>
      <c r="L303" s="202">
        <v>45</v>
      </c>
      <c r="M303" s="203">
        <f t="shared" si="76"/>
        <v>4.5685279187817258</v>
      </c>
      <c r="N303" s="204" t="s">
        <v>160</v>
      </c>
      <c r="O303" s="205" t="s">
        <v>160</v>
      </c>
      <c r="P303" s="205" t="s">
        <v>187</v>
      </c>
      <c r="Q303" s="206" t="s">
        <v>239</v>
      </c>
      <c r="R303" s="207" t="s">
        <v>821</v>
      </c>
      <c r="S303" s="185"/>
      <c r="T303" s="185"/>
      <c r="U303" s="185"/>
      <c r="V303" s="185"/>
      <c r="W303" s="185"/>
      <c r="X303" s="185"/>
      <c r="Y303" s="185"/>
      <c r="Z303" s="185"/>
      <c r="AA303" s="185"/>
      <c r="AB303" s="185"/>
      <c r="AC303" s="185"/>
      <c r="AD303" s="185"/>
      <c r="AE303" s="185"/>
      <c r="AF303" s="185"/>
      <c r="AG303" s="185"/>
      <c r="AH303" s="185"/>
      <c r="AI303" s="185"/>
      <c r="AJ303" s="185"/>
      <c r="AK303" s="185"/>
      <c r="AL303" s="185"/>
      <c r="AM303" s="185"/>
      <c r="AN303" s="185"/>
      <c r="AO303" s="185"/>
      <c r="AP303" s="185"/>
      <c r="AQ303" s="185"/>
      <c r="AR303" s="185"/>
      <c r="AS303" s="185"/>
      <c r="AT303" s="185"/>
      <c r="AU303" s="185"/>
      <c r="AV303" s="185"/>
      <c r="AW303" s="185"/>
      <c r="AX303" s="185"/>
      <c r="AY303" s="185"/>
      <c r="AZ303" s="185"/>
      <c r="BA303" s="185"/>
      <c r="BB303" s="185"/>
      <c r="BC303" s="185"/>
      <c r="BD303" s="185"/>
      <c r="BE303" s="185"/>
      <c r="BF303" s="185"/>
      <c r="BG303" s="185"/>
      <c r="BH303" s="185"/>
      <c r="BI303" s="185"/>
      <c r="BJ303" s="185"/>
      <c r="BK303" s="185"/>
      <c r="BL303" s="185"/>
      <c r="BM303" s="185"/>
      <c r="BN303" s="185"/>
      <c r="BO303" s="185"/>
      <c r="BP303" s="185"/>
      <c r="BQ303" s="185"/>
      <c r="BR303" s="185"/>
      <c r="BS303" s="185"/>
      <c r="BT303" s="185"/>
      <c r="BU303" s="185"/>
      <c r="BV303" s="185"/>
      <c r="BW303" s="185"/>
      <c r="BX303" s="185"/>
    </row>
    <row r="304" spans="1:76" s="185" customFormat="1" ht="30" customHeight="1" thickBot="1" x14ac:dyDescent="0.25">
      <c r="A304" s="864">
        <v>6051</v>
      </c>
      <c r="B304" s="865"/>
      <c r="C304" s="731" t="s">
        <v>301</v>
      </c>
      <c r="D304" s="1089" t="s">
        <v>822</v>
      </c>
      <c r="E304" s="588">
        <f>SUM(F304:H304)</f>
        <v>272</v>
      </c>
      <c r="F304" s="867">
        <v>272</v>
      </c>
      <c r="G304" s="867">
        <v>0</v>
      </c>
      <c r="H304" s="868">
        <v>0</v>
      </c>
      <c r="I304" s="588">
        <v>272</v>
      </c>
      <c r="J304" s="1090">
        <v>1500</v>
      </c>
      <c r="K304" s="1091">
        <v>274</v>
      </c>
      <c r="L304" s="870">
        <v>272</v>
      </c>
      <c r="M304" s="874">
        <f t="shared" si="76"/>
        <v>99.270072992700733</v>
      </c>
      <c r="N304" s="736"/>
      <c r="O304" s="596"/>
      <c r="P304" s="596" t="s">
        <v>823</v>
      </c>
      <c r="Q304" s="597"/>
      <c r="R304" s="1092" t="s">
        <v>824</v>
      </c>
    </row>
    <row r="305" spans="1:76" s="186" customFormat="1" ht="21" customHeight="1" thickBot="1" x14ac:dyDescent="0.25">
      <c r="A305" s="1165" t="s">
        <v>45</v>
      </c>
      <c r="B305" s="1166"/>
      <c r="C305" s="1166"/>
      <c r="D305" s="1167"/>
      <c r="E305" s="849">
        <f t="shared" ref="E305:L307" si="81">SUM(E306:E306)</f>
        <v>62411</v>
      </c>
      <c r="F305" s="850">
        <f t="shared" si="81"/>
        <v>58911</v>
      </c>
      <c r="G305" s="850">
        <f t="shared" si="81"/>
        <v>2000</v>
      </c>
      <c r="H305" s="851">
        <f t="shared" si="81"/>
        <v>1500</v>
      </c>
      <c r="I305" s="849">
        <f t="shared" si="81"/>
        <v>847</v>
      </c>
      <c r="J305" s="849">
        <f t="shared" si="81"/>
        <v>1000</v>
      </c>
      <c r="K305" s="850">
        <f t="shared" si="81"/>
        <v>0</v>
      </c>
      <c r="L305" s="850">
        <f t="shared" si="81"/>
        <v>0</v>
      </c>
      <c r="M305" s="630" t="s">
        <v>19</v>
      </c>
      <c r="N305" s="513"/>
      <c r="O305" s="863"/>
      <c r="P305" s="863"/>
      <c r="Q305" s="855"/>
      <c r="R305" s="856"/>
      <c r="S305" s="185"/>
      <c r="T305" s="185"/>
      <c r="U305" s="185"/>
      <c r="V305" s="185"/>
      <c r="W305" s="185"/>
      <c r="X305" s="185"/>
      <c r="Y305" s="185"/>
      <c r="Z305" s="185"/>
      <c r="AA305" s="185"/>
      <c r="AB305" s="185"/>
      <c r="AC305" s="185"/>
      <c r="AD305" s="185"/>
      <c r="AE305" s="185"/>
      <c r="AF305" s="185"/>
      <c r="AG305" s="185"/>
      <c r="AH305" s="185"/>
      <c r="AI305" s="185"/>
      <c r="AJ305" s="185"/>
      <c r="AK305" s="185"/>
      <c r="AL305" s="185"/>
      <c r="AM305" s="185"/>
      <c r="AN305" s="185"/>
      <c r="AO305" s="185"/>
      <c r="AP305" s="185"/>
      <c r="AQ305" s="185"/>
      <c r="AR305" s="185"/>
      <c r="AS305" s="185"/>
      <c r="AT305" s="185"/>
      <c r="AU305" s="185"/>
      <c r="AV305" s="185"/>
      <c r="AW305" s="185"/>
      <c r="AX305" s="185"/>
      <c r="AY305" s="185"/>
      <c r="AZ305" s="185"/>
      <c r="BA305" s="185"/>
      <c r="BB305" s="185"/>
      <c r="BC305" s="185"/>
      <c r="BD305" s="185"/>
      <c r="BE305" s="185"/>
      <c r="BF305" s="185"/>
      <c r="BG305" s="185"/>
      <c r="BH305" s="185"/>
      <c r="BI305" s="185"/>
      <c r="BJ305" s="185"/>
      <c r="BK305" s="185"/>
      <c r="BL305" s="185"/>
      <c r="BM305" s="185"/>
      <c r="BN305" s="185"/>
      <c r="BO305" s="185"/>
      <c r="BP305" s="185"/>
      <c r="BQ305" s="185"/>
      <c r="BR305" s="185"/>
      <c r="BS305" s="185"/>
      <c r="BT305" s="185"/>
      <c r="BU305" s="185"/>
      <c r="BV305" s="185"/>
      <c r="BW305" s="185"/>
      <c r="BX305" s="185"/>
    </row>
    <row r="306" spans="1:76" s="186" customFormat="1" ht="29.25" thickBot="1" x14ac:dyDescent="0.25">
      <c r="A306" s="864">
        <v>6046</v>
      </c>
      <c r="B306" s="865" t="s">
        <v>111</v>
      </c>
      <c r="C306" s="586" t="s">
        <v>265</v>
      </c>
      <c r="D306" s="866" t="s">
        <v>825</v>
      </c>
      <c r="E306" s="588">
        <f>F306+G306+H306</f>
        <v>62411</v>
      </c>
      <c r="F306" s="867">
        <v>58911</v>
      </c>
      <c r="G306" s="867">
        <v>2000</v>
      </c>
      <c r="H306" s="868">
        <v>1500</v>
      </c>
      <c r="I306" s="588">
        <v>847</v>
      </c>
      <c r="J306" s="869">
        <v>1000</v>
      </c>
      <c r="K306" s="733">
        <v>0</v>
      </c>
      <c r="L306" s="870">
        <v>0</v>
      </c>
      <c r="M306" s="735" t="s">
        <v>19</v>
      </c>
      <c r="N306" s="871" t="s">
        <v>107</v>
      </c>
      <c r="O306" s="596" t="s">
        <v>193</v>
      </c>
      <c r="P306" s="872" t="s">
        <v>826</v>
      </c>
      <c r="Q306" s="597" t="s">
        <v>814</v>
      </c>
      <c r="R306" s="555" t="s">
        <v>827</v>
      </c>
      <c r="S306" s="185"/>
      <c r="T306" s="185"/>
      <c r="U306" s="185"/>
      <c r="V306" s="185"/>
      <c r="W306" s="185"/>
      <c r="X306" s="185"/>
      <c r="Y306" s="185"/>
      <c r="Z306" s="185"/>
      <c r="AA306" s="185"/>
      <c r="AB306" s="185"/>
      <c r="AC306" s="185"/>
      <c r="AD306" s="185"/>
      <c r="AE306" s="185"/>
      <c r="AF306" s="185"/>
      <c r="AG306" s="185"/>
      <c r="AH306" s="185"/>
      <c r="AI306" s="185"/>
      <c r="AJ306" s="185"/>
      <c r="AK306" s="185"/>
      <c r="AL306" s="185"/>
      <c r="AM306" s="185"/>
      <c r="AN306" s="185"/>
      <c r="AO306" s="185"/>
      <c r="AP306" s="185"/>
      <c r="AQ306" s="185"/>
      <c r="AR306" s="185"/>
      <c r="AS306" s="185"/>
      <c r="AT306" s="185"/>
      <c r="AU306" s="185"/>
      <c r="AV306" s="185"/>
      <c r="AW306" s="185"/>
      <c r="AX306" s="185"/>
      <c r="AY306" s="185"/>
      <c r="AZ306" s="185"/>
      <c r="BA306" s="185"/>
      <c r="BB306" s="185"/>
      <c r="BC306" s="185"/>
      <c r="BD306" s="185"/>
      <c r="BE306" s="185"/>
      <c r="BF306" s="185"/>
      <c r="BG306" s="185"/>
      <c r="BH306" s="185"/>
      <c r="BI306" s="185"/>
      <c r="BJ306" s="185"/>
      <c r="BK306" s="185"/>
      <c r="BL306" s="185"/>
      <c r="BM306" s="185"/>
      <c r="BN306" s="185"/>
      <c r="BO306" s="185"/>
      <c r="BP306" s="185"/>
      <c r="BQ306" s="185"/>
      <c r="BR306" s="185"/>
      <c r="BS306" s="185"/>
      <c r="BT306" s="185"/>
      <c r="BU306" s="185"/>
      <c r="BV306" s="185"/>
      <c r="BW306" s="185"/>
      <c r="BX306" s="185"/>
    </row>
    <row r="307" spans="1:76" s="186" customFormat="1" ht="21" customHeight="1" thickBot="1" x14ac:dyDescent="0.25">
      <c r="A307" s="1162" t="s">
        <v>46</v>
      </c>
      <c r="B307" s="1163"/>
      <c r="C307" s="1163"/>
      <c r="D307" s="1164"/>
      <c r="E307" s="771">
        <f t="shared" si="81"/>
        <v>2830</v>
      </c>
      <c r="F307" s="801">
        <f t="shared" si="81"/>
        <v>2408</v>
      </c>
      <c r="G307" s="801">
        <f t="shared" si="81"/>
        <v>352</v>
      </c>
      <c r="H307" s="770">
        <f t="shared" si="81"/>
        <v>70</v>
      </c>
      <c r="I307" s="771">
        <f t="shared" si="81"/>
        <v>352</v>
      </c>
      <c r="J307" s="771">
        <f t="shared" si="81"/>
        <v>0</v>
      </c>
      <c r="K307" s="801">
        <f t="shared" si="81"/>
        <v>260</v>
      </c>
      <c r="L307" s="801">
        <f t="shared" si="81"/>
        <v>250</v>
      </c>
      <c r="M307" s="189">
        <f t="shared" si="76"/>
        <v>96.15384615384616</v>
      </c>
      <c r="N307" s="802"/>
      <c r="O307" s="803"/>
      <c r="P307" s="803"/>
      <c r="Q307" s="804"/>
      <c r="R307" s="805"/>
      <c r="S307" s="185"/>
      <c r="T307" s="185"/>
      <c r="U307" s="185"/>
      <c r="V307" s="185"/>
      <c r="W307" s="185"/>
      <c r="X307" s="185"/>
      <c r="Y307" s="185"/>
      <c r="Z307" s="185"/>
      <c r="AA307" s="185"/>
      <c r="AB307" s="185"/>
      <c r="AC307" s="185"/>
      <c r="AD307" s="185"/>
      <c r="AE307" s="185"/>
      <c r="AF307" s="185"/>
      <c r="AG307" s="185"/>
      <c r="AH307" s="185"/>
      <c r="AI307" s="185"/>
      <c r="AJ307" s="185"/>
      <c r="AK307" s="185"/>
      <c r="AL307" s="185"/>
      <c r="AM307" s="185"/>
      <c r="AN307" s="185"/>
      <c r="AO307" s="185"/>
      <c r="AP307" s="185"/>
      <c r="AQ307" s="185"/>
      <c r="AR307" s="185"/>
      <c r="AS307" s="185"/>
      <c r="AT307" s="185"/>
      <c r="AU307" s="185"/>
      <c r="AV307" s="185"/>
      <c r="AW307" s="185"/>
      <c r="AX307" s="185"/>
      <c r="AY307" s="185"/>
      <c r="AZ307" s="185"/>
      <c r="BA307" s="185"/>
      <c r="BB307" s="185"/>
      <c r="BC307" s="185"/>
      <c r="BD307" s="185"/>
      <c r="BE307" s="185"/>
      <c r="BF307" s="185"/>
      <c r="BG307" s="185"/>
      <c r="BH307" s="185"/>
      <c r="BI307" s="185"/>
      <c r="BJ307" s="185"/>
      <c r="BK307" s="185"/>
      <c r="BL307" s="185"/>
      <c r="BM307" s="185"/>
      <c r="BN307" s="185"/>
      <c r="BO307" s="185"/>
      <c r="BP307" s="185"/>
      <c r="BQ307" s="185"/>
      <c r="BR307" s="185"/>
      <c r="BS307" s="185"/>
      <c r="BT307" s="185"/>
      <c r="BU307" s="185"/>
      <c r="BV307" s="185"/>
      <c r="BW307" s="185"/>
      <c r="BX307" s="185"/>
    </row>
    <row r="308" spans="1:76" s="629" customFormat="1" ht="21" customHeight="1" thickBot="1" x14ac:dyDescent="0.25">
      <c r="A308" s="864">
        <v>6052</v>
      </c>
      <c r="B308" s="865" t="s">
        <v>98</v>
      </c>
      <c r="C308" s="586" t="s">
        <v>265</v>
      </c>
      <c r="D308" s="873" t="s">
        <v>828</v>
      </c>
      <c r="E308" s="588">
        <v>2830</v>
      </c>
      <c r="F308" s="867">
        <v>2408</v>
      </c>
      <c r="G308" s="867">
        <v>352</v>
      </c>
      <c r="H308" s="868">
        <v>70</v>
      </c>
      <c r="I308" s="588">
        <v>352</v>
      </c>
      <c r="J308" s="869">
        <v>0</v>
      </c>
      <c r="K308" s="733">
        <v>260</v>
      </c>
      <c r="L308" s="870">
        <v>250</v>
      </c>
      <c r="M308" s="874">
        <f t="shared" si="76"/>
        <v>96.15384615384616</v>
      </c>
      <c r="N308" s="871" t="s">
        <v>766</v>
      </c>
      <c r="O308" s="596" t="s">
        <v>79</v>
      </c>
      <c r="P308" s="872" t="s">
        <v>107</v>
      </c>
      <c r="Q308" s="597" t="s">
        <v>107</v>
      </c>
      <c r="R308" s="555" t="s">
        <v>829</v>
      </c>
      <c r="S308" s="185"/>
      <c r="T308" s="185"/>
      <c r="U308" s="185"/>
      <c r="V308" s="185"/>
      <c r="W308" s="185"/>
      <c r="X308" s="185"/>
      <c r="Y308" s="185"/>
      <c r="Z308" s="185"/>
      <c r="AA308" s="185"/>
      <c r="AB308" s="185"/>
      <c r="AC308" s="185"/>
      <c r="AD308" s="185"/>
      <c r="AE308" s="185"/>
      <c r="AF308" s="185"/>
      <c r="AG308" s="185"/>
      <c r="AH308" s="185"/>
      <c r="AI308" s="185"/>
      <c r="AJ308" s="185"/>
      <c r="AK308" s="185"/>
      <c r="AL308" s="185"/>
      <c r="AM308" s="185"/>
      <c r="AN308" s="185"/>
      <c r="AO308" s="185"/>
      <c r="AP308" s="185"/>
      <c r="AQ308" s="185"/>
      <c r="AR308" s="185"/>
      <c r="AS308" s="185"/>
      <c r="AT308" s="185"/>
      <c r="AU308" s="185"/>
      <c r="AV308" s="185"/>
      <c r="AW308" s="185"/>
      <c r="AX308" s="185"/>
      <c r="AY308" s="185"/>
      <c r="AZ308" s="185"/>
      <c r="BA308" s="185"/>
      <c r="BB308" s="185"/>
      <c r="BC308" s="185"/>
      <c r="BD308" s="185"/>
      <c r="BE308" s="185"/>
      <c r="BF308" s="185"/>
      <c r="BG308" s="185"/>
      <c r="BH308" s="185"/>
      <c r="BI308" s="185"/>
      <c r="BJ308" s="185"/>
      <c r="BK308" s="185"/>
      <c r="BL308" s="185"/>
      <c r="BM308" s="185"/>
      <c r="BN308" s="185"/>
      <c r="BO308" s="185"/>
      <c r="BP308" s="185"/>
      <c r="BQ308" s="185"/>
      <c r="BR308" s="185"/>
      <c r="BS308" s="185"/>
      <c r="BT308" s="185"/>
      <c r="BU308" s="185"/>
      <c r="BV308" s="185"/>
      <c r="BW308" s="185"/>
      <c r="BX308" s="185"/>
    </row>
    <row r="309" spans="1:76" s="186" customFormat="1" ht="21" customHeight="1" thickBot="1" x14ac:dyDescent="0.25">
      <c r="A309" s="1180" t="s">
        <v>885</v>
      </c>
      <c r="B309" s="1181"/>
      <c r="C309" s="1181"/>
      <c r="D309" s="1182"/>
      <c r="E309" s="536">
        <f t="shared" ref="E309:L309" si="82">SUM(E310+E314)</f>
        <v>640539</v>
      </c>
      <c r="F309" s="534">
        <f t="shared" si="82"/>
        <v>602664</v>
      </c>
      <c r="G309" s="534">
        <f t="shared" si="82"/>
        <v>24184</v>
      </c>
      <c r="H309" s="875">
        <f t="shared" si="82"/>
        <v>13691</v>
      </c>
      <c r="I309" s="536">
        <f t="shared" si="82"/>
        <v>120851</v>
      </c>
      <c r="J309" s="536">
        <f t="shared" si="82"/>
        <v>51521</v>
      </c>
      <c r="K309" s="535">
        <f t="shared" si="82"/>
        <v>51639</v>
      </c>
      <c r="L309" s="534">
        <f t="shared" si="82"/>
        <v>47723</v>
      </c>
      <c r="M309" s="538">
        <f t="shared" si="76"/>
        <v>92.416584364530678</v>
      </c>
      <c r="N309" s="876"/>
      <c r="O309" s="877"/>
      <c r="P309" s="877"/>
      <c r="Q309" s="878"/>
      <c r="R309" s="541"/>
      <c r="S309" s="185"/>
      <c r="T309" s="185"/>
      <c r="U309" s="185"/>
      <c r="V309" s="185"/>
      <c r="W309" s="185"/>
      <c r="X309" s="185"/>
      <c r="Y309" s="185"/>
      <c r="Z309" s="185"/>
      <c r="AA309" s="185"/>
      <c r="AB309" s="185"/>
      <c r="AC309" s="185"/>
      <c r="AD309" s="185"/>
      <c r="AE309" s="185"/>
      <c r="AF309" s="185"/>
      <c r="AG309" s="185"/>
      <c r="AH309" s="185"/>
      <c r="AI309" s="185"/>
      <c r="AJ309" s="185"/>
      <c r="AK309" s="185"/>
      <c r="AL309" s="185"/>
      <c r="AM309" s="185"/>
      <c r="AN309" s="185"/>
      <c r="AO309" s="185"/>
      <c r="AP309" s="185"/>
      <c r="AQ309" s="185"/>
      <c r="AR309" s="185"/>
      <c r="AS309" s="185"/>
      <c r="AT309" s="185"/>
      <c r="AU309" s="185"/>
      <c r="AV309" s="185"/>
      <c r="AW309" s="185"/>
      <c r="AX309" s="185"/>
      <c r="AY309" s="185"/>
      <c r="AZ309" s="185"/>
      <c r="BA309" s="185"/>
      <c r="BB309" s="185"/>
      <c r="BC309" s="185"/>
      <c r="BD309" s="185"/>
      <c r="BE309" s="185"/>
      <c r="BF309" s="185"/>
      <c r="BG309" s="185"/>
      <c r="BH309" s="185"/>
      <c r="BI309" s="185"/>
      <c r="BJ309" s="185"/>
      <c r="BK309" s="185"/>
      <c r="BL309" s="185"/>
      <c r="BM309" s="185"/>
      <c r="BN309" s="185"/>
      <c r="BO309" s="185"/>
      <c r="BP309" s="185"/>
      <c r="BQ309" s="185"/>
      <c r="BR309" s="185"/>
      <c r="BS309" s="185"/>
      <c r="BT309" s="185"/>
      <c r="BU309" s="185"/>
      <c r="BV309" s="185"/>
      <c r="BW309" s="185"/>
      <c r="BX309" s="185"/>
    </row>
    <row r="310" spans="1:76" s="186" customFormat="1" ht="21" customHeight="1" thickBot="1" x14ac:dyDescent="0.25">
      <c r="A310" s="1162" t="s">
        <v>48</v>
      </c>
      <c r="B310" s="1163"/>
      <c r="C310" s="1163"/>
      <c r="D310" s="1164"/>
      <c r="E310" s="849">
        <f t="shared" ref="E310:L310" si="83">SUM(E311:E312)</f>
        <v>29083</v>
      </c>
      <c r="F310" s="850">
        <f t="shared" si="83"/>
        <v>25635</v>
      </c>
      <c r="G310" s="850">
        <f t="shared" si="83"/>
        <v>3448</v>
      </c>
      <c r="H310" s="851">
        <f t="shared" si="83"/>
        <v>0</v>
      </c>
      <c r="I310" s="849">
        <f t="shared" si="83"/>
        <v>28288</v>
      </c>
      <c r="J310" s="849">
        <f t="shared" si="83"/>
        <v>11310</v>
      </c>
      <c r="K310" s="850">
        <f t="shared" si="83"/>
        <v>9306</v>
      </c>
      <c r="L310" s="879">
        <f t="shared" si="83"/>
        <v>8831</v>
      </c>
      <c r="M310" s="311">
        <f t="shared" si="76"/>
        <v>94.895766172361917</v>
      </c>
      <c r="N310" s="513"/>
      <c r="O310" s="863"/>
      <c r="P310" s="863"/>
      <c r="Q310" s="855"/>
      <c r="R310" s="805"/>
      <c r="S310" s="185"/>
      <c r="T310" s="185"/>
      <c r="U310" s="185"/>
      <c r="V310" s="185"/>
      <c r="W310" s="185"/>
      <c r="X310" s="185"/>
      <c r="Y310" s="185"/>
      <c r="Z310" s="185"/>
      <c r="AA310" s="185"/>
      <c r="AB310" s="185"/>
      <c r="AC310" s="185"/>
      <c r="AD310" s="185"/>
      <c r="AE310" s="185"/>
      <c r="AF310" s="185"/>
      <c r="AG310" s="185"/>
      <c r="AH310" s="185"/>
      <c r="AI310" s="185"/>
      <c r="AJ310" s="185"/>
      <c r="AK310" s="185"/>
      <c r="AL310" s="185"/>
      <c r="AM310" s="185"/>
      <c r="AN310" s="185"/>
      <c r="AO310" s="185"/>
      <c r="AP310" s="185"/>
      <c r="AQ310" s="185"/>
      <c r="AR310" s="185"/>
      <c r="AS310" s="185"/>
      <c r="AT310" s="185"/>
      <c r="AU310" s="185"/>
      <c r="AV310" s="185"/>
      <c r="AW310" s="185"/>
      <c r="AX310" s="185"/>
      <c r="AY310" s="185"/>
      <c r="AZ310" s="185"/>
      <c r="BA310" s="185"/>
      <c r="BB310" s="185"/>
      <c r="BC310" s="185"/>
      <c r="BD310" s="185"/>
      <c r="BE310" s="185"/>
      <c r="BF310" s="185"/>
      <c r="BG310" s="185"/>
      <c r="BH310" s="185"/>
      <c r="BI310" s="185"/>
      <c r="BJ310" s="185"/>
      <c r="BK310" s="185"/>
      <c r="BL310" s="185"/>
      <c r="BM310" s="185"/>
      <c r="BN310" s="185"/>
      <c r="BO310" s="185"/>
      <c r="BP310" s="185"/>
      <c r="BQ310" s="185"/>
      <c r="BR310" s="185"/>
      <c r="BS310" s="185"/>
      <c r="BT310" s="185"/>
      <c r="BU310" s="185"/>
      <c r="BV310" s="185"/>
      <c r="BW310" s="185"/>
      <c r="BX310" s="185"/>
    </row>
    <row r="311" spans="1:76" s="257" customFormat="1" ht="21" customHeight="1" x14ac:dyDescent="0.2">
      <c r="A311" s="822">
        <v>8054</v>
      </c>
      <c r="B311" s="745" t="s">
        <v>189</v>
      </c>
      <c r="C311" s="1093" t="s">
        <v>301</v>
      </c>
      <c r="D311" s="1094" t="s">
        <v>830</v>
      </c>
      <c r="E311" s="692">
        <f>SUM(F311:H311)</f>
        <v>4495</v>
      </c>
      <c r="F311" s="828">
        <v>4381</v>
      </c>
      <c r="G311" s="828">
        <v>114</v>
      </c>
      <c r="H311" s="1095">
        <v>0</v>
      </c>
      <c r="I311" s="827">
        <v>3700</v>
      </c>
      <c r="J311" s="827">
        <v>1246</v>
      </c>
      <c r="K311" s="828">
        <v>0</v>
      </c>
      <c r="L311" s="693">
        <v>0</v>
      </c>
      <c r="M311" s="1096" t="s">
        <v>19</v>
      </c>
      <c r="N311" s="379" t="s">
        <v>186</v>
      </c>
      <c r="O311" s="830" t="s">
        <v>95</v>
      </c>
      <c r="P311" s="1097" t="s">
        <v>831</v>
      </c>
      <c r="Q311" s="831" t="s">
        <v>102</v>
      </c>
      <c r="R311" s="235" t="s">
        <v>832</v>
      </c>
      <c r="S311" s="185"/>
      <c r="T311" s="185"/>
      <c r="U311" s="185"/>
      <c r="V311" s="185"/>
      <c r="W311" s="185"/>
      <c r="X311" s="185"/>
      <c r="Y311" s="185"/>
      <c r="Z311" s="185"/>
      <c r="AA311" s="185"/>
      <c r="AB311" s="185"/>
      <c r="AC311" s="185"/>
      <c r="AD311" s="185"/>
      <c r="AE311" s="185"/>
      <c r="AF311" s="185"/>
      <c r="AG311" s="185"/>
      <c r="AH311" s="185"/>
      <c r="AI311" s="185"/>
      <c r="AJ311" s="185"/>
      <c r="AK311" s="185"/>
      <c r="AL311" s="185"/>
      <c r="AM311" s="185"/>
      <c r="AN311" s="185"/>
      <c r="AO311" s="185"/>
      <c r="AP311" s="185"/>
      <c r="AQ311" s="185"/>
      <c r="AR311" s="185"/>
      <c r="AS311" s="185"/>
      <c r="AT311" s="185"/>
      <c r="AU311" s="185"/>
      <c r="AV311" s="185"/>
      <c r="AW311" s="185"/>
      <c r="AX311" s="185"/>
      <c r="AY311" s="185"/>
      <c r="AZ311" s="185"/>
      <c r="BA311" s="185"/>
      <c r="BB311" s="185"/>
      <c r="BC311" s="185"/>
      <c r="BD311" s="185"/>
      <c r="BE311" s="185"/>
      <c r="BF311" s="185"/>
      <c r="BG311" s="185"/>
      <c r="BH311" s="185"/>
      <c r="BI311" s="185"/>
      <c r="BJ311" s="185"/>
      <c r="BK311" s="185"/>
      <c r="BL311" s="185"/>
      <c r="BM311" s="185"/>
      <c r="BN311" s="185"/>
      <c r="BO311" s="185"/>
      <c r="BP311" s="185"/>
      <c r="BQ311" s="185"/>
      <c r="BR311" s="185"/>
      <c r="BS311" s="185"/>
      <c r="BT311" s="185"/>
      <c r="BU311" s="185"/>
      <c r="BV311" s="185"/>
      <c r="BW311" s="185"/>
      <c r="BX311" s="185"/>
    </row>
    <row r="312" spans="1:76" s="690" customFormat="1" ht="43.5" customHeight="1" thickBot="1" x14ac:dyDescent="0.25">
      <c r="A312" s="864">
        <v>8160</v>
      </c>
      <c r="B312" s="865" t="s">
        <v>87</v>
      </c>
      <c r="C312" s="586" t="s">
        <v>651</v>
      </c>
      <c r="D312" s="1098" t="s">
        <v>833</v>
      </c>
      <c r="E312" s="588">
        <f>SUM(F312:H312)</f>
        <v>24588</v>
      </c>
      <c r="F312" s="733">
        <v>21254</v>
      </c>
      <c r="G312" s="733">
        <v>3334</v>
      </c>
      <c r="H312" s="734">
        <v>0</v>
      </c>
      <c r="I312" s="869">
        <v>24588</v>
      </c>
      <c r="J312" s="1099">
        <v>10064</v>
      </c>
      <c r="K312" s="732">
        <v>9306</v>
      </c>
      <c r="L312" s="870">
        <v>8831</v>
      </c>
      <c r="M312" s="874">
        <f t="shared" si="76"/>
        <v>94.895766172361917</v>
      </c>
      <c r="N312" s="736" t="s">
        <v>186</v>
      </c>
      <c r="O312" s="1100" t="s">
        <v>834</v>
      </c>
      <c r="P312" s="1101" t="s">
        <v>892</v>
      </c>
      <c r="Q312" s="1102" t="s">
        <v>835</v>
      </c>
      <c r="R312" s="1136" t="s">
        <v>978</v>
      </c>
      <c r="S312" s="185"/>
      <c r="T312" s="185"/>
      <c r="U312" s="185"/>
      <c r="V312" s="185"/>
      <c r="W312" s="185"/>
      <c r="X312" s="185"/>
      <c r="Y312" s="185"/>
      <c r="Z312" s="185"/>
      <c r="AA312" s="185"/>
      <c r="AB312" s="185"/>
      <c r="AC312" s="185"/>
      <c r="AD312" s="185"/>
      <c r="AE312" s="185"/>
      <c r="AF312" s="185"/>
      <c r="AG312" s="185"/>
      <c r="AH312" s="185"/>
      <c r="AI312" s="185"/>
      <c r="AJ312" s="185"/>
      <c r="AK312" s="185"/>
      <c r="AL312" s="185"/>
      <c r="AM312" s="185"/>
      <c r="AN312" s="185"/>
      <c r="AO312" s="185"/>
      <c r="AP312" s="185"/>
      <c r="AQ312" s="185"/>
      <c r="AR312" s="185"/>
      <c r="AS312" s="185"/>
      <c r="AT312" s="185"/>
      <c r="AU312" s="185"/>
      <c r="AV312" s="185"/>
      <c r="AW312" s="185"/>
      <c r="AX312" s="185"/>
      <c r="AY312" s="185"/>
      <c r="AZ312" s="185"/>
      <c r="BA312" s="185"/>
      <c r="BB312" s="185"/>
      <c r="BC312" s="185"/>
      <c r="BD312" s="185"/>
      <c r="BE312" s="185"/>
      <c r="BF312" s="185"/>
      <c r="BG312" s="185"/>
      <c r="BH312" s="185"/>
      <c r="BI312" s="185"/>
      <c r="BJ312" s="185"/>
      <c r="BK312" s="185"/>
      <c r="BL312" s="185"/>
      <c r="BM312" s="185"/>
      <c r="BN312" s="185"/>
      <c r="BO312" s="185"/>
      <c r="BP312" s="185"/>
      <c r="BQ312" s="185"/>
      <c r="BR312" s="185"/>
      <c r="BS312" s="185"/>
      <c r="BT312" s="185"/>
      <c r="BU312" s="185"/>
      <c r="BV312" s="185"/>
      <c r="BW312" s="185"/>
      <c r="BX312" s="185"/>
    </row>
    <row r="313" spans="1:76" s="186" customFormat="1" ht="15" x14ac:dyDescent="0.2">
      <c r="A313" s="1183" t="s">
        <v>836</v>
      </c>
      <c r="B313" s="1184"/>
      <c r="C313" s="1184"/>
      <c r="D313" s="1185"/>
      <c r="E313" s="880"/>
      <c r="F313" s="881"/>
      <c r="G313" s="881"/>
      <c r="H313" s="882"/>
      <c r="I313" s="880"/>
      <c r="J313" s="883"/>
      <c r="K313" s="884"/>
      <c r="L313" s="885"/>
      <c r="M313" s="886"/>
      <c r="N313" s="887"/>
      <c r="O313" s="888"/>
      <c r="P313" s="889"/>
      <c r="Q313" s="890"/>
      <c r="R313" s="1137"/>
      <c r="S313" s="185"/>
      <c r="T313" s="185"/>
      <c r="U313" s="185"/>
      <c r="V313" s="185"/>
      <c r="W313" s="185"/>
      <c r="X313" s="185"/>
      <c r="Y313" s="185"/>
      <c r="Z313" s="185"/>
      <c r="AA313" s="185"/>
      <c r="AB313" s="185"/>
      <c r="AC313" s="185"/>
      <c r="AD313" s="185"/>
      <c r="AE313" s="185"/>
      <c r="AF313" s="185"/>
      <c r="AG313" s="185"/>
      <c r="AH313" s="185"/>
      <c r="AI313" s="185"/>
      <c r="AJ313" s="185"/>
      <c r="AK313" s="185"/>
      <c r="AL313" s="185"/>
      <c r="AM313" s="185"/>
      <c r="AN313" s="185"/>
      <c r="AO313" s="185"/>
      <c r="AP313" s="185"/>
      <c r="AQ313" s="185"/>
      <c r="AR313" s="185"/>
      <c r="AS313" s="185"/>
      <c r="AT313" s="185"/>
      <c r="AU313" s="185"/>
      <c r="AV313" s="185"/>
      <c r="AW313" s="185"/>
      <c r="AX313" s="185"/>
      <c r="AY313" s="185"/>
      <c r="AZ313" s="185"/>
      <c r="BA313" s="185"/>
      <c r="BB313" s="185"/>
      <c r="BC313" s="185"/>
      <c r="BD313" s="185"/>
      <c r="BE313" s="185"/>
      <c r="BF313" s="185"/>
      <c r="BG313" s="185"/>
      <c r="BH313" s="185"/>
      <c r="BI313" s="185"/>
      <c r="BJ313" s="185"/>
      <c r="BK313" s="185"/>
      <c r="BL313" s="185"/>
      <c r="BM313" s="185"/>
      <c r="BN313" s="185"/>
      <c r="BO313" s="185"/>
      <c r="BP313" s="185"/>
      <c r="BQ313" s="185"/>
      <c r="BR313" s="185"/>
      <c r="BS313" s="185"/>
      <c r="BT313" s="185"/>
      <c r="BU313" s="185"/>
      <c r="BV313" s="185"/>
      <c r="BW313" s="185"/>
      <c r="BX313" s="185"/>
    </row>
    <row r="314" spans="1:76" s="186" customFormat="1" ht="15.75" thickBot="1" x14ac:dyDescent="0.25">
      <c r="A314" s="471" t="s">
        <v>837</v>
      </c>
      <c r="B314" s="891"/>
      <c r="C314" s="892"/>
      <c r="D314" s="893"/>
      <c r="E314" s="849">
        <f t="shared" ref="E314:L314" si="84">SUM(E315:E321)</f>
        <v>611456</v>
      </c>
      <c r="F314" s="850">
        <f t="shared" si="84"/>
        <v>577029</v>
      </c>
      <c r="G314" s="850">
        <f t="shared" si="84"/>
        <v>20736</v>
      </c>
      <c r="H314" s="851">
        <f t="shared" si="84"/>
        <v>13691</v>
      </c>
      <c r="I314" s="849">
        <f t="shared" si="84"/>
        <v>92563</v>
      </c>
      <c r="J314" s="852">
        <f t="shared" si="84"/>
        <v>40211</v>
      </c>
      <c r="K314" s="850">
        <f t="shared" si="84"/>
        <v>42333</v>
      </c>
      <c r="L314" s="879">
        <f t="shared" si="84"/>
        <v>38892</v>
      </c>
      <c r="M314" s="311">
        <f t="shared" ref="M314:M334" si="85">(L314/K314)*100</f>
        <v>91.871589540075121</v>
      </c>
      <c r="N314" s="894"/>
      <c r="O314" s="895"/>
      <c r="P314" s="863"/>
      <c r="Q314" s="855"/>
      <c r="R314" s="1138"/>
      <c r="S314" s="185"/>
      <c r="T314" s="185"/>
      <c r="U314" s="185"/>
      <c r="V314" s="185"/>
      <c r="W314" s="185"/>
      <c r="X314" s="185"/>
      <c r="Y314" s="185"/>
      <c r="Z314" s="185"/>
      <c r="AA314" s="185"/>
      <c r="AB314" s="185"/>
      <c r="AC314" s="185"/>
      <c r="AD314" s="185"/>
      <c r="AE314" s="185"/>
      <c r="AF314" s="185"/>
      <c r="AG314" s="185"/>
      <c r="AH314" s="185"/>
      <c r="AI314" s="185"/>
      <c r="AJ314" s="185"/>
      <c r="AK314" s="185"/>
      <c r="AL314" s="185"/>
      <c r="AM314" s="185"/>
      <c r="AN314" s="185"/>
      <c r="AO314" s="185"/>
      <c r="AP314" s="185"/>
      <c r="AQ314" s="185"/>
      <c r="AR314" s="185"/>
      <c r="AS314" s="185"/>
      <c r="AT314" s="185"/>
      <c r="AU314" s="185"/>
      <c r="AV314" s="185"/>
      <c r="AW314" s="185"/>
      <c r="AX314" s="185"/>
      <c r="AY314" s="185"/>
      <c r="AZ314" s="185"/>
      <c r="BA314" s="185"/>
      <c r="BB314" s="185"/>
      <c r="BC314" s="185"/>
      <c r="BD314" s="185"/>
      <c r="BE314" s="185"/>
      <c r="BF314" s="185"/>
      <c r="BG314" s="185"/>
      <c r="BH314" s="185"/>
      <c r="BI314" s="185"/>
      <c r="BJ314" s="185"/>
      <c r="BK314" s="185"/>
      <c r="BL314" s="185"/>
      <c r="BM314" s="185"/>
      <c r="BN314" s="185"/>
      <c r="BO314" s="185"/>
      <c r="BP314" s="185"/>
      <c r="BQ314" s="185"/>
      <c r="BR314" s="185"/>
      <c r="BS314" s="185"/>
      <c r="BT314" s="185"/>
      <c r="BU314" s="185"/>
      <c r="BV314" s="185"/>
      <c r="BW314" s="185"/>
      <c r="BX314" s="185"/>
    </row>
    <row r="315" spans="1:76" s="186" customFormat="1" ht="32.25" customHeight="1" x14ac:dyDescent="0.2">
      <c r="A315" s="710">
        <v>8120</v>
      </c>
      <c r="B315" s="251" t="s">
        <v>130</v>
      </c>
      <c r="C315" s="259" t="s">
        <v>654</v>
      </c>
      <c r="D315" s="896" t="s">
        <v>838</v>
      </c>
      <c r="E315" s="197">
        <f t="shared" ref="E315:E320" si="86">SUM(F315:H315)</f>
        <v>246535</v>
      </c>
      <c r="F315" s="762">
        <v>238130</v>
      </c>
      <c r="G315" s="762">
        <v>6605</v>
      </c>
      <c r="H315" s="763">
        <v>1800</v>
      </c>
      <c r="I315" s="897">
        <v>6404</v>
      </c>
      <c r="J315" s="767">
        <v>1010</v>
      </c>
      <c r="K315" s="768">
        <v>105</v>
      </c>
      <c r="L315" s="202">
        <v>2</v>
      </c>
      <c r="M315" s="203">
        <f t="shared" si="85"/>
        <v>1.9047619047619049</v>
      </c>
      <c r="N315" s="204" t="s">
        <v>461</v>
      </c>
      <c r="O315" s="205" t="s">
        <v>202</v>
      </c>
      <c r="P315" s="343" t="s">
        <v>186</v>
      </c>
      <c r="Q315" s="206" t="s">
        <v>186</v>
      </c>
      <c r="R315" s="898" t="s">
        <v>839</v>
      </c>
      <c r="S315" s="185"/>
      <c r="T315" s="185"/>
      <c r="U315" s="185"/>
      <c r="V315" s="185"/>
      <c r="W315" s="185"/>
      <c r="X315" s="185"/>
      <c r="Y315" s="185"/>
      <c r="Z315" s="185"/>
      <c r="AA315" s="185"/>
      <c r="AB315" s="185"/>
      <c r="AC315" s="185"/>
      <c r="AD315" s="185"/>
      <c r="AE315" s="185"/>
      <c r="AF315" s="185"/>
      <c r="AG315" s="185"/>
      <c r="AH315" s="185"/>
      <c r="AI315" s="185"/>
      <c r="AJ315" s="185"/>
      <c r="AK315" s="185"/>
      <c r="AL315" s="185"/>
      <c r="AM315" s="185"/>
      <c r="AN315" s="185"/>
      <c r="AO315" s="185"/>
      <c r="AP315" s="185"/>
      <c r="AQ315" s="185"/>
      <c r="AR315" s="185"/>
      <c r="AS315" s="185"/>
      <c r="AT315" s="185"/>
      <c r="AU315" s="185"/>
      <c r="AV315" s="185"/>
      <c r="AW315" s="185"/>
      <c r="AX315" s="185"/>
      <c r="AY315" s="185"/>
      <c r="AZ315" s="185"/>
      <c r="BA315" s="185"/>
      <c r="BB315" s="185"/>
      <c r="BC315" s="185"/>
      <c r="BD315" s="185"/>
      <c r="BE315" s="185"/>
      <c r="BF315" s="185"/>
      <c r="BG315" s="185"/>
      <c r="BH315" s="185"/>
      <c r="BI315" s="185"/>
      <c r="BJ315" s="185"/>
      <c r="BK315" s="185"/>
      <c r="BL315" s="185"/>
      <c r="BM315" s="185"/>
      <c r="BN315" s="185"/>
      <c r="BO315" s="185"/>
      <c r="BP315" s="185"/>
      <c r="BQ315" s="185"/>
      <c r="BR315" s="185"/>
      <c r="BS315" s="185"/>
      <c r="BT315" s="185"/>
      <c r="BU315" s="185"/>
      <c r="BV315" s="185"/>
      <c r="BW315" s="185"/>
      <c r="BX315" s="185"/>
    </row>
    <row r="316" spans="1:76" s="249" customFormat="1" ht="92.25" customHeight="1" x14ac:dyDescent="0.2">
      <c r="A316" s="1103">
        <v>8127</v>
      </c>
      <c r="B316" s="227" t="s">
        <v>413</v>
      </c>
      <c r="C316" s="259" t="s">
        <v>271</v>
      </c>
      <c r="D316" s="1104" t="s">
        <v>840</v>
      </c>
      <c r="E316" s="197">
        <f>SUM(F316:H316)</f>
        <v>31152</v>
      </c>
      <c r="F316" s="762">
        <v>28000</v>
      </c>
      <c r="G316" s="762">
        <v>2447</v>
      </c>
      <c r="H316" s="763">
        <v>705</v>
      </c>
      <c r="I316" s="897">
        <v>30330</v>
      </c>
      <c r="J316" s="279">
        <v>6473</v>
      </c>
      <c r="K316" s="280">
        <v>12886</v>
      </c>
      <c r="L316" s="1105">
        <v>10628</v>
      </c>
      <c r="M316" s="203">
        <f t="shared" si="85"/>
        <v>82.477106937761917</v>
      </c>
      <c r="N316" s="204" t="s">
        <v>540</v>
      </c>
      <c r="O316" s="205" t="s">
        <v>286</v>
      </c>
      <c r="P316" s="205" t="s">
        <v>841</v>
      </c>
      <c r="Q316" s="247" t="s">
        <v>192</v>
      </c>
      <c r="R316" s="898" t="s">
        <v>938</v>
      </c>
      <c r="S316" s="236"/>
      <c r="T316" s="236"/>
      <c r="U316" s="236"/>
      <c r="V316" s="236"/>
      <c r="W316" s="236"/>
      <c r="X316" s="236"/>
      <c r="Y316" s="236"/>
      <c r="Z316" s="236"/>
      <c r="AA316" s="236"/>
      <c r="AB316" s="236"/>
      <c r="AC316" s="236"/>
      <c r="AD316" s="236"/>
      <c r="AE316" s="236"/>
      <c r="AF316" s="236"/>
      <c r="AG316" s="236"/>
      <c r="AH316" s="236"/>
      <c r="AI316" s="236"/>
      <c r="AJ316" s="236"/>
      <c r="AK316" s="236"/>
      <c r="AL316" s="236"/>
      <c r="AM316" s="236"/>
      <c r="AN316" s="236"/>
      <c r="AO316" s="236"/>
      <c r="AP316" s="236"/>
      <c r="AQ316" s="236"/>
      <c r="AR316" s="236"/>
      <c r="AS316" s="236"/>
      <c r="AT316" s="236"/>
      <c r="AU316" s="236"/>
      <c r="AV316" s="236"/>
      <c r="AW316" s="236"/>
      <c r="AX316" s="236"/>
      <c r="AY316" s="236"/>
      <c r="AZ316" s="236"/>
      <c r="BA316" s="236"/>
      <c r="BB316" s="236"/>
      <c r="BC316" s="236"/>
      <c r="BD316" s="236"/>
      <c r="BE316" s="236"/>
      <c r="BF316" s="236"/>
      <c r="BG316" s="236"/>
      <c r="BH316" s="236"/>
      <c r="BI316" s="236"/>
      <c r="BJ316" s="236"/>
      <c r="BK316" s="236"/>
      <c r="BL316" s="236"/>
      <c r="BM316" s="236"/>
      <c r="BN316" s="236"/>
      <c r="BO316" s="236"/>
      <c r="BP316" s="236"/>
      <c r="BQ316" s="236"/>
      <c r="BR316" s="236"/>
      <c r="BS316" s="236"/>
      <c r="BT316" s="236"/>
      <c r="BU316" s="236"/>
      <c r="BV316" s="236"/>
      <c r="BW316" s="236"/>
      <c r="BX316" s="236"/>
    </row>
    <row r="317" spans="1:76" s="257" customFormat="1" ht="42.75" customHeight="1" x14ac:dyDescent="0.2">
      <c r="A317" s="710">
        <v>8144</v>
      </c>
      <c r="B317" s="251" t="s">
        <v>130</v>
      </c>
      <c r="C317" s="259" t="s">
        <v>654</v>
      </c>
      <c r="D317" s="896" t="s">
        <v>842</v>
      </c>
      <c r="E317" s="197">
        <f t="shared" si="86"/>
        <v>76028</v>
      </c>
      <c r="F317" s="762">
        <v>74300</v>
      </c>
      <c r="G317" s="762">
        <v>728</v>
      </c>
      <c r="H317" s="763">
        <v>1000</v>
      </c>
      <c r="I317" s="897">
        <v>728</v>
      </c>
      <c r="J317" s="254">
        <v>566</v>
      </c>
      <c r="K317" s="255">
        <v>506</v>
      </c>
      <c r="L317" s="202">
        <v>0</v>
      </c>
      <c r="M317" s="203">
        <f t="shared" si="85"/>
        <v>0</v>
      </c>
      <c r="N317" s="204" t="s">
        <v>461</v>
      </c>
      <c r="O317" s="205" t="s">
        <v>202</v>
      </c>
      <c r="P317" s="338" t="s">
        <v>186</v>
      </c>
      <c r="Q317" s="206" t="s">
        <v>186</v>
      </c>
      <c r="R317" s="235" t="s">
        <v>843</v>
      </c>
      <c r="S317" s="185"/>
      <c r="T317" s="185"/>
      <c r="U317" s="185"/>
      <c r="V317" s="185"/>
      <c r="W317" s="185"/>
      <c r="X317" s="185"/>
      <c r="Y317" s="185"/>
      <c r="Z317" s="185"/>
      <c r="AA317" s="185"/>
      <c r="AB317" s="185"/>
      <c r="AC317" s="185"/>
      <c r="AD317" s="185"/>
      <c r="AE317" s="185"/>
      <c r="AF317" s="185"/>
      <c r="AG317" s="185"/>
      <c r="AH317" s="185"/>
      <c r="AI317" s="185"/>
      <c r="AJ317" s="185"/>
      <c r="AK317" s="185"/>
      <c r="AL317" s="185"/>
      <c r="AM317" s="185"/>
      <c r="AN317" s="185"/>
      <c r="AO317" s="185"/>
      <c r="AP317" s="185"/>
      <c r="AQ317" s="185"/>
      <c r="AR317" s="185"/>
      <c r="AS317" s="185"/>
      <c r="AT317" s="185"/>
      <c r="AU317" s="185"/>
      <c r="AV317" s="185"/>
      <c r="AW317" s="185"/>
      <c r="AX317" s="185"/>
      <c r="AY317" s="185"/>
      <c r="AZ317" s="185"/>
      <c r="BA317" s="185"/>
      <c r="BB317" s="185"/>
      <c r="BC317" s="185"/>
      <c r="BD317" s="185"/>
      <c r="BE317" s="185"/>
      <c r="BF317" s="185"/>
      <c r="BG317" s="185"/>
      <c r="BH317" s="185"/>
      <c r="BI317" s="185"/>
      <c r="BJ317" s="185"/>
      <c r="BK317" s="185"/>
      <c r="BL317" s="185"/>
      <c r="BM317" s="185"/>
      <c r="BN317" s="185"/>
      <c r="BO317" s="185"/>
      <c r="BP317" s="185"/>
      <c r="BQ317" s="185"/>
      <c r="BR317" s="185"/>
      <c r="BS317" s="185"/>
      <c r="BT317" s="185"/>
      <c r="BU317" s="185"/>
      <c r="BV317" s="185"/>
      <c r="BW317" s="185"/>
      <c r="BX317" s="185"/>
    </row>
    <row r="318" spans="1:76" s="381" customFormat="1" ht="27.75" customHeight="1" x14ac:dyDescent="0.2">
      <c r="A318" s="337">
        <v>8148</v>
      </c>
      <c r="B318" s="293" t="s">
        <v>130</v>
      </c>
      <c r="C318" s="332" t="s">
        <v>190</v>
      </c>
      <c r="D318" s="335" t="s">
        <v>844</v>
      </c>
      <c r="E318" s="220">
        <f t="shared" si="86"/>
        <v>24853</v>
      </c>
      <c r="F318" s="728">
        <v>23099</v>
      </c>
      <c r="G318" s="728">
        <v>1126</v>
      </c>
      <c r="H318" s="729">
        <v>628</v>
      </c>
      <c r="I318" s="899">
        <v>24853</v>
      </c>
      <c r="J318" s="254">
        <v>4131</v>
      </c>
      <c r="K318" s="255">
        <v>4593</v>
      </c>
      <c r="L318" s="224">
        <v>4593</v>
      </c>
      <c r="M318" s="272">
        <f t="shared" si="85"/>
        <v>100</v>
      </c>
      <c r="N318" s="264" t="s">
        <v>845</v>
      </c>
      <c r="O318" s="265" t="s">
        <v>365</v>
      </c>
      <c r="P318" s="265" t="s">
        <v>846</v>
      </c>
      <c r="Q318" s="247" t="s">
        <v>97</v>
      </c>
      <c r="R318" s="475" t="s">
        <v>939</v>
      </c>
      <c r="S318" s="185"/>
      <c r="T318" s="185"/>
      <c r="U318" s="185"/>
      <c r="V318" s="185"/>
      <c r="W318" s="185"/>
      <c r="X318" s="185"/>
      <c r="Y318" s="185"/>
      <c r="Z318" s="185"/>
      <c r="AA318" s="185"/>
      <c r="AB318" s="185"/>
      <c r="AC318" s="185"/>
      <c r="AD318" s="185"/>
      <c r="AE318" s="185"/>
      <c r="AF318" s="185"/>
      <c r="AG318" s="185"/>
      <c r="AH318" s="185"/>
      <c r="AI318" s="185"/>
      <c r="AJ318" s="185"/>
      <c r="AK318" s="185"/>
      <c r="AL318" s="185"/>
      <c r="AM318" s="185"/>
      <c r="AN318" s="185"/>
      <c r="AO318" s="185"/>
      <c r="AP318" s="185"/>
      <c r="AQ318" s="185"/>
      <c r="AR318" s="185"/>
      <c r="AS318" s="185"/>
      <c r="AT318" s="185"/>
      <c r="AU318" s="185"/>
      <c r="AV318" s="185"/>
      <c r="AW318" s="185"/>
      <c r="AX318" s="185"/>
      <c r="AY318" s="185"/>
      <c r="AZ318" s="185"/>
      <c r="BA318" s="185"/>
      <c r="BB318" s="185"/>
      <c r="BC318" s="185"/>
      <c r="BD318" s="185"/>
      <c r="BE318" s="185"/>
      <c r="BF318" s="185"/>
      <c r="BG318" s="185"/>
      <c r="BH318" s="185"/>
      <c r="BI318" s="185"/>
      <c r="BJ318" s="185"/>
      <c r="BK318" s="185"/>
      <c r="BL318" s="185"/>
      <c r="BM318" s="185"/>
      <c r="BN318" s="185"/>
      <c r="BO318" s="185"/>
      <c r="BP318" s="185"/>
      <c r="BQ318" s="185"/>
      <c r="BR318" s="185"/>
      <c r="BS318" s="185"/>
      <c r="BT318" s="185"/>
      <c r="BU318" s="185"/>
      <c r="BV318" s="185"/>
      <c r="BW318" s="185"/>
      <c r="BX318" s="185"/>
    </row>
    <row r="319" spans="1:76" s="249" customFormat="1" ht="59.25" customHeight="1" x14ac:dyDescent="0.2">
      <c r="A319" s="1103">
        <v>8155</v>
      </c>
      <c r="B319" s="227" t="s">
        <v>130</v>
      </c>
      <c r="C319" s="259" t="s">
        <v>271</v>
      </c>
      <c r="D319" s="1104" t="s">
        <v>847</v>
      </c>
      <c r="E319" s="197">
        <f t="shared" si="86"/>
        <v>32907</v>
      </c>
      <c r="F319" s="762">
        <v>26000</v>
      </c>
      <c r="G319" s="762">
        <v>1640</v>
      </c>
      <c r="H319" s="763">
        <v>5267</v>
      </c>
      <c r="I319" s="897">
        <v>27058</v>
      </c>
      <c r="J319" s="1106">
        <v>23432</v>
      </c>
      <c r="K319" s="1107">
        <v>20933</v>
      </c>
      <c r="L319" s="1105">
        <v>20928</v>
      </c>
      <c r="M319" s="203">
        <f t="shared" si="85"/>
        <v>99.976114269335497</v>
      </c>
      <c r="N319" s="204" t="s">
        <v>461</v>
      </c>
      <c r="O319" s="205" t="s">
        <v>493</v>
      </c>
      <c r="P319" s="205" t="s">
        <v>848</v>
      </c>
      <c r="Q319" s="206" t="s">
        <v>212</v>
      </c>
      <c r="R319" s="898" t="s">
        <v>849</v>
      </c>
      <c r="S319" s="236"/>
      <c r="T319" s="236"/>
      <c r="U319" s="236"/>
      <c r="V319" s="236"/>
      <c r="W319" s="236"/>
      <c r="X319" s="236"/>
      <c r="Y319" s="236"/>
      <c r="Z319" s="236"/>
      <c r="AA319" s="236"/>
      <c r="AB319" s="236"/>
      <c r="AC319" s="236"/>
      <c r="AD319" s="236"/>
      <c r="AE319" s="236"/>
      <c r="AF319" s="236"/>
      <c r="AG319" s="236"/>
      <c r="AH319" s="236"/>
      <c r="AI319" s="236"/>
      <c r="AJ319" s="236"/>
      <c r="AK319" s="236"/>
      <c r="AL319" s="236"/>
      <c r="AM319" s="236"/>
      <c r="AN319" s="236"/>
      <c r="AO319" s="236"/>
      <c r="AP319" s="236"/>
      <c r="AQ319" s="236"/>
      <c r="AR319" s="236"/>
      <c r="AS319" s="236"/>
      <c r="AT319" s="236"/>
      <c r="AU319" s="236"/>
      <c r="AV319" s="236"/>
      <c r="AW319" s="236"/>
      <c r="AX319" s="236"/>
      <c r="AY319" s="236"/>
      <c r="AZ319" s="236"/>
      <c r="BA319" s="236"/>
      <c r="BB319" s="236"/>
      <c r="BC319" s="236"/>
      <c r="BD319" s="236"/>
      <c r="BE319" s="236"/>
      <c r="BF319" s="236"/>
      <c r="BG319" s="236"/>
      <c r="BH319" s="236"/>
      <c r="BI319" s="236"/>
      <c r="BJ319" s="236"/>
      <c r="BK319" s="236"/>
      <c r="BL319" s="236"/>
      <c r="BM319" s="236"/>
      <c r="BN319" s="236"/>
      <c r="BO319" s="236"/>
      <c r="BP319" s="236"/>
      <c r="BQ319" s="236"/>
      <c r="BR319" s="236"/>
      <c r="BS319" s="236"/>
      <c r="BT319" s="236"/>
      <c r="BU319" s="236"/>
      <c r="BV319" s="236"/>
      <c r="BW319" s="236"/>
      <c r="BX319" s="236"/>
    </row>
    <row r="320" spans="1:76" s="186" customFormat="1" ht="43.5" customHeight="1" x14ac:dyDescent="0.2">
      <c r="A320" s="337">
        <v>8177</v>
      </c>
      <c r="B320" s="293" t="s">
        <v>130</v>
      </c>
      <c r="C320" s="332" t="s">
        <v>654</v>
      </c>
      <c r="D320" s="335" t="s">
        <v>850</v>
      </c>
      <c r="E320" s="220">
        <f t="shared" si="86"/>
        <v>8141</v>
      </c>
      <c r="F320" s="728">
        <v>7500</v>
      </c>
      <c r="G320" s="728">
        <v>341</v>
      </c>
      <c r="H320" s="729">
        <v>300</v>
      </c>
      <c r="I320" s="899">
        <v>341</v>
      </c>
      <c r="J320" s="222">
        <v>599</v>
      </c>
      <c r="K320" s="223">
        <v>539</v>
      </c>
      <c r="L320" s="224">
        <v>0</v>
      </c>
      <c r="M320" s="272">
        <f t="shared" si="85"/>
        <v>0</v>
      </c>
      <c r="N320" s="264" t="s">
        <v>461</v>
      </c>
      <c r="O320" s="265" t="s">
        <v>202</v>
      </c>
      <c r="P320" s="338" t="s">
        <v>186</v>
      </c>
      <c r="Q320" s="247" t="s">
        <v>186</v>
      </c>
      <c r="R320" s="283" t="s">
        <v>843</v>
      </c>
      <c r="S320" s="185"/>
      <c r="T320" s="185"/>
      <c r="U320" s="185"/>
      <c r="V320" s="185"/>
      <c r="W320" s="185"/>
      <c r="X320" s="185"/>
      <c r="Y320" s="185"/>
      <c r="Z320" s="185"/>
      <c r="AA320" s="185"/>
      <c r="AB320" s="185"/>
      <c r="AC320" s="185"/>
      <c r="AD320" s="185"/>
      <c r="AE320" s="185"/>
      <c r="AF320" s="185"/>
      <c r="AG320" s="185"/>
      <c r="AH320" s="185"/>
      <c r="AI320" s="185"/>
      <c r="AJ320" s="185"/>
      <c r="AK320" s="185"/>
      <c r="AL320" s="185"/>
      <c r="AM320" s="185"/>
      <c r="AN320" s="185"/>
      <c r="AO320" s="185"/>
      <c r="AP320" s="185"/>
      <c r="AQ320" s="185"/>
      <c r="AR320" s="185"/>
      <c r="AS320" s="185"/>
      <c r="AT320" s="185"/>
      <c r="AU320" s="185"/>
      <c r="AV320" s="185"/>
      <c r="AW320" s="185"/>
      <c r="AX320" s="185"/>
      <c r="AY320" s="185"/>
      <c r="AZ320" s="185"/>
      <c r="BA320" s="185"/>
      <c r="BB320" s="185"/>
      <c r="BC320" s="185"/>
      <c r="BD320" s="185"/>
      <c r="BE320" s="185"/>
      <c r="BF320" s="185"/>
      <c r="BG320" s="185"/>
      <c r="BH320" s="185"/>
      <c r="BI320" s="185"/>
      <c r="BJ320" s="185"/>
      <c r="BK320" s="185"/>
      <c r="BL320" s="185"/>
      <c r="BM320" s="185"/>
      <c r="BN320" s="185"/>
      <c r="BO320" s="185"/>
      <c r="BP320" s="185"/>
      <c r="BQ320" s="185"/>
      <c r="BR320" s="185"/>
      <c r="BS320" s="185"/>
      <c r="BT320" s="185"/>
      <c r="BU320" s="185"/>
      <c r="BV320" s="185"/>
      <c r="BW320" s="185"/>
      <c r="BX320" s="185"/>
    </row>
    <row r="321" spans="1:76" s="236" customFormat="1" ht="48" customHeight="1" thickBot="1" x14ac:dyDescent="0.25">
      <c r="A321" s="900">
        <v>8201</v>
      </c>
      <c r="B321" s="901" t="s">
        <v>130</v>
      </c>
      <c r="C321" s="813" t="s">
        <v>271</v>
      </c>
      <c r="D321" s="523" t="s">
        <v>851</v>
      </c>
      <c r="E321" s="902">
        <f>SUM(F321:H321)</f>
        <v>191840</v>
      </c>
      <c r="F321" s="815">
        <v>180000</v>
      </c>
      <c r="G321" s="815">
        <v>7849</v>
      </c>
      <c r="H321" s="816">
        <v>3991</v>
      </c>
      <c r="I321" s="524">
        <v>2849</v>
      </c>
      <c r="J321" s="903">
        <v>4000</v>
      </c>
      <c r="K321" s="904">
        <v>2771</v>
      </c>
      <c r="L321" s="905">
        <v>2741</v>
      </c>
      <c r="M321" s="665">
        <f t="shared" si="85"/>
        <v>98.917358354384703</v>
      </c>
      <c r="N321" s="530" t="s">
        <v>461</v>
      </c>
      <c r="O321" s="583" t="s">
        <v>160</v>
      </c>
      <c r="P321" s="583"/>
      <c r="Q321" s="532"/>
      <c r="R321" s="820" t="s">
        <v>852</v>
      </c>
    </row>
    <row r="322" spans="1:76" s="186" customFormat="1" ht="21" customHeight="1" thickBot="1" x14ac:dyDescent="0.25">
      <c r="A322" s="1186" t="s">
        <v>886</v>
      </c>
      <c r="B322" s="1187"/>
      <c r="C322" s="1187"/>
      <c r="D322" s="1188"/>
      <c r="E322" s="906">
        <f t="shared" ref="E322:L322" si="87">E323+E331</f>
        <v>780418</v>
      </c>
      <c r="F322" s="907">
        <f t="shared" si="87"/>
        <v>772696</v>
      </c>
      <c r="G322" s="907">
        <f t="shared" si="87"/>
        <v>5020</v>
      </c>
      <c r="H322" s="908">
        <f t="shared" si="87"/>
        <v>1424</v>
      </c>
      <c r="I322" s="906">
        <f t="shared" si="87"/>
        <v>157658</v>
      </c>
      <c r="J322" s="906">
        <f t="shared" si="87"/>
        <v>394169</v>
      </c>
      <c r="K322" s="907">
        <f t="shared" si="87"/>
        <v>33026</v>
      </c>
      <c r="L322" s="909">
        <f t="shared" si="87"/>
        <v>28838</v>
      </c>
      <c r="M322" s="538">
        <f t="shared" si="85"/>
        <v>87.3190819354448</v>
      </c>
      <c r="N322" s="910"/>
      <c r="O322" s="911"/>
      <c r="P322" s="877"/>
      <c r="Q322" s="878"/>
      <c r="R322" s="912"/>
      <c r="S322" s="185"/>
      <c r="T322" s="185"/>
      <c r="U322" s="185"/>
      <c r="V322" s="185"/>
      <c r="W322" s="185"/>
      <c r="X322" s="185"/>
      <c r="Y322" s="185"/>
      <c r="Z322" s="185"/>
      <c r="AA322" s="185"/>
      <c r="AB322" s="185"/>
      <c r="AC322" s="185"/>
      <c r="AD322" s="185"/>
      <c r="AE322" s="185"/>
      <c r="AF322" s="185"/>
      <c r="AG322" s="185"/>
      <c r="AH322" s="185"/>
      <c r="AI322" s="185"/>
      <c r="AJ322" s="185"/>
      <c r="AK322" s="185"/>
      <c r="AL322" s="185"/>
      <c r="AM322" s="185"/>
      <c r="AN322" s="185"/>
      <c r="AO322" s="185"/>
      <c r="AP322" s="185"/>
      <c r="AQ322" s="185"/>
      <c r="AR322" s="185"/>
      <c r="AS322" s="185"/>
      <c r="AT322" s="185"/>
      <c r="AU322" s="185"/>
      <c r="AV322" s="185"/>
      <c r="AW322" s="185"/>
      <c r="AX322" s="185"/>
      <c r="AY322" s="185"/>
      <c r="AZ322" s="185"/>
      <c r="BA322" s="185"/>
      <c r="BB322" s="185"/>
      <c r="BC322" s="185"/>
      <c r="BD322" s="185"/>
      <c r="BE322" s="185"/>
      <c r="BF322" s="185"/>
      <c r="BG322" s="185"/>
      <c r="BH322" s="185"/>
      <c r="BI322" s="185"/>
      <c r="BJ322" s="185"/>
      <c r="BK322" s="185"/>
      <c r="BL322" s="185"/>
      <c r="BM322" s="185"/>
      <c r="BN322" s="185"/>
      <c r="BO322" s="185"/>
      <c r="BP322" s="185"/>
      <c r="BQ322" s="185"/>
      <c r="BR322" s="185"/>
      <c r="BS322" s="185"/>
      <c r="BT322" s="185"/>
      <c r="BU322" s="185"/>
      <c r="BV322" s="185"/>
      <c r="BW322" s="185"/>
      <c r="BX322" s="185"/>
    </row>
    <row r="323" spans="1:76" s="186" customFormat="1" ht="21" customHeight="1" thickBot="1" x14ac:dyDescent="0.25">
      <c r="A323" s="1162" t="s">
        <v>51</v>
      </c>
      <c r="B323" s="1163"/>
      <c r="C323" s="1163"/>
      <c r="D323" s="1164"/>
      <c r="E323" s="771">
        <f t="shared" ref="E323:L323" si="88">SUM(E324:E330)</f>
        <v>779140</v>
      </c>
      <c r="F323" s="801">
        <f t="shared" si="88"/>
        <v>772696</v>
      </c>
      <c r="G323" s="801">
        <f t="shared" si="88"/>
        <v>5020</v>
      </c>
      <c r="H323" s="770">
        <f t="shared" si="88"/>
        <v>1424</v>
      </c>
      <c r="I323" s="771">
        <f t="shared" si="88"/>
        <v>157658</v>
      </c>
      <c r="J323" s="771">
        <f t="shared" si="88"/>
        <v>49711</v>
      </c>
      <c r="K323" s="801">
        <f t="shared" si="88"/>
        <v>31748</v>
      </c>
      <c r="L323" s="801">
        <f t="shared" si="88"/>
        <v>28838</v>
      </c>
      <c r="M323" s="189">
        <f t="shared" si="85"/>
        <v>90.834068287766158</v>
      </c>
      <c r="N323" s="802"/>
      <c r="O323" s="803"/>
      <c r="P323" s="803"/>
      <c r="Q323" s="804"/>
      <c r="R323" s="913"/>
      <c r="S323" s="185"/>
      <c r="T323" s="185"/>
      <c r="U323" s="185"/>
      <c r="V323" s="185"/>
      <c r="W323" s="185"/>
      <c r="X323" s="185"/>
      <c r="Y323" s="185"/>
      <c r="Z323" s="185"/>
      <c r="AA323" s="185"/>
      <c r="AB323" s="185"/>
      <c r="AC323" s="185"/>
      <c r="AD323" s="185"/>
      <c r="AE323" s="185"/>
      <c r="AF323" s="185"/>
      <c r="AG323" s="185"/>
      <c r="AH323" s="185"/>
      <c r="AI323" s="185"/>
      <c r="AJ323" s="185"/>
      <c r="AK323" s="185"/>
      <c r="AL323" s="185"/>
      <c r="AM323" s="185"/>
      <c r="AN323" s="185"/>
      <c r="AO323" s="185"/>
      <c r="AP323" s="185"/>
      <c r="AQ323" s="185"/>
      <c r="AR323" s="185"/>
      <c r="AS323" s="185"/>
      <c r="AT323" s="185"/>
      <c r="AU323" s="185"/>
      <c r="AV323" s="185"/>
      <c r="AW323" s="185"/>
      <c r="AX323" s="185"/>
      <c r="AY323" s="185"/>
      <c r="AZ323" s="185"/>
      <c r="BA323" s="185"/>
      <c r="BB323" s="185"/>
      <c r="BC323" s="185"/>
      <c r="BD323" s="185"/>
      <c r="BE323" s="185"/>
      <c r="BF323" s="185"/>
      <c r="BG323" s="185"/>
      <c r="BH323" s="185"/>
      <c r="BI323" s="185"/>
      <c r="BJ323" s="185"/>
      <c r="BK323" s="185"/>
      <c r="BL323" s="185"/>
      <c r="BM323" s="185"/>
      <c r="BN323" s="185"/>
      <c r="BO323" s="185"/>
      <c r="BP323" s="185"/>
      <c r="BQ323" s="185"/>
      <c r="BR323" s="185"/>
      <c r="BS323" s="185"/>
      <c r="BT323" s="185"/>
      <c r="BU323" s="185"/>
      <c r="BV323" s="185"/>
      <c r="BW323" s="185"/>
      <c r="BX323" s="185"/>
    </row>
    <row r="324" spans="1:76" s="381" customFormat="1" ht="30.75" customHeight="1" x14ac:dyDescent="0.2">
      <c r="A324" s="423">
        <v>8006</v>
      </c>
      <c r="B324" s="424"/>
      <c r="C324" s="317" t="s">
        <v>301</v>
      </c>
      <c r="D324" s="1108" t="s">
        <v>760</v>
      </c>
      <c r="E324" s="320">
        <f t="shared" ref="E324:E330" si="89">SUM(F324:H324)</f>
        <v>168</v>
      </c>
      <c r="F324" s="1011">
        <v>168</v>
      </c>
      <c r="G324" s="779">
        <v>0</v>
      </c>
      <c r="H324" s="780">
        <v>0</v>
      </c>
      <c r="I324" s="1109">
        <v>168</v>
      </c>
      <c r="J324" s="1109">
        <v>0</v>
      </c>
      <c r="K324" s="779">
        <v>165</v>
      </c>
      <c r="L324" s="325">
        <v>165</v>
      </c>
      <c r="M324" s="326">
        <f t="shared" si="85"/>
        <v>100</v>
      </c>
      <c r="N324" s="327"/>
      <c r="O324" s="328"/>
      <c r="P324" s="328" t="s">
        <v>79</v>
      </c>
      <c r="Q324" s="329"/>
      <c r="R324" s="269" t="s">
        <v>940</v>
      </c>
      <c r="S324" s="185"/>
      <c r="T324" s="185"/>
      <c r="U324" s="185"/>
      <c r="V324" s="185"/>
      <c r="W324" s="185"/>
      <c r="X324" s="185"/>
      <c r="Y324" s="185"/>
      <c r="Z324" s="185"/>
      <c r="AA324" s="185"/>
      <c r="AB324" s="185"/>
      <c r="AC324" s="185"/>
      <c r="AD324" s="185"/>
      <c r="AE324" s="185"/>
      <c r="AF324" s="185"/>
      <c r="AG324" s="185"/>
      <c r="AH324" s="185"/>
      <c r="AI324" s="185"/>
      <c r="AJ324" s="185"/>
      <c r="AK324" s="185"/>
      <c r="AL324" s="185"/>
      <c r="AM324" s="185"/>
      <c r="AN324" s="185"/>
      <c r="AO324" s="185"/>
      <c r="AP324" s="185"/>
      <c r="AQ324" s="185"/>
      <c r="AR324" s="185"/>
      <c r="AS324" s="185"/>
      <c r="AT324" s="185"/>
      <c r="AU324" s="185"/>
      <c r="AV324" s="185"/>
      <c r="AW324" s="185"/>
      <c r="AX324" s="185"/>
      <c r="AY324" s="185"/>
      <c r="AZ324" s="185"/>
      <c r="BA324" s="185"/>
      <c r="BB324" s="185"/>
      <c r="BC324" s="185"/>
      <c r="BD324" s="185"/>
      <c r="BE324" s="185"/>
      <c r="BF324" s="185"/>
      <c r="BG324" s="185"/>
      <c r="BH324" s="185"/>
      <c r="BI324" s="185"/>
      <c r="BJ324" s="185"/>
      <c r="BK324" s="185"/>
      <c r="BL324" s="185"/>
      <c r="BM324" s="185"/>
      <c r="BN324" s="185"/>
      <c r="BO324" s="185"/>
      <c r="BP324" s="185"/>
      <c r="BQ324" s="185"/>
      <c r="BR324" s="185"/>
      <c r="BS324" s="185"/>
      <c r="BT324" s="185"/>
      <c r="BU324" s="185"/>
      <c r="BV324" s="185"/>
      <c r="BW324" s="185"/>
      <c r="BX324" s="185"/>
    </row>
    <row r="325" spans="1:76" s="257" customFormat="1" ht="21" customHeight="1" x14ac:dyDescent="0.2">
      <c r="A325" s="337">
        <v>8099</v>
      </c>
      <c r="B325" s="293" t="s">
        <v>98</v>
      </c>
      <c r="C325" s="276" t="s">
        <v>265</v>
      </c>
      <c r="D325" s="476" t="s">
        <v>853</v>
      </c>
      <c r="E325" s="220">
        <f t="shared" si="89"/>
        <v>632246</v>
      </c>
      <c r="F325" s="256">
        <v>631000</v>
      </c>
      <c r="G325" s="728">
        <v>1246</v>
      </c>
      <c r="H325" s="729">
        <v>0</v>
      </c>
      <c r="I325" s="899">
        <v>50417</v>
      </c>
      <c r="J325" s="899">
        <v>17826</v>
      </c>
      <c r="K325" s="728">
        <v>1649</v>
      </c>
      <c r="L325" s="224">
        <v>1649</v>
      </c>
      <c r="M325" s="272">
        <f t="shared" si="85"/>
        <v>100</v>
      </c>
      <c r="N325" s="264"/>
      <c r="O325" s="265" t="s">
        <v>854</v>
      </c>
      <c r="P325" s="265" t="s">
        <v>855</v>
      </c>
      <c r="Q325" s="247"/>
      <c r="R325" s="300" t="s">
        <v>856</v>
      </c>
      <c r="S325" s="185"/>
      <c r="T325" s="185"/>
      <c r="U325" s="185"/>
      <c r="V325" s="185"/>
      <c r="W325" s="185"/>
      <c r="X325" s="185"/>
      <c r="Y325" s="185"/>
      <c r="Z325" s="185"/>
      <c r="AA325" s="185"/>
      <c r="AB325" s="185"/>
      <c r="AC325" s="185"/>
      <c r="AD325" s="185"/>
      <c r="AE325" s="185"/>
      <c r="AF325" s="185"/>
      <c r="AG325" s="185"/>
      <c r="AH325" s="185"/>
      <c r="AI325" s="185"/>
      <c r="AJ325" s="185"/>
      <c r="AK325" s="185"/>
      <c r="AL325" s="185"/>
      <c r="AM325" s="185"/>
      <c r="AN325" s="185"/>
      <c r="AO325" s="185"/>
      <c r="AP325" s="185"/>
      <c r="AQ325" s="185"/>
      <c r="AR325" s="185"/>
      <c r="AS325" s="185"/>
      <c r="AT325" s="185"/>
      <c r="AU325" s="185"/>
      <c r="AV325" s="185"/>
      <c r="AW325" s="185"/>
      <c r="AX325" s="185"/>
      <c r="AY325" s="185"/>
      <c r="AZ325" s="185"/>
      <c r="BA325" s="185"/>
      <c r="BB325" s="185"/>
      <c r="BC325" s="185"/>
      <c r="BD325" s="185"/>
      <c r="BE325" s="185"/>
      <c r="BF325" s="185"/>
      <c r="BG325" s="185"/>
      <c r="BH325" s="185"/>
      <c r="BI325" s="185"/>
      <c r="BJ325" s="185"/>
      <c r="BK325" s="185"/>
      <c r="BL325" s="185"/>
      <c r="BM325" s="185"/>
      <c r="BN325" s="185"/>
      <c r="BO325" s="185"/>
      <c r="BP325" s="185"/>
      <c r="BQ325" s="185"/>
      <c r="BR325" s="185"/>
      <c r="BS325" s="185"/>
      <c r="BT325" s="185"/>
      <c r="BU325" s="185"/>
      <c r="BV325" s="185"/>
      <c r="BW325" s="185"/>
      <c r="BX325" s="185"/>
    </row>
    <row r="326" spans="1:76" s="185" customFormat="1" ht="21" customHeight="1" x14ac:dyDescent="0.2">
      <c r="A326" s="337">
        <v>8179</v>
      </c>
      <c r="B326" s="293" t="s">
        <v>98</v>
      </c>
      <c r="C326" s="276" t="s">
        <v>265</v>
      </c>
      <c r="D326" s="1038" t="s">
        <v>857</v>
      </c>
      <c r="E326" s="220">
        <f t="shared" si="89"/>
        <v>97154</v>
      </c>
      <c r="F326" s="256">
        <v>94830</v>
      </c>
      <c r="G326" s="728">
        <v>1200</v>
      </c>
      <c r="H326" s="729">
        <v>1124</v>
      </c>
      <c r="I326" s="899">
        <v>97154</v>
      </c>
      <c r="J326" s="899">
        <v>10000</v>
      </c>
      <c r="K326" s="728">
        <v>28000</v>
      </c>
      <c r="L326" s="224">
        <v>26552</v>
      </c>
      <c r="M326" s="272">
        <f t="shared" si="85"/>
        <v>94.828571428571422</v>
      </c>
      <c r="N326" s="264"/>
      <c r="O326" s="265" t="s">
        <v>328</v>
      </c>
      <c r="P326" s="265" t="s">
        <v>858</v>
      </c>
      <c r="Q326" s="247"/>
      <c r="R326" s="300" t="s">
        <v>859</v>
      </c>
    </row>
    <row r="327" spans="1:76" s="185" customFormat="1" ht="21" customHeight="1" x14ac:dyDescent="0.2">
      <c r="A327" s="337">
        <v>8186</v>
      </c>
      <c r="B327" s="293" t="s">
        <v>98</v>
      </c>
      <c r="C327" s="276" t="s">
        <v>301</v>
      </c>
      <c r="D327" s="1038" t="s">
        <v>860</v>
      </c>
      <c r="E327" s="220">
        <f t="shared" si="89"/>
        <v>9137</v>
      </c>
      <c r="F327" s="256">
        <v>8198</v>
      </c>
      <c r="G327" s="728">
        <v>939</v>
      </c>
      <c r="H327" s="729">
        <v>0</v>
      </c>
      <c r="I327" s="899">
        <v>9137</v>
      </c>
      <c r="J327" s="899">
        <v>11885</v>
      </c>
      <c r="K327" s="728">
        <v>1</v>
      </c>
      <c r="L327" s="224">
        <v>0</v>
      </c>
      <c r="M327" s="272">
        <f t="shared" si="85"/>
        <v>0</v>
      </c>
      <c r="N327" s="264" t="s">
        <v>478</v>
      </c>
      <c r="O327" s="265"/>
      <c r="P327" s="265" t="s">
        <v>754</v>
      </c>
      <c r="Q327" s="247" t="s">
        <v>269</v>
      </c>
      <c r="R327" s="300" t="s">
        <v>941</v>
      </c>
    </row>
    <row r="328" spans="1:76" s="257" customFormat="1" ht="31.5" customHeight="1" x14ac:dyDescent="0.2">
      <c r="A328" s="337">
        <v>8192</v>
      </c>
      <c r="B328" s="293" t="s">
        <v>130</v>
      </c>
      <c r="C328" s="276" t="s">
        <v>301</v>
      </c>
      <c r="D328" s="914" t="s">
        <v>861</v>
      </c>
      <c r="E328" s="220">
        <f t="shared" si="89"/>
        <v>33135</v>
      </c>
      <c r="F328" s="256">
        <v>32000</v>
      </c>
      <c r="G328" s="728">
        <v>835</v>
      </c>
      <c r="H328" s="729">
        <v>300</v>
      </c>
      <c r="I328" s="899">
        <v>782</v>
      </c>
      <c r="J328" s="899">
        <v>8000</v>
      </c>
      <c r="K328" s="728">
        <v>1933</v>
      </c>
      <c r="L328" s="224">
        <v>472</v>
      </c>
      <c r="M328" s="272">
        <f t="shared" si="85"/>
        <v>24.418003103983445</v>
      </c>
      <c r="N328" s="264"/>
      <c r="O328" s="265" t="s">
        <v>171</v>
      </c>
      <c r="P328" s="265" t="s">
        <v>942</v>
      </c>
      <c r="Q328" s="247"/>
      <c r="R328" s="283" t="s">
        <v>862</v>
      </c>
      <c r="S328" s="185"/>
      <c r="T328" s="185"/>
      <c r="U328" s="185"/>
      <c r="V328" s="185"/>
      <c r="W328" s="185"/>
      <c r="X328" s="185"/>
      <c r="Y328" s="185"/>
      <c r="Z328" s="185"/>
      <c r="AA328" s="185"/>
      <c r="AB328" s="185"/>
      <c r="AC328" s="185"/>
      <c r="AD328" s="185"/>
      <c r="AE328" s="185"/>
      <c r="AF328" s="185"/>
      <c r="AG328" s="185"/>
      <c r="AH328" s="185"/>
      <c r="AI328" s="185"/>
      <c r="AJ328" s="185"/>
      <c r="AK328" s="185"/>
      <c r="AL328" s="185"/>
      <c r="AM328" s="185"/>
      <c r="AN328" s="185"/>
      <c r="AO328" s="185"/>
      <c r="AP328" s="185"/>
      <c r="AQ328" s="185"/>
      <c r="AR328" s="185"/>
      <c r="AS328" s="185"/>
      <c r="AT328" s="185"/>
      <c r="AU328" s="185"/>
      <c r="AV328" s="185"/>
      <c r="AW328" s="185"/>
      <c r="AX328" s="185"/>
      <c r="AY328" s="185"/>
      <c r="AZ328" s="185"/>
      <c r="BA328" s="185"/>
      <c r="BB328" s="185"/>
      <c r="BC328" s="185"/>
      <c r="BD328" s="185"/>
      <c r="BE328" s="185"/>
      <c r="BF328" s="185"/>
      <c r="BG328" s="185"/>
      <c r="BH328" s="185"/>
      <c r="BI328" s="185"/>
      <c r="BJ328" s="185"/>
      <c r="BK328" s="185"/>
      <c r="BL328" s="185"/>
      <c r="BM328" s="185"/>
      <c r="BN328" s="185"/>
      <c r="BO328" s="185"/>
      <c r="BP328" s="185"/>
      <c r="BQ328" s="185"/>
      <c r="BR328" s="185"/>
      <c r="BS328" s="185"/>
      <c r="BT328" s="185"/>
      <c r="BU328" s="185"/>
      <c r="BV328" s="185"/>
      <c r="BW328" s="185"/>
      <c r="BX328" s="185"/>
    </row>
    <row r="329" spans="1:76" s="257" customFormat="1" ht="21" customHeight="1" x14ac:dyDescent="0.2">
      <c r="A329" s="337">
        <v>8193</v>
      </c>
      <c r="B329" s="293" t="s">
        <v>130</v>
      </c>
      <c r="C329" s="276" t="s">
        <v>301</v>
      </c>
      <c r="D329" s="377" t="s">
        <v>863</v>
      </c>
      <c r="E329" s="220">
        <f t="shared" si="89"/>
        <v>5400</v>
      </c>
      <c r="F329" s="256">
        <v>5000</v>
      </c>
      <c r="G329" s="728">
        <v>400</v>
      </c>
      <c r="H329" s="729">
        <v>0</v>
      </c>
      <c r="I329" s="899">
        <v>0</v>
      </c>
      <c r="J329" s="899">
        <v>1000</v>
      </c>
      <c r="K329" s="728">
        <v>0</v>
      </c>
      <c r="L329" s="224">
        <v>0</v>
      </c>
      <c r="M329" s="225" t="s">
        <v>19</v>
      </c>
      <c r="N329" s="264"/>
      <c r="O329" s="265"/>
      <c r="P329" s="265"/>
      <c r="Q329" s="247"/>
      <c r="R329" s="283" t="s">
        <v>797</v>
      </c>
      <c r="S329" s="185"/>
      <c r="T329" s="185"/>
      <c r="U329" s="185"/>
      <c r="V329" s="185"/>
      <c r="W329" s="185"/>
      <c r="X329" s="185"/>
      <c r="Y329" s="185"/>
      <c r="Z329" s="185"/>
      <c r="AA329" s="185"/>
      <c r="AB329" s="185"/>
      <c r="AC329" s="185"/>
      <c r="AD329" s="185"/>
      <c r="AE329" s="185"/>
      <c r="AF329" s="185"/>
      <c r="AG329" s="185"/>
      <c r="AH329" s="185"/>
      <c r="AI329" s="185"/>
      <c r="AJ329" s="185"/>
      <c r="AK329" s="185"/>
      <c r="AL329" s="185"/>
      <c r="AM329" s="185"/>
      <c r="AN329" s="185"/>
      <c r="AO329" s="185"/>
      <c r="AP329" s="185"/>
      <c r="AQ329" s="185"/>
      <c r="AR329" s="185"/>
      <c r="AS329" s="185"/>
      <c r="AT329" s="185"/>
      <c r="AU329" s="185"/>
      <c r="AV329" s="185"/>
      <c r="AW329" s="185"/>
      <c r="AX329" s="185"/>
      <c r="AY329" s="185"/>
      <c r="AZ329" s="185"/>
      <c r="BA329" s="185"/>
      <c r="BB329" s="185"/>
      <c r="BC329" s="185"/>
      <c r="BD329" s="185"/>
      <c r="BE329" s="185"/>
      <c r="BF329" s="185"/>
      <c r="BG329" s="185"/>
      <c r="BH329" s="185"/>
      <c r="BI329" s="185"/>
      <c r="BJ329" s="185"/>
      <c r="BK329" s="185"/>
      <c r="BL329" s="185"/>
      <c r="BM329" s="185"/>
      <c r="BN329" s="185"/>
      <c r="BO329" s="185"/>
      <c r="BP329" s="185"/>
      <c r="BQ329" s="185"/>
      <c r="BR329" s="185"/>
      <c r="BS329" s="185"/>
      <c r="BT329" s="185"/>
      <c r="BU329" s="185"/>
      <c r="BV329" s="185"/>
      <c r="BW329" s="185"/>
      <c r="BX329" s="185"/>
    </row>
    <row r="330" spans="1:76" s="185" customFormat="1" ht="21" customHeight="1" thickBot="1" x14ac:dyDescent="0.25">
      <c r="A330" s="657">
        <v>8206</v>
      </c>
      <c r="B330" s="658" t="s">
        <v>98</v>
      </c>
      <c r="C330" s="813" t="s">
        <v>301</v>
      </c>
      <c r="D330" s="915" t="s">
        <v>864</v>
      </c>
      <c r="E330" s="902">
        <f t="shared" si="89"/>
        <v>1900</v>
      </c>
      <c r="F330" s="815">
        <v>1500</v>
      </c>
      <c r="G330" s="815">
        <v>400</v>
      </c>
      <c r="H330" s="816">
        <v>0</v>
      </c>
      <c r="I330" s="524">
        <v>0</v>
      </c>
      <c r="J330" s="817">
        <v>1000</v>
      </c>
      <c r="K330" s="818">
        <v>0</v>
      </c>
      <c r="L330" s="819">
        <v>0</v>
      </c>
      <c r="M330" s="582" t="s">
        <v>19</v>
      </c>
      <c r="N330" s="530"/>
      <c r="O330" s="583"/>
      <c r="P330" s="583"/>
      <c r="Q330" s="532"/>
      <c r="R330" s="820" t="s">
        <v>797</v>
      </c>
    </row>
    <row r="331" spans="1:76" s="186" customFormat="1" ht="21" customHeight="1" thickBot="1" x14ac:dyDescent="0.25">
      <c r="A331" s="1165" t="s">
        <v>52</v>
      </c>
      <c r="B331" s="1166"/>
      <c r="C331" s="1166"/>
      <c r="D331" s="1167"/>
      <c r="E331" s="879">
        <f t="shared" ref="E331:L331" si="90">SUM(E332:E334)</f>
        <v>1278</v>
      </c>
      <c r="F331" s="879">
        <f t="shared" si="90"/>
        <v>0</v>
      </c>
      <c r="G331" s="879">
        <f t="shared" si="90"/>
        <v>0</v>
      </c>
      <c r="H331" s="850">
        <f t="shared" si="90"/>
        <v>0</v>
      </c>
      <c r="I331" s="849">
        <f t="shared" si="90"/>
        <v>0</v>
      </c>
      <c r="J331" s="849">
        <f t="shared" si="90"/>
        <v>344458</v>
      </c>
      <c r="K331" s="850">
        <f t="shared" si="90"/>
        <v>1278</v>
      </c>
      <c r="L331" s="879">
        <f t="shared" si="90"/>
        <v>0</v>
      </c>
      <c r="M331" s="311">
        <f t="shared" si="85"/>
        <v>0</v>
      </c>
      <c r="N331" s="513"/>
      <c r="O331" s="863"/>
      <c r="P331" s="863"/>
      <c r="Q331" s="855"/>
      <c r="R331" s="916"/>
      <c r="S331" s="185"/>
      <c r="T331" s="185"/>
      <c r="U331" s="185"/>
      <c r="V331" s="185"/>
      <c r="W331" s="185"/>
      <c r="X331" s="185"/>
      <c r="Y331" s="185"/>
      <c r="Z331" s="185"/>
      <c r="AA331" s="185"/>
      <c r="AB331" s="185"/>
      <c r="AC331" s="185"/>
      <c r="AD331" s="185"/>
      <c r="AE331" s="185"/>
      <c r="AF331" s="185"/>
      <c r="AG331" s="185"/>
      <c r="AH331" s="185"/>
      <c r="AI331" s="185"/>
      <c r="AJ331" s="185"/>
      <c r="AK331" s="185"/>
      <c r="AL331" s="185"/>
      <c r="AM331" s="185"/>
      <c r="AN331" s="185"/>
      <c r="AO331" s="185"/>
      <c r="AP331" s="185"/>
      <c r="AQ331" s="185"/>
      <c r="AR331" s="185"/>
      <c r="AS331" s="185"/>
      <c r="AT331" s="185"/>
      <c r="AU331" s="185"/>
      <c r="AV331" s="185"/>
      <c r="AW331" s="185"/>
      <c r="AX331" s="185"/>
      <c r="AY331" s="185"/>
      <c r="AZ331" s="185"/>
      <c r="BA331" s="185"/>
      <c r="BB331" s="185"/>
      <c r="BC331" s="185"/>
      <c r="BD331" s="185"/>
      <c r="BE331" s="185"/>
      <c r="BF331" s="185"/>
      <c r="BG331" s="185"/>
      <c r="BH331" s="185"/>
      <c r="BI331" s="185"/>
      <c r="BJ331" s="185"/>
      <c r="BK331" s="185"/>
      <c r="BL331" s="185"/>
      <c r="BM331" s="185"/>
      <c r="BN331" s="185"/>
      <c r="BO331" s="185"/>
      <c r="BP331" s="185"/>
      <c r="BQ331" s="185"/>
      <c r="BR331" s="185"/>
      <c r="BS331" s="185"/>
      <c r="BT331" s="185"/>
      <c r="BU331" s="185"/>
      <c r="BV331" s="185"/>
      <c r="BW331" s="185"/>
      <c r="BX331" s="185"/>
    </row>
    <row r="332" spans="1:76" s="186" customFormat="1" ht="21" customHeight="1" x14ac:dyDescent="0.2">
      <c r="A332" s="917">
        <v>8064</v>
      </c>
      <c r="B332" s="918"/>
      <c r="C332" s="919"/>
      <c r="D332" s="920" t="s">
        <v>865</v>
      </c>
      <c r="E332" s="921">
        <v>0</v>
      </c>
      <c r="F332" s="921">
        <v>0</v>
      </c>
      <c r="G332" s="921">
        <v>0</v>
      </c>
      <c r="H332" s="922">
        <v>0</v>
      </c>
      <c r="I332" s="923">
        <v>0</v>
      </c>
      <c r="J332" s="923">
        <v>15000</v>
      </c>
      <c r="K332" s="921">
        <v>0</v>
      </c>
      <c r="L332" s="924">
        <v>0</v>
      </c>
      <c r="M332" s="925" t="s">
        <v>19</v>
      </c>
      <c r="N332" s="926"/>
      <c r="O332" s="927"/>
      <c r="P332" s="927"/>
      <c r="Q332" s="928"/>
      <c r="R332" s="1129"/>
      <c r="S332" s="185"/>
      <c r="T332" s="185"/>
      <c r="U332" s="185"/>
      <c r="V332" s="185"/>
      <c r="W332" s="185"/>
      <c r="X332" s="185"/>
      <c r="Y332" s="185"/>
      <c r="Z332" s="185"/>
      <c r="AA332" s="185"/>
      <c r="AB332" s="185"/>
      <c r="AC332" s="185"/>
      <c r="AD332" s="185"/>
      <c r="AE332" s="185"/>
      <c r="AF332" s="185"/>
      <c r="AG332" s="185"/>
      <c r="AH332" s="185"/>
      <c r="AI332" s="185"/>
      <c r="AJ332" s="185"/>
      <c r="AK332" s="185"/>
      <c r="AL332" s="185"/>
      <c r="AM332" s="185"/>
      <c r="AN332" s="185"/>
      <c r="AO332" s="185"/>
      <c r="AP332" s="185"/>
      <c r="AQ332" s="185"/>
      <c r="AR332" s="185"/>
      <c r="AS332" s="185"/>
      <c r="AT332" s="185"/>
      <c r="AU332" s="185"/>
      <c r="AV332" s="185"/>
      <c r="AW332" s="185"/>
      <c r="AX332" s="185"/>
      <c r="AY332" s="185"/>
      <c r="AZ332" s="185"/>
      <c r="BA332" s="185"/>
      <c r="BB332" s="185"/>
      <c r="BC332" s="185"/>
      <c r="BD332" s="185"/>
      <c r="BE332" s="185"/>
      <c r="BF332" s="185"/>
      <c r="BG332" s="185"/>
      <c r="BH332" s="185"/>
      <c r="BI332" s="185"/>
      <c r="BJ332" s="185"/>
      <c r="BK332" s="185"/>
      <c r="BL332" s="185"/>
      <c r="BM332" s="185"/>
      <c r="BN332" s="185"/>
      <c r="BO332" s="185"/>
      <c r="BP332" s="185"/>
      <c r="BQ332" s="185"/>
      <c r="BR332" s="185"/>
      <c r="BS332" s="185"/>
      <c r="BT332" s="185"/>
      <c r="BU332" s="185"/>
      <c r="BV332" s="185"/>
      <c r="BW332" s="185"/>
      <c r="BX332" s="185"/>
    </row>
    <row r="333" spans="1:76" s="257" customFormat="1" ht="21" customHeight="1" x14ac:dyDescent="0.2">
      <c r="A333" s="598" t="s">
        <v>757</v>
      </c>
      <c r="B333" s="647"/>
      <c r="C333" s="599"/>
      <c r="D333" s="929" t="s">
        <v>866</v>
      </c>
      <c r="E333" s="930">
        <v>0</v>
      </c>
      <c r="F333" s="930">
        <v>0</v>
      </c>
      <c r="G333" s="930">
        <v>0</v>
      </c>
      <c r="H333" s="931">
        <v>0</v>
      </c>
      <c r="I333" s="932">
        <v>0</v>
      </c>
      <c r="J333" s="932">
        <v>309458</v>
      </c>
      <c r="K333" s="930">
        <v>0</v>
      </c>
      <c r="L333" s="933">
        <v>0</v>
      </c>
      <c r="M333" s="934" t="s">
        <v>19</v>
      </c>
      <c r="N333" s="610"/>
      <c r="O333" s="611"/>
      <c r="P333" s="611"/>
      <c r="Q333" s="612"/>
      <c r="R333" s="1130"/>
      <c r="S333" s="185"/>
      <c r="T333" s="185"/>
      <c r="U333" s="185"/>
      <c r="V333" s="185"/>
      <c r="W333" s="185"/>
      <c r="X333" s="185"/>
      <c r="Y333" s="185"/>
      <c r="Z333" s="185"/>
      <c r="AA333" s="185"/>
      <c r="AB333" s="185"/>
      <c r="AC333" s="185"/>
      <c r="AD333" s="185"/>
      <c r="AE333" s="185"/>
      <c r="AF333" s="185"/>
      <c r="AG333" s="185"/>
      <c r="AH333" s="185"/>
      <c r="AI333" s="185"/>
      <c r="AJ333" s="185"/>
      <c r="AK333" s="185"/>
      <c r="AL333" s="185"/>
      <c r="AM333" s="185"/>
      <c r="AN333" s="185"/>
      <c r="AO333" s="185"/>
      <c r="AP333" s="185"/>
      <c r="AQ333" s="185"/>
      <c r="AR333" s="185"/>
      <c r="AS333" s="185"/>
      <c r="AT333" s="185"/>
      <c r="AU333" s="185"/>
      <c r="AV333" s="185"/>
      <c r="AW333" s="185"/>
      <c r="AX333" s="185"/>
      <c r="AY333" s="185"/>
      <c r="AZ333" s="185"/>
      <c r="BA333" s="185"/>
      <c r="BB333" s="185"/>
      <c r="BC333" s="185"/>
      <c r="BD333" s="185"/>
      <c r="BE333" s="185"/>
      <c r="BF333" s="185"/>
      <c r="BG333" s="185"/>
      <c r="BH333" s="185"/>
      <c r="BI333" s="185"/>
      <c r="BJ333" s="185"/>
      <c r="BK333" s="185"/>
      <c r="BL333" s="185"/>
      <c r="BM333" s="185"/>
      <c r="BN333" s="185"/>
      <c r="BO333" s="185"/>
      <c r="BP333" s="185"/>
      <c r="BQ333" s="185"/>
      <c r="BR333" s="185"/>
      <c r="BS333" s="185"/>
      <c r="BT333" s="185"/>
      <c r="BU333" s="185"/>
      <c r="BV333" s="185"/>
      <c r="BW333" s="185"/>
      <c r="BX333" s="185"/>
    </row>
    <row r="334" spans="1:76" s="186" customFormat="1" ht="21" customHeight="1" thickBot="1" x14ac:dyDescent="0.25">
      <c r="A334" s="935" t="s">
        <v>757</v>
      </c>
      <c r="B334" s="936"/>
      <c r="C334" s="937"/>
      <c r="D334" s="938" t="s">
        <v>867</v>
      </c>
      <c r="E334" s="939">
        <v>1278</v>
      </c>
      <c r="F334" s="940">
        <v>0</v>
      </c>
      <c r="G334" s="939">
        <v>0</v>
      </c>
      <c r="H334" s="941">
        <v>0</v>
      </c>
      <c r="I334" s="942">
        <v>0</v>
      </c>
      <c r="J334" s="942">
        <v>20000</v>
      </c>
      <c r="K334" s="939">
        <v>1278</v>
      </c>
      <c r="L334" s="940">
        <v>0</v>
      </c>
      <c r="M334" s="943">
        <f t="shared" si="85"/>
        <v>0</v>
      </c>
      <c r="N334" s="944"/>
      <c r="O334" s="945"/>
      <c r="P334" s="945"/>
      <c r="Q334" s="946"/>
      <c r="R334" s="1131"/>
      <c r="S334" s="185"/>
      <c r="T334" s="185"/>
      <c r="U334" s="185"/>
      <c r="V334" s="185"/>
      <c r="W334" s="185"/>
      <c r="X334" s="185"/>
      <c r="Y334" s="185"/>
      <c r="Z334" s="185"/>
      <c r="AA334" s="185"/>
      <c r="AB334" s="185"/>
      <c r="AC334" s="185"/>
      <c r="AD334" s="185"/>
      <c r="AE334" s="185"/>
      <c r="AF334" s="185"/>
      <c r="AG334" s="185"/>
      <c r="AH334" s="185"/>
      <c r="AI334" s="185"/>
      <c r="AJ334" s="185"/>
      <c r="AK334" s="185"/>
      <c r="AL334" s="185"/>
      <c r="AM334" s="185"/>
      <c r="AN334" s="185"/>
      <c r="AO334" s="185"/>
      <c r="AP334" s="185"/>
      <c r="AQ334" s="185"/>
      <c r="AR334" s="185"/>
      <c r="AS334" s="185"/>
      <c r="AT334" s="185"/>
      <c r="AU334" s="185"/>
      <c r="AV334" s="185"/>
      <c r="AW334" s="185"/>
      <c r="AX334" s="185"/>
      <c r="AY334" s="185"/>
      <c r="AZ334" s="185"/>
      <c r="BA334" s="185"/>
      <c r="BB334" s="185"/>
      <c r="BC334" s="185"/>
      <c r="BD334" s="185"/>
      <c r="BE334" s="185"/>
      <c r="BF334" s="185"/>
      <c r="BG334" s="185"/>
      <c r="BH334" s="185"/>
      <c r="BI334" s="185"/>
      <c r="BJ334" s="185"/>
      <c r="BK334" s="185"/>
      <c r="BL334" s="185"/>
      <c r="BM334" s="185"/>
      <c r="BN334" s="185"/>
      <c r="BO334" s="185"/>
      <c r="BP334" s="185"/>
      <c r="BQ334" s="185"/>
      <c r="BR334" s="185"/>
      <c r="BS334" s="185"/>
      <c r="BT334" s="185"/>
      <c r="BU334" s="185"/>
      <c r="BV334" s="185"/>
      <c r="BW334" s="185"/>
      <c r="BX334" s="185"/>
    </row>
    <row r="335" spans="1:76" x14ac:dyDescent="0.2">
      <c r="A335" s="138"/>
      <c r="B335" s="139"/>
      <c r="C335" s="139"/>
      <c r="D335" s="139"/>
      <c r="E335" s="140"/>
      <c r="F335" s="140"/>
      <c r="G335" s="140"/>
      <c r="H335" s="140"/>
      <c r="I335" s="140"/>
      <c r="J335" s="140"/>
      <c r="K335" s="140"/>
      <c r="L335" s="140"/>
      <c r="M335" s="139"/>
      <c r="N335" s="141"/>
      <c r="O335" s="141"/>
      <c r="P335" s="141"/>
      <c r="Q335" s="141"/>
      <c r="R335" s="142"/>
    </row>
    <row r="336" spans="1:76" ht="13.5" thickBot="1" x14ac:dyDescent="0.25">
      <c r="A336" s="143"/>
      <c r="B336" s="144"/>
      <c r="C336" s="144"/>
      <c r="D336" s="144"/>
      <c r="E336" s="145"/>
      <c r="F336" s="145"/>
      <c r="G336" s="145"/>
      <c r="H336" s="145"/>
      <c r="I336" s="145"/>
      <c r="J336" s="145"/>
      <c r="K336" s="145"/>
      <c r="L336" s="145"/>
      <c r="M336" s="144"/>
      <c r="N336" s="146"/>
      <c r="O336" s="146"/>
      <c r="P336" s="146"/>
      <c r="Q336" s="146"/>
      <c r="R336" s="147"/>
    </row>
    <row r="337" spans="1:76" ht="13.5" thickBot="1" x14ac:dyDescent="0.25">
      <c r="A337" s="143"/>
      <c r="B337" s="144"/>
      <c r="C337" s="144"/>
      <c r="D337" s="144"/>
      <c r="E337" s="145"/>
      <c r="F337" s="145"/>
      <c r="G337" s="145"/>
      <c r="H337" s="145"/>
      <c r="I337" s="145"/>
      <c r="J337" s="148">
        <f>J6+J9+J211+J290+J309+J322</f>
        <v>1379533</v>
      </c>
      <c r="K337" s="148">
        <f>K6+K9+K211+K290+K309+K322</f>
        <v>719897</v>
      </c>
      <c r="L337" s="149">
        <f>L6+L9+L211+L290+L309+L322</f>
        <v>646734</v>
      </c>
      <c r="M337" s="144"/>
      <c r="N337" s="146"/>
      <c r="O337" s="146"/>
      <c r="P337" s="146"/>
      <c r="Q337" s="146"/>
      <c r="R337" s="144"/>
    </row>
    <row r="338" spans="1:76" x14ac:dyDescent="0.2">
      <c r="E338" s="150"/>
      <c r="F338" s="150"/>
      <c r="G338" s="150"/>
      <c r="H338" s="150"/>
      <c r="I338" s="150"/>
      <c r="J338" s="150"/>
      <c r="K338" s="150"/>
      <c r="L338" s="150"/>
    </row>
    <row r="339" spans="1:76" s="151" customFormat="1" x14ac:dyDescent="0.2">
      <c r="A339"/>
      <c r="B339"/>
      <c r="C339"/>
      <c r="D339"/>
      <c r="E339" s="150"/>
      <c r="F339" s="150"/>
      <c r="G339" s="150"/>
      <c r="H339" s="150"/>
      <c r="I339" s="150"/>
      <c r="J339" s="150"/>
      <c r="K339" s="150"/>
      <c r="L339" s="150"/>
      <c r="M339" s="150"/>
      <c r="N339" s="152"/>
      <c r="O339" s="152"/>
      <c r="R339"/>
      <c r="S339" s="129"/>
      <c r="T339" s="129"/>
      <c r="U339" s="129"/>
      <c r="V339" s="129"/>
      <c r="W339" s="129"/>
      <c r="X339" s="129"/>
      <c r="Y339" s="129"/>
      <c r="Z339" s="129"/>
      <c r="AA339" s="129"/>
      <c r="AB339" s="129"/>
      <c r="AC339" s="129"/>
      <c r="AD339" s="129"/>
      <c r="AE339" s="129"/>
      <c r="AF339" s="129"/>
      <c r="AG339" s="129"/>
      <c r="AH339" s="129"/>
      <c r="AI339" s="129"/>
      <c r="AJ339" s="129"/>
      <c r="AK339" s="129"/>
      <c r="AL339" s="129"/>
      <c r="AM339" s="129"/>
      <c r="AN339" s="129"/>
      <c r="AO339" s="129"/>
      <c r="AP339" s="129"/>
      <c r="AQ339" s="129"/>
      <c r="AR339" s="129"/>
      <c r="AS339" s="129"/>
      <c r="AT339" s="129"/>
      <c r="AU339" s="129"/>
      <c r="AV339" s="129"/>
      <c r="AW339" s="129"/>
      <c r="AX339" s="129"/>
      <c r="AY339" s="129"/>
      <c r="AZ339" s="129"/>
      <c r="BA339" s="129"/>
      <c r="BB339" s="129"/>
      <c r="BC339" s="129"/>
      <c r="BD339" s="129"/>
      <c r="BE339" s="129"/>
      <c r="BF339" s="129"/>
      <c r="BG339" s="129"/>
      <c r="BH339" s="129"/>
      <c r="BI339" s="129"/>
      <c r="BJ339" s="129"/>
      <c r="BK339" s="129"/>
      <c r="BL339" s="129"/>
      <c r="BM339" s="129"/>
      <c r="BN339" s="129"/>
      <c r="BO339" s="129"/>
      <c r="BP339" s="129"/>
      <c r="BQ339" s="129"/>
      <c r="BR339" s="129"/>
      <c r="BS339" s="129"/>
      <c r="BT339" s="129"/>
      <c r="BU339" s="129"/>
      <c r="BV339" s="129"/>
      <c r="BW339" s="129"/>
      <c r="BX339" s="129"/>
    </row>
    <row r="340" spans="1:76" s="151" customFormat="1" x14ac:dyDescent="0.2">
      <c r="A340"/>
      <c r="B340"/>
      <c r="C340"/>
      <c r="D340"/>
      <c r="E340" s="150"/>
      <c r="F340" s="150"/>
      <c r="G340" s="150"/>
      <c r="H340" s="150"/>
      <c r="I340" s="150"/>
      <c r="J340" s="150"/>
      <c r="K340" s="150"/>
      <c r="L340" s="150"/>
      <c r="M340"/>
      <c r="R340"/>
      <c r="S340" s="129"/>
      <c r="T340" s="129"/>
      <c r="U340" s="129"/>
      <c r="V340" s="129"/>
      <c r="W340" s="129"/>
      <c r="X340" s="129"/>
      <c r="Y340" s="129"/>
      <c r="Z340" s="129"/>
      <c r="AA340" s="129"/>
      <c r="AB340" s="129"/>
      <c r="AC340" s="129"/>
      <c r="AD340" s="129"/>
      <c r="AE340" s="129"/>
      <c r="AF340" s="129"/>
      <c r="AG340" s="129"/>
      <c r="AH340" s="129"/>
      <c r="AI340" s="129"/>
      <c r="AJ340" s="129"/>
      <c r="AK340" s="129"/>
      <c r="AL340" s="129"/>
      <c r="AM340" s="129"/>
      <c r="AN340" s="129"/>
      <c r="AO340" s="129"/>
      <c r="AP340" s="129"/>
      <c r="AQ340" s="129"/>
      <c r="AR340" s="129"/>
      <c r="AS340" s="129"/>
      <c r="AT340" s="129"/>
      <c r="AU340" s="129"/>
      <c r="AV340" s="129"/>
      <c r="AW340" s="129"/>
      <c r="AX340" s="129"/>
      <c r="AY340" s="129"/>
      <c r="AZ340" s="129"/>
      <c r="BA340" s="129"/>
      <c r="BB340" s="129"/>
      <c r="BC340" s="129"/>
      <c r="BD340" s="129"/>
      <c r="BE340" s="129"/>
      <c r="BF340" s="129"/>
      <c r="BG340" s="129"/>
      <c r="BH340" s="129"/>
      <c r="BI340" s="129"/>
      <c r="BJ340" s="129"/>
      <c r="BK340" s="129"/>
      <c r="BL340" s="129"/>
      <c r="BM340" s="129"/>
      <c r="BN340" s="129"/>
      <c r="BO340" s="129"/>
      <c r="BP340" s="129"/>
      <c r="BQ340" s="129"/>
      <c r="BR340" s="129"/>
      <c r="BS340" s="129"/>
      <c r="BT340" s="129"/>
      <c r="BU340" s="129"/>
      <c r="BV340" s="129"/>
      <c r="BW340" s="129"/>
      <c r="BX340" s="129"/>
    </row>
    <row r="341" spans="1:76" s="151" customFormat="1" x14ac:dyDescent="0.2">
      <c r="A341"/>
      <c r="B341"/>
      <c r="C341"/>
      <c r="D341"/>
      <c r="E341" s="150"/>
      <c r="F341" s="150"/>
      <c r="G341" s="150"/>
      <c r="H341" s="150"/>
      <c r="I341" s="150"/>
      <c r="J341" s="150"/>
      <c r="K341" s="150"/>
      <c r="L341" s="150"/>
      <c r="M341"/>
      <c r="R341"/>
      <c r="S341" s="129"/>
      <c r="T341" s="129"/>
      <c r="U341" s="129"/>
      <c r="V341" s="129"/>
      <c r="W341" s="129"/>
      <c r="X341" s="129"/>
      <c r="Y341" s="129"/>
      <c r="Z341" s="129"/>
      <c r="AA341" s="129"/>
      <c r="AB341" s="129"/>
      <c r="AC341" s="129"/>
      <c r="AD341" s="129"/>
      <c r="AE341" s="129"/>
      <c r="AF341" s="129"/>
      <c r="AG341" s="129"/>
      <c r="AH341" s="129"/>
      <c r="AI341" s="129"/>
      <c r="AJ341" s="129"/>
      <c r="AK341" s="129"/>
      <c r="AL341" s="129"/>
      <c r="AM341" s="129"/>
      <c r="AN341" s="129"/>
      <c r="AO341" s="129"/>
      <c r="AP341" s="129"/>
      <c r="AQ341" s="129"/>
      <c r="AR341" s="129"/>
      <c r="AS341" s="129"/>
      <c r="AT341" s="129"/>
      <c r="AU341" s="129"/>
      <c r="AV341" s="129"/>
      <c r="AW341" s="129"/>
      <c r="AX341" s="129"/>
      <c r="AY341" s="129"/>
      <c r="AZ341" s="129"/>
      <c r="BA341" s="129"/>
      <c r="BB341" s="129"/>
      <c r="BC341" s="129"/>
      <c r="BD341" s="129"/>
      <c r="BE341" s="129"/>
      <c r="BF341" s="129"/>
      <c r="BG341" s="129"/>
      <c r="BH341" s="129"/>
      <c r="BI341" s="129"/>
      <c r="BJ341" s="129"/>
      <c r="BK341" s="129"/>
      <c r="BL341" s="129"/>
      <c r="BM341" s="129"/>
      <c r="BN341" s="129"/>
      <c r="BO341" s="129"/>
      <c r="BP341" s="129"/>
      <c r="BQ341" s="129"/>
      <c r="BR341" s="129"/>
      <c r="BS341" s="129"/>
      <c r="BT341" s="129"/>
      <c r="BU341" s="129"/>
      <c r="BV341" s="129"/>
      <c r="BW341" s="129"/>
      <c r="BX341" s="129"/>
    </row>
    <row r="342" spans="1:76" s="151" customFormat="1" x14ac:dyDescent="0.2">
      <c r="A342"/>
      <c r="B342"/>
      <c r="C342"/>
      <c r="D342"/>
      <c r="E342" s="150"/>
      <c r="F342" s="150"/>
      <c r="G342" s="150"/>
      <c r="H342" s="150"/>
      <c r="I342" s="150"/>
      <c r="J342" s="150"/>
      <c r="K342" s="150"/>
      <c r="L342" s="150"/>
      <c r="M342"/>
      <c r="R342"/>
      <c r="S342" s="129"/>
      <c r="T342" s="129"/>
      <c r="U342" s="129"/>
      <c r="V342" s="129"/>
      <c r="W342" s="129"/>
      <c r="X342" s="129"/>
      <c r="Y342" s="129"/>
      <c r="Z342" s="129"/>
      <c r="AA342" s="129"/>
      <c r="AB342" s="129"/>
      <c r="AC342" s="129"/>
      <c r="AD342" s="129"/>
      <c r="AE342" s="129"/>
      <c r="AF342" s="129"/>
      <c r="AG342" s="129"/>
      <c r="AH342" s="129"/>
      <c r="AI342" s="129"/>
      <c r="AJ342" s="129"/>
      <c r="AK342" s="129"/>
      <c r="AL342" s="129"/>
      <c r="AM342" s="129"/>
      <c r="AN342" s="129"/>
      <c r="AO342" s="129"/>
      <c r="AP342" s="129"/>
      <c r="AQ342" s="129"/>
      <c r="AR342" s="129"/>
      <c r="AS342" s="129"/>
      <c r="AT342" s="129"/>
      <c r="AU342" s="129"/>
      <c r="AV342" s="129"/>
      <c r="AW342" s="129"/>
      <c r="AX342" s="129"/>
      <c r="AY342" s="129"/>
      <c r="AZ342" s="129"/>
      <c r="BA342" s="129"/>
      <c r="BB342" s="129"/>
      <c r="BC342" s="129"/>
      <c r="BD342" s="129"/>
      <c r="BE342" s="129"/>
      <c r="BF342" s="129"/>
      <c r="BG342" s="129"/>
      <c r="BH342" s="129"/>
      <c r="BI342" s="129"/>
      <c r="BJ342" s="129"/>
      <c r="BK342" s="129"/>
      <c r="BL342" s="129"/>
      <c r="BM342" s="129"/>
      <c r="BN342" s="129"/>
      <c r="BO342" s="129"/>
      <c r="BP342" s="129"/>
      <c r="BQ342" s="129"/>
      <c r="BR342" s="129"/>
      <c r="BS342" s="129"/>
      <c r="BT342" s="129"/>
      <c r="BU342" s="129"/>
      <c r="BV342" s="129"/>
      <c r="BW342" s="129"/>
      <c r="BX342" s="129"/>
    </row>
    <row r="343" spans="1:76" s="151" customFormat="1" x14ac:dyDescent="0.2">
      <c r="A343"/>
      <c r="B343"/>
      <c r="C343"/>
      <c r="D343"/>
      <c r="E343" s="150"/>
      <c r="F343" s="150"/>
      <c r="G343" s="150"/>
      <c r="H343" s="150"/>
      <c r="I343" s="150"/>
      <c r="J343" s="150"/>
      <c r="K343" s="150"/>
      <c r="L343" s="150"/>
      <c r="M343"/>
      <c r="R343"/>
      <c r="S343" s="129"/>
      <c r="T343" s="129"/>
      <c r="U343" s="129"/>
      <c r="V343" s="129"/>
      <c r="W343" s="129"/>
      <c r="X343" s="129"/>
      <c r="Y343" s="129"/>
      <c r="Z343" s="129"/>
      <c r="AA343" s="129"/>
      <c r="AB343" s="129"/>
      <c r="AC343" s="129"/>
      <c r="AD343" s="129"/>
      <c r="AE343" s="129"/>
      <c r="AF343" s="129"/>
      <c r="AG343" s="129"/>
      <c r="AH343" s="129"/>
      <c r="AI343" s="129"/>
      <c r="AJ343" s="129"/>
      <c r="AK343" s="129"/>
      <c r="AL343" s="129"/>
      <c r="AM343" s="129"/>
      <c r="AN343" s="129"/>
      <c r="AO343" s="129"/>
      <c r="AP343" s="129"/>
      <c r="AQ343" s="129"/>
      <c r="AR343" s="129"/>
      <c r="AS343" s="129"/>
      <c r="AT343" s="129"/>
      <c r="AU343" s="129"/>
      <c r="AV343" s="129"/>
      <c r="AW343" s="129"/>
      <c r="AX343" s="129"/>
      <c r="AY343" s="129"/>
      <c r="AZ343" s="129"/>
      <c r="BA343" s="129"/>
      <c r="BB343" s="129"/>
      <c r="BC343" s="129"/>
      <c r="BD343" s="129"/>
      <c r="BE343" s="129"/>
      <c r="BF343" s="129"/>
      <c r="BG343" s="129"/>
      <c r="BH343" s="129"/>
      <c r="BI343" s="129"/>
      <c r="BJ343" s="129"/>
      <c r="BK343" s="129"/>
      <c r="BL343" s="129"/>
      <c r="BM343" s="129"/>
      <c r="BN343" s="129"/>
      <c r="BO343" s="129"/>
      <c r="BP343" s="129"/>
      <c r="BQ343" s="129"/>
      <c r="BR343" s="129"/>
      <c r="BS343" s="129"/>
      <c r="BT343" s="129"/>
      <c r="BU343" s="129"/>
      <c r="BV343" s="129"/>
      <c r="BW343" s="129"/>
      <c r="BX343" s="129"/>
    </row>
    <row r="344" spans="1:76" s="151" customFormat="1" x14ac:dyDescent="0.2">
      <c r="A344"/>
      <c r="B344"/>
      <c r="C344"/>
      <c r="D344"/>
      <c r="E344" s="150"/>
      <c r="F344" s="150"/>
      <c r="G344" s="150"/>
      <c r="H344" s="150"/>
      <c r="I344" s="150"/>
      <c r="J344" s="150"/>
      <c r="K344" s="150"/>
      <c r="L344" s="150"/>
      <c r="M344"/>
      <c r="R344"/>
      <c r="S344" s="129"/>
      <c r="T344" s="129"/>
      <c r="U344" s="129"/>
      <c r="V344" s="129"/>
      <c r="W344" s="129"/>
      <c r="X344" s="129"/>
      <c r="Y344" s="129"/>
      <c r="Z344" s="129"/>
      <c r="AA344" s="129"/>
      <c r="AB344" s="129"/>
      <c r="AC344" s="129"/>
      <c r="AD344" s="129"/>
      <c r="AE344" s="129"/>
      <c r="AF344" s="129"/>
      <c r="AG344" s="129"/>
      <c r="AH344" s="129"/>
      <c r="AI344" s="129"/>
      <c r="AJ344" s="129"/>
      <c r="AK344" s="129"/>
      <c r="AL344" s="129"/>
      <c r="AM344" s="129"/>
      <c r="AN344" s="129"/>
      <c r="AO344" s="129"/>
      <c r="AP344" s="129"/>
      <c r="AQ344" s="129"/>
      <c r="AR344" s="129"/>
      <c r="AS344" s="129"/>
      <c r="AT344" s="129"/>
      <c r="AU344" s="129"/>
      <c r="AV344" s="129"/>
      <c r="AW344" s="129"/>
      <c r="AX344" s="129"/>
      <c r="AY344" s="129"/>
      <c r="AZ344" s="129"/>
      <c r="BA344" s="129"/>
      <c r="BB344" s="129"/>
      <c r="BC344" s="129"/>
      <c r="BD344" s="129"/>
      <c r="BE344" s="129"/>
      <c r="BF344" s="129"/>
      <c r="BG344" s="129"/>
      <c r="BH344" s="129"/>
      <c r="BI344" s="129"/>
      <c r="BJ344" s="129"/>
      <c r="BK344" s="129"/>
      <c r="BL344" s="129"/>
      <c r="BM344" s="129"/>
      <c r="BN344" s="129"/>
      <c r="BO344" s="129"/>
      <c r="BP344" s="129"/>
      <c r="BQ344" s="129"/>
      <c r="BR344" s="129"/>
      <c r="BS344" s="129"/>
      <c r="BT344" s="129"/>
      <c r="BU344" s="129"/>
      <c r="BV344" s="129"/>
      <c r="BW344" s="129"/>
      <c r="BX344" s="129"/>
    </row>
    <row r="345" spans="1:76" s="151" customFormat="1" x14ac:dyDescent="0.2">
      <c r="A345"/>
      <c r="B345"/>
      <c r="C345"/>
      <c r="D345"/>
      <c r="E345" s="150"/>
      <c r="F345" s="150"/>
      <c r="G345" s="150"/>
      <c r="H345" s="150"/>
      <c r="I345" s="150"/>
      <c r="J345" s="150"/>
      <c r="K345" s="150"/>
      <c r="L345" s="150"/>
      <c r="M345"/>
      <c r="R345"/>
      <c r="S345" s="129"/>
      <c r="T345" s="129"/>
      <c r="U345" s="129"/>
      <c r="V345" s="129"/>
      <c r="W345" s="129"/>
      <c r="X345" s="129"/>
      <c r="Y345" s="129"/>
      <c r="Z345" s="129"/>
      <c r="AA345" s="129"/>
      <c r="AB345" s="129"/>
      <c r="AC345" s="129"/>
      <c r="AD345" s="129"/>
      <c r="AE345" s="129"/>
      <c r="AF345" s="129"/>
      <c r="AG345" s="129"/>
      <c r="AH345" s="129"/>
      <c r="AI345" s="129"/>
      <c r="AJ345" s="129"/>
      <c r="AK345" s="129"/>
      <c r="AL345" s="129"/>
      <c r="AM345" s="129"/>
      <c r="AN345" s="129"/>
      <c r="AO345" s="129"/>
      <c r="AP345" s="129"/>
      <c r="AQ345" s="129"/>
      <c r="AR345" s="129"/>
      <c r="AS345" s="129"/>
      <c r="AT345" s="129"/>
      <c r="AU345" s="129"/>
      <c r="AV345" s="129"/>
      <c r="AW345" s="129"/>
      <c r="AX345" s="129"/>
      <c r="AY345" s="129"/>
      <c r="AZ345" s="129"/>
      <c r="BA345" s="129"/>
      <c r="BB345" s="129"/>
      <c r="BC345" s="129"/>
      <c r="BD345" s="129"/>
      <c r="BE345" s="129"/>
      <c r="BF345" s="129"/>
      <c r="BG345" s="129"/>
      <c r="BH345" s="129"/>
      <c r="BI345" s="129"/>
      <c r="BJ345" s="129"/>
      <c r="BK345" s="129"/>
      <c r="BL345" s="129"/>
      <c r="BM345" s="129"/>
      <c r="BN345" s="129"/>
      <c r="BO345" s="129"/>
      <c r="BP345" s="129"/>
      <c r="BQ345" s="129"/>
      <c r="BR345" s="129"/>
      <c r="BS345" s="129"/>
      <c r="BT345" s="129"/>
      <c r="BU345" s="129"/>
      <c r="BV345" s="129"/>
      <c r="BW345" s="129"/>
      <c r="BX345" s="129"/>
    </row>
    <row r="346" spans="1:76" s="151" customFormat="1" x14ac:dyDescent="0.2">
      <c r="A346"/>
      <c r="B346"/>
      <c r="C346"/>
      <c r="D346"/>
      <c r="E346" s="150"/>
      <c r="F346" s="150"/>
      <c r="G346" s="150"/>
      <c r="H346" s="150"/>
      <c r="I346" s="150"/>
      <c r="J346" s="150"/>
      <c r="K346" s="150"/>
      <c r="L346" s="150"/>
      <c r="M346"/>
      <c r="R346"/>
      <c r="S346" s="129"/>
      <c r="T346" s="129"/>
      <c r="U346" s="129"/>
      <c r="V346" s="129"/>
      <c r="W346" s="129"/>
      <c r="X346" s="129"/>
      <c r="Y346" s="129"/>
      <c r="Z346" s="129"/>
      <c r="AA346" s="129"/>
      <c r="AB346" s="129"/>
      <c r="AC346" s="129"/>
      <c r="AD346" s="129"/>
      <c r="AE346" s="129"/>
      <c r="AF346" s="129"/>
      <c r="AG346" s="129"/>
      <c r="AH346" s="129"/>
      <c r="AI346" s="129"/>
      <c r="AJ346" s="129"/>
      <c r="AK346" s="129"/>
      <c r="AL346" s="129"/>
      <c r="AM346" s="129"/>
      <c r="AN346" s="129"/>
      <c r="AO346" s="129"/>
      <c r="AP346" s="129"/>
      <c r="AQ346" s="129"/>
      <c r="AR346" s="129"/>
      <c r="AS346" s="129"/>
      <c r="AT346" s="129"/>
      <c r="AU346" s="129"/>
      <c r="AV346" s="129"/>
      <c r="AW346" s="129"/>
      <c r="AX346" s="129"/>
      <c r="AY346" s="129"/>
      <c r="AZ346" s="129"/>
      <c r="BA346" s="129"/>
      <c r="BB346" s="129"/>
      <c r="BC346" s="129"/>
      <c r="BD346" s="129"/>
      <c r="BE346" s="129"/>
      <c r="BF346" s="129"/>
      <c r="BG346" s="129"/>
      <c r="BH346" s="129"/>
      <c r="BI346" s="129"/>
      <c r="BJ346" s="129"/>
      <c r="BK346" s="129"/>
      <c r="BL346" s="129"/>
      <c r="BM346" s="129"/>
      <c r="BN346" s="129"/>
      <c r="BO346" s="129"/>
      <c r="BP346" s="129"/>
      <c r="BQ346" s="129"/>
      <c r="BR346" s="129"/>
      <c r="BS346" s="129"/>
      <c r="BT346" s="129"/>
      <c r="BU346" s="129"/>
      <c r="BV346" s="129"/>
      <c r="BW346" s="129"/>
      <c r="BX346" s="129"/>
    </row>
    <row r="347" spans="1:76" s="151" customFormat="1" x14ac:dyDescent="0.2">
      <c r="A347"/>
      <c r="B347"/>
      <c r="C347"/>
      <c r="D347"/>
      <c r="E347" s="150"/>
      <c r="F347" s="150"/>
      <c r="G347" s="150"/>
      <c r="H347" s="150"/>
      <c r="I347" s="150"/>
      <c r="J347" s="150"/>
      <c r="K347" s="150"/>
      <c r="L347" s="150"/>
      <c r="M347"/>
      <c r="R347"/>
      <c r="S347" s="129"/>
      <c r="T347" s="129"/>
      <c r="U347" s="129"/>
      <c r="V347" s="129"/>
      <c r="W347" s="129"/>
      <c r="X347" s="129"/>
      <c r="Y347" s="129"/>
      <c r="Z347" s="129"/>
      <c r="AA347" s="129"/>
      <c r="AB347" s="129"/>
      <c r="AC347" s="129"/>
      <c r="AD347" s="129"/>
      <c r="AE347" s="129"/>
      <c r="AF347" s="129"/>
      <c r="AG347" s="129"/>
      <c r="AH347" s="129"/>
      <c r="AI347" s="129"/>
      <c r="AJ347" s="129"/>
      <c r="AK347" s="129"/>
      <c r="AL347" s="129"/>
      <c r="AM347" s="129"/>
      <c r="AN347" s="129"/>
      <c r="AO347" s="129"/>
      <c r="AP347" s="129"/>
      <c r="AQ347" s="129"/>
      <c r="AR347" s="129"/>
      <c r="AS347" s="129"/>
      <c r="AT347" s="129"/>
      <c r="AU347" s="129"/>
      <c r="AV347" s="129"/>
      <c r="AW347" s="129"/>
      <c r="AX347" s="129"/>
      <c r="AY347" s="129"/>
      <c r="AZ347" s="129"/>
      <c r="BA347" s="129"/>
      <c r="BB347" s="129"/>
      <c r="BC347" s="129"/>
      <c r="BD347" s="129"/>
      <c r="BE347" s="129"/>
      <c r="BF347" s="129"/>
      <c r="BG347" s="129"/>
      <c r="BH347" s="129"/>
      <c r="BI347" s="129"/>
      <c r="BJ347" s="129"/>
      <c r="BK347" s="129"/>
      <c r="BL347" s="129"/>
      <c r="BM347" s="129"/>
      <c r="BN347" s="129"/>
      <c r="BO347" s="129"/>
      <c r="BP347" s="129"/>
      <c r="BQ347" s="129"/>
      <c r="BR347" s="129"/>
      <c r="BS347" s="129"/>
      <c r="BT347" s="129"/>
      <c r="BU347" s="129"/>
      <c r="BV347" s="129"/>
      <c r="BW347" s="129"/>
      <c r="BX347" s="129"/>
    </row>
    <row r="348" spans="1:76" s="151" customFormat="1" x14ac:dyDescent="0.2">
      <c r="A348"/>
      <c r="B348"/>
      <c r="C348"/>
      <c r="D348"/>
      <c r="E348" s="150"/>
      <c r="F348" s="150"/>
      <c r="G348" s="150"/>
      <c r="H348" s="150"/>
      <c r="I348" s="150"/>
      <c r="J348" s="150"/>
      <c r="K348" s="150"/>
      <c r="L348" s="150"/>
      <c r="M348"/>
      <c r="R348"/>
      <c r="S348" s="129"/>
      <c r="T348" s="129"/>
      <c r="U348" s="129"/>
      <c r="V348" s="129"/>
      <c r="W348" s="129"/>
      <c r="X348" s="129"/>
      <c r="Y348" s="129"/>
      <c r="Z348" s="129"/>
      <c r="AA348" s="129"/>
      <c r="AB348" s="129"/>
      <c r="AC348" s="129"/>
      <c r="AD348" s="129"/>
      <c r="AE348" s="129"/>
      <c r="AF348" s="129"/>
      <c r="AG348" s="129"/>
      <c r="AH348" s="129"/>
      <c r="AI348" s="129"/>
      <c r="AJ348" s="129"/>
      <c r="AK348" s="129"/>
      <c r="AL348" s="129"/>
      <c r="AM348" s="129"/>
      <c r="AN348" s="129"/>
      <c r="AO348" s="129"/>
      <c r="AP348" s="129"/>
      <c r="AQ348" s="129"/>
      <c r="AR348" s="129"/>
      <c r="AS348" s="129"/>
      <c r="AT348" s="129"/>
      <c r="AU348" s="129"/>
      <c r="AV348" s="129"/>
      <c r="AW348" s="129"/>
      <c r="AX348" s="129"/>
      <c r="AY348" s="129"/>
      <c r="AZ348" s="129"/>
      <c r="BA348" s="129"/>
      <c r="BB348" s="129"/>
      <c r="BC348" s="129"/>
      <c r="BD348" s="129"/>
      <c r="BE348" s="129"/>
      <c r="BF348" s="129"/>
      <c r="BG348" s="129"/>
      <c r="BH348" s="129"/>
      <c r="BI348" s="129"/>
      <c r="BJ348" s="129"/>
      <c r="BK348" s="129"/>
      <c r="BL348" s="129"/>
      <c r="BM348" s="129"/>
      <c r="BN348" s="129"/>
      <c r="BO348" s="129"/>
      <c r="BP348" s="129"/>
      <c r="BQ348" s="129"/>
      <c r="BR348" s="129"/>
      <c r="BS348" s="129"/>
      <c r="BT348" s="129"/>
      <c r="BU348" s="129"/>
      <c r="BV348" s="129"/>
      <c r="BW348" s="129"/>
      <c r="BX348" s="129"/>
    </row>
    <row r="349" spans="1:76" s="151" customFormat="1" x14ac:dyDescent="0.2">
      <c r="A349"/>
      <c r="B349"/>
      <c r="C349"/>
      <c r="D349"/>
      <c r="E349" s="150"/>
      <c r="F349" s="150"/>
      <c r="G349" s="150"/>
      <c r="H349" s="150"/>
      <c r="I349" s="150"/>
      <c r="J349" s="150"/>
      <c r="K349" s="150"/>
      <c r="L349" s="150"/>
      <c r="M349"/>
      <c r="R349"/>
      <c r="S349" s="129"/>
      <c r="T349" s="129"/>
      <c r="U349" s="129"/>
      <c r="V349" s="129"/>
      <c r="W349" s="129"/>
      <c r="X349" s="129"/>
      <c r="Y349" s="129"/>
      <c r="Z349" s="129"/>
      <c r="AA349" s="129"/>
      <c r="AB349" s="129"/>
      <c r="AC349" s="129"/>
      <c r="AD349" s="129"/>
      <c r="AE349" s="129"/>
      <c r="AF349" s="129"/>
      <c r="AG349" s="129"/>
      <c r="AH349" s="129"/>
      <c r="AI349" s="129"/>
      <c r="AJ349" s="129"/>
      <c r="AK349" s="129"/>
      <c r="AL349" s="129"/>
      <c r="AM349" s="129"/>
      <c r="AN349" s="129"/>
      <c r="AO349" s="129"/>
      <c r="AP349" s="129"/>
      <c r="AQ349" s="129"/>
      <c r="AR349" s="129"/>
      <c r="AS349" s="129"/>
      <c r="AT349" s="129"/>
      <c r="AU349" s="129"/>
      <c r="AV349" s="129"/>
      <c r="AW349" s="129"/>
      <c r="AX349" s="129"/>
      <c r="AY349" s="129"/>
      <c r="AZ349" s="129"/>
      <c r="BA349" s="129"/>
      <c r="BB349" s="129"/>
      <c r="BC349" s="129"/>
      <c r="BD349" s="129"/>
      <c r="BE349" s="129"/>
      <c r="BF349" s="129"/>
      <c r="BG349" s="129"/>
      <c r="BH349" s="129"/>
      <c r="BI349" s="129"/>
      <c r="BJ349" s="129"/>
      <c r="BK349" s="129"/>
      <c r="BL349" s="129"/>
      <c r="BM349" s="129"/>
      <c r="BN349" s="129"/>
      <c r="BO349" s="129"/>
      <c r="BP349" s="129"/>
      <c r="BQ349" s="129"/>
      <c r="BR349" s="129"/>
      <c r="BS349" s="129"/>
      <c r="BT349" s="129"/>
      <c r="BU349" s="129"/>
      <c r="BV349" s="129"/>
      <c r="BW349" s="129"/>
      <c r="BX349" s="129"/>
    </row>
    <row r="350" spans="1:76" s="151" customFormat="1" x14ac:dyDescent="0.2">
      <c r="A350"/>
      <c r="B350"/>
      <c r="C350"/>
      <c r="D350"/>
      <c r="E350" s="150"/>
      <c r="F350" s="150"/>
      <c r="G350" s="150"/>
      <c r="H350" s="150"/>
      <c r="I350" s="150"/>
      <c r="J350" s="150"/>
      <c r="K350" s="150"/>
      <c r="L350" s="150"/>
      <c r="M350"/>
      <c r="R350"/>
      <c r="S350" s="129"/>
      <c r="T350" s="129"/>
      <c r="U350" s="129"/>
      <c r="V350" s="129"/>
      <c r="W350" s="129"/>
      <c r="X350" s="129"/>
      <c r="Y350" s="129"/>
      <c r="Z350" s="129"/>
      <c r="AA350" s="129"/>
      <c r="AB350" s="129"/>
      <c r="AC350" s="129"/>
      <c r="AD350" s="129"/>
      <c r="AE350" s="129"/>
      <c r="AF350" s="129"/>
      <c r="AG350" s="129"/>
      <c r="AH350" s="129"/>
      <c r="AI350" s="129"/>
      <c r="AJ350" s="129"/>
      <c r="AK350" s="129"/>
      <c r="AL350" s="129"/>
      <c r="AM350" s="129"/>
      <c r="AN350" s="129"/>
      <c r="AO350" s="129"/>
      <c r="AP350" s="129"/>
      <c r="AQ350" s="129"/>
      <c r="AR350" s="129"/>
      <c r="AS350" s="129"/>
      <c r="AT350" s="129"/>
      <c r="AU350" s="129"/>
      <c r="AV350" s="129"/>
      <c r="AW350" s="129"/>
      <c r="AX350" s="129"/>
      <c r="AY350" s="129"/>
      <c r="AZ350" s="129"/>
      <c r="BA350" s="129"/>
      <c r="BB350" s="129"/>
      <c r="BC350" s="129"/>
      <c r="BD350" s="129"/>
      <c r="BE350" s="129"/>
      <c r="BF350" s="129"/>
      <c r="BG350" s="129"/>
      <c r="BH350" s="129"/>
      <c r="BI350" s="129"/>
      <c r="BJ350" s="129"/>
      <c r="BK350" s="129"/>
      <c r="BL350" s="129"/>
      <c r="BM350" s="129"/>
      <c r="BN350" s="129"/>
      <c r="BO350" s="129"/>
      <c r="BP350" s="129"/>
      <c r="BQ350" s="129"/>
      <c r="BR350" s="129"/>
      <c r="BS350" s="129"/>
      <c r="BT350" s="129"/>
      <c r="BU350" s="129"/>
      <c r="BV350" s="129"/>
      <c r="BW350" s="129"/>
      <c r="BX350" s="129"/>
    </row>
    <row r="351" spans="1:76" s="151" customFormat="1" x14ac:dyDescent="0.2">
      <c r="A351"/>
      <c r="B351"/>
      <c r="C351"/>
      <c r="D351"/>
      <c r="E351" s="150"/>
      <c r="F351" s="150"/>
      <c r="G351" s="150"/>
      <c r="H351" s="150"/>
      <c r="I351" s="150"/>
      <c r="J351" s="150"/>
      <c r="K351" s="150"/>
      <c r="L351" s="150"/>
      <c r="M351"/>
      <c r="R351"/>
      <c r="S351" s="129"/>
      <c r="T351" s="129"/>
      <c r="U351" s="129"/>
      <c r="V351" s="129"/>
      <c r="W351" s="129"/>
      <c r="X351" s="129"/>
      <c r="Y351" s="129"/>
      <c r="Z351" s="129"/>
      <c r="AA351" s="129"/>
      <c r="AB351" s="129"/>
      <c r="AC351" s="129"/>
      <c r="AD351" s="129"/>
      <c r="AE351" s="129"/>
      <c r="AF351" s="129"/>
      <c r="AG351" s="129"/>
      <c r="AH351" s="129"/>
      <c r="AI351" s="129"/>
      <c r="AJ351" s="129"/>
      <c r="AK351" s="129"/>
      <c r="AL351" s="129"/>
      <c r="AM351" s="129"/>
      <c r="AN351" s="129"/>
      <c r="AO351" s="129"/>
      <c r="AP351" s="129"/>
      <c r="AQ351" s="129"/>
      <c r="AR351" s="129"/>
      <c r="AS351" s="129"/>
      <c r="AT351" s="129"/>
      <c r="AU351" s="129"/>
      <c r="AV351" s="129"/>
      <c r="AW351" s="129"/>
      <c r="AX351" s="129"/>
      <c r="AY351" s="129"/>
      <c r="AZ351" s="129"/>
      <c r="BA351" s="129"/>
      <c r="BB351" s="129"/>
      <c r="BC351" s="129"/>
      <c r="BD351" s="129"/>
      <c r="BE351" s="129"/>
      <c r="BF351" s="129"/>
      <c r="BG351" s="129"/>
      <c r="BH351" s="129"/>
      <c r="BI351" s="129"/>
      <c r="BJ351" s="129"/>
      <c r="BK351" s="129"/>
      <c r="BL351" s="129"/>
      <c r="BM351" s="129"/>
      <c r="BN351" s="129"/>
      <c r="BO351" s="129"/>
      <c r="BP351" s="129"/>
      <c r="BQ351" s="129"/>
      <c r="BR351" s="129"/>
      <c r="BS351" s="129"/>
      <c r="BT351" s="129"/>
      <c r="BU351" s="129"/>
      <c r="BV351" s="129"/>
      <c r="BW351" s="129"/>
      <c r="BX351" s="129"/>
    </row>
    <row r="352" spans="1:76" s="151" customFormat="1" x14ac:dyDescent="0.2">
      <c r="A352"/>
      <c r="B352"/>
      <c r="C352"/>
      <c r="D352"/>
      <c r="E352" s="150"/>
      <c r="F352" s="150"/>
      <c r="G352" s="150"/>
      <c r="H352" s="150"/>
      <c r="I352" s="150"/>
      <c r="J352" s="150"/>
      <c r="K352" s="150"/>
      <c r="L352" s="150"/>
      <c r="M352"/>
      <c r="R352"/>
      <c r="S352" s="129"/>
      <c r="T352" s="129"/>
      <c r="U352" s="129"/>
      <c r="V352" s="129"/>
      <c r="W352" s="129"/>
      <c r="X352" s="129"/>
      <c r="Y352" s="129"/>
      <c r="Z352" s="129"/>
      <c r="AA352" s="129"/>
      <c r="AB352" s="129"/>
      <c r="AC352" s="129"/>
      <c r="AD352" s="129"/>
      <c r="AE352" s="129"/>
      <c r="AF352" s="129"/>
      <c r="AG352" s="129"/>
      <c r="AH352" s="129"/>
      <c r="AI352" s="129"/>
      <c r="AJ352" s="129"/>
      <c r="AK352" s="129"/>
      <c r="AL352" s="129"/>
      <c r="AM352" s="129"/>
      <c r="AN352" s="129"/>
      <c r="AO352" s="129"/>
      <c r="AP352" s="129"/>
      <c r="AQ352" s="129"/>
      <c r="AR352" s="129"/>
      <c r="AS352" s="129"/>
      <c r="AT352" s="129"/>
      <c r="AU352" s="129"/>
      <c r="AV352" s="129"/>
      <c r="AW352" s="129"/>
      <c r="AX352" s="129"/>
      <c r="AY352" s="129"/>
      <c r="AZ352" s="129"/>
      <c r="BA352" s="129"/>
      <c r="BB352" s="129"/>
      <c r="BC352" s="129"/>
      <c r="BD352" s="129"/>
      <c r="BE352" s="129"/>
      <c r="BF352" s="129"/>
      <c r="BG352" s="129"/>
      <c r="BH352" s="129"/>
      <c r="BI352" s="129"/>
      <c r="BJ352" s="129"/>
      <c r="BK352" s="129"/>
      <c r="BL352" s="129"/>
      <c r="BM352" s="129"/>
      <c r="BN352" s="129"/>
      <c r="BO352" s="129"/>
      <c r="BP352" s="129"/>
      <c r="BQ352" s="129"/>
      <c r="BR352" s="129"/>
      <c r="BS352" s="129"/>
      <c r="BT352" s="129"/>
      <c r="BU352" s="129"/>
      <c r="BV352" s="129"/>
      <c r="BW352" s="129"/>
      <c r="BX352" s="129"/>
    </row>
    <row r="353" spans="1:76" s="151" customFormat="1" x14ac:dyDescent="0.2">
      <c r="A353"/>
      <c r="B353"/>
      <c r="C353"/>
      <c r="D353"/>
      <c r="E353" s="150"/>
      <c r="F353" s="150"/>
      <c r="G353" s="150"/>
      <c r="H353" s="150"/>
      <c r="I353" s="150"/>
      <c r="J353" s="150"/>
      <c r="K353" s="150"/>
      <c r="L353" s="150"/>
      <c r="M353"/>
      <c r="R353"/>
      <c r="S353" s="129"/>
      <c r="T353" s="129"/>
      <c r="U353" s="129"/>
      <c r="V353" s="129"/>
      <c r="W353" s="129"/>
      <c r="X353" s="129"/>
      <c r="Y353" s="129"/>
      <c r="Z353" s="129"/>
      <c r="AA353" s="129"/>
      <c r="AB353" s="129"/>
      <c r="AC353" s="129"/>
      <c r="AD353" s="129"/>
      <c r="AE353" s="129"/>
      <c r="AF353" s="129"/>
      <c r="AG353" s="129"/>
      <c r="AH353" s="129"/>
      <c r="AI353" s="129"/>
      <c r="AJ353" s="129"/>
      <c r="AK353" s="129"/>
      <c r="AL353" s="129"/>
      <c r="AM353" s="129"/>
      <c r="AN353" s="129"/>
      <c r="AO353" s="129"/>
      <c r="AP353" s="129"/>
      <c r="AQ353" s="129"/>
      <c r="AR353" s="129"/>
      <c r="AS353" s="129"/>
      <c r="AT353" s="129"/>
      <c r="AU353" s="129"/>
      <c r="AV353" s="129"/>
      <c r="AW353" s="129"/>
      <c r="AX353" s="129"/>
      <c r="AY353" s="129"/>
      <c r="AZ353" s="129"/>
      <c r="BA353" s="129"/>
      <c r="BB353" s="129"/>
      <c r="BC353" s="129"/>
      <c r="BD353" s="129"/>
      <c r="BE353" s="129"/>
      <c r="BF353" s="129"/>
      <c r="BG353" s="129"/>
      <c r="BH353" s="129"/>
      <c r="BI353" s="129"/>
      <c r="BJ353" s="129"/>
      <c r="BK353" s="129"/>
      <c r="BL353" s="129"/>
      <c r="BM353" s="129"/>
      <c r="BN353" s="129"/>
      <c r="BO353" s="129"/>
      <c r="BP353" s="129"/>
      <c r="BQ353" s="129"/>
      <c r="BR353" s="129"/>
      <c r="BS353" s="129"/>
      <c r="BT353" s="129"/>
      <c r="BU353" s="129"/>
      <c r="BV353" s="129"/>
      <c r="BW353" s="129"/>
      <c r="BX353" s="129"/>
    </row>
    <row r="354" spans="1:76" s="151" customFormat="1" x14ac:dyDescent="0.2">
      <c r="A354"/>
      <c r="B354"/>
      <c r="C354"/>
      <c r="D354"/>
      <c r="E354" s="150"/>
      <c r="F354" s="150"/>
      <c r="G354" s="150"/>
      <c r="H354" s="150"/>
      <c r="I354" s="150"/>
      <c r="J354" s="150"/>
      <c r="K354" s="150"/>
      <c r="L354" s="150"/>
      <c r="M354"/>
      <c r="R354"/>
      <c r="S354" s="129"/>
      <c r="T354" s="129"/>
      <c r="U354" s="129"/>
      <c r="V354" s="129"/>
      <c r="W354" s="129"/>
      <c r="X354" s="129"/>
      <c r="Y354" s="129"/>
      <c r="Z354" s="129"/>
      <c r="AA354" s="129"/>
      <c r="AB354" s="129"/>
      <c r="AC354" s="129"/>
      <c r="AD354" s="129"/>
      <c r="AE354" s="129"/>
      <c r="AF354" s="129"/>
      <c r="AG354" s="129"/>
      <c r="AH354" s="129"/>
      <c r="AI354" s="129"/>
      <c r="AJ354" s="129"/>
      <c r="AK354" s="129"/>
      <c r="AL354" s="129"/>
      <c r="AM354" s="129"/>
      <c r="AN354" s="129"/>
      <c r="AO354" s="129"/>
      <c r="AP354" s="129"/>
      <c r="AQ354" s="129"/>
      <c r="AR354" s="129"/>
      <c r="AS354" s="129"/>
      <c r="AT354" s="129"/>
      <c r="AU354" s="129"/>
      <c r="AV354" s="129"/>
      <c r="AW354" s="129"/>
      <c r="AX354" s="129"/>
      <c r="AY354" s="129"/>
      <c r="AZ354" s="129"/>
      <c r="BA354" s="129"/>
      <c r="BB354" s="129"/>
      <c r="BC354" s="129"/>
      <c r="BD354" s="129"/>
      <c r="BE354" s="129"/>
      <c r="BF354" s="129"/>
      <c r="BG354" s="129"/>
      <c r="BH354" s="129"/>
      <c r="BI354" s="129"/>
      <c r="BJ354" s="129"/>
      <c r="BK354" s="129"/>
      <c r="BL354" s="129"/>
      <c r="BM354" s="129"/>
      <c r="BN354" s="129"/>
      <c r="BO354" s="129"/>
      <c r="BP354" s="129"/>
      <c r="BQ354" s="129"/>
      <c r="BR354" s="129"/>
      <c r="BS354" s="129"/>
      <c r="BT354" s="129"/>
      <c r="BU354" s="129"/>
      <c r="BV354" s="129"/>
      <c r="BW354" s="129"/>
      <c r="BX354" s="129"/>
    </row>
    <row r="355" spans="1:76" x14ac:dyDescent="0.2">
      <c r="E355" s="150"/>
      <c r="F355" s="150"/>
      <c r="G355" s="150"/>
      <c r="H355" s="150"/>
      <c r="I355" s="150"/>
      <c r="J355" s="150"/>
      <c r="K355" s="150"/>
      <c r="L355" s="150"/>
    </row>
    <row r="356" spans="1:76" x14ac:dyDescent="0.2">
      <c r="E356" s="150"/>
      <c r="F356" s="150"/>
      <c r="G356" s="150"/>
      <c r="H356" s="150"/>
      <c r="I356" s="150"/>
      <c r="J356" s="150"/>
      <c r="K356" s="150"/>
    </row>
    <row r="357" spans="1:76" x14ac:dyDescent="0.2">
      <c r="E357" s="150"/>
      <c r="F357" s="150"/>
      <c r="G357" s="150"/>
      <c r="H357" s="150"/>
      <c r="I357" s="150"/>
      <c r="J357" s="150"/>
      <c r="K357" s="150"/>
    </row>
    <row r="358" spans="1:76" x14ac:dyDescent="0.2">
      <c r="E358" s="150"/>
      <c r="F358" s="150"/>
      <c r="G358" s="150"/>
      <c r="H358" s="150"/>
      <c r="I358" s="150"/>
      <c r="J358" s="150"/>
      <c r="K358" s="150"/>
    </row>
    <row r="359" spans="1:76" x14ac:dyDescent="0.2">
      <c r="E359" s="150"/>
      <c r="F359" s="150"/>
      <c r="G359" s="150"/>
      <c r="H359" s="150"/>
      <c r="I359" s="150"/>
      <c r="J359" s="150"/>
      <c r="K359" s="150"/>
    </row>
    <row r="360" spans="1:76" x14ac:dyDescent="0.2">
      <c r="E360" s="150"/>
      <c r="F360" s="150"/>
      <c r="G360" s="150"/>
      <c r="H360" s="150"/>
      <c r="I360" s="150"/>
      <c r="J360" s="150"/>
      <c r="K360" s="150"/>
    </row>
    <row r="361" spans="1:76" x14ac:dyDescent="0.2">
      <c r="E361" s="150"/>
      <c r="F361" s="150"/>
      <c r="G361" s="150"/>
      <c r="H361" s="150"/>
      <c r="I361" s="150"/>
      <c r="J361" s="150"/>
      <c r="K361" s="150"/>
    </row>
    <row r="362" spans="1:76" x14ac:dyDescent="0.2">
      <c r="E362" s="150"/>
      <c r="F362" s="150"/>
      <c r="G362" s="150"/>
      <c r="H362" s="150"/>
      <c r="I362" s="150"/>
      <c r="J362" s="150"/>
      <c r="K362" s="150"/>
    </row>
    <row r="363" spans="1:76" x14ac:dyDescent="0.2">
      <c r="E363" s="150"/>
      <c r="F363" s="150"/>
      <c r="G363" s="150"/>
      <c r="H363" s="150"/>
      <c r="I363" s="150"/>
      <c r="J363" s="150"/>
      <c r="K363" s="150"/>
    </row>
    <row r="364" spans="1:76" x14ac:dyDescent="0.2">
      <c r="E364" s="150"/>
      <c r="F364" s="150"/>
      <c r="G364" s="150"/>
      <c r="H364" s="150"/>
      <c r="I364" s="150"/>
      <c r="J364" s="150"/>
      <c r="K364" s="150"/>
    </row>
    <row r="365" spans="1:76" x14ac:dyDescent="0.2">
      <c r="E365" s="150"/>
      <c r="F365" s="150"/>
      <c r="G365" s="150"/>
      <c r="H365" s="150"/>
      <c r="I365" s="150"/>
      <c r="J365" s="150"/>
      <c r="K365" s="150"/>
    </row>
    <row r="366" spans="1:76" x14ac:dyDescent="0.2">
      <c r="E366" s="150"/>
      <c r="F366" s="150"/>
      <c r="G366" s="150"/>
      <c r="H366" s="150"/>
      <c r="I366" s="150"/>
      <c r="J366" s="150"/>
      <c r="K366" s="150"/>
    </row>
    <row r="367" spans="1:76" x14ac:dyDescent="0.2">
      <c r="E367" s="150"/>
      <c r="F367" s="150"/>
      <c r="G367" s="150"/>
      <c r="H367" s="150"/>
      <c r="I367" s="150"/>
      <c r="J367" s="150"/>
      <c r="K367" s="150"/>
    </row>
    <row r="368" spans="1:76" x14ac:dyDescent="0.2">
      <c r="E368" s="150"/>
      <c r="F368" s="150"/>
      <c r="G368" s="150"/>
      <c r="H368" s="150"/>
      <c r="I368" s="150"/>
      <c r="J368" s="150"/>
      <c r="K368" s="150"/>
    </row>
    <row r="369" spans="5:11" x14ac:dyDescent="0.2">
      <c r="E369" s="150"/>
      <c r="F369" s="150"/>
      <c r="G369" s="150"/>
      <c r="H369" s="150"/>
      <c r="I369" s="150"/>
      <c r="J369" s="150"/>
      <c r="K369" s="150"/>
    </row>
    <row r="370" spans="5:11" x14ac:dyDescent="0.2">
      <c r="E370" s="150"/>
      <c r="F370" s="150"/>
      <c r="G370" s="150"/>
      <c r="H370" s="150"/>
      <c r="I370" s="150"/>
      <c r="J370" s="150"/>
      <c r="K370" s="150"/>
    </row>
    <row r="371" spans="5:11" x14ac:dyDescent="0.2">
      <c r="E371" s="150"/>
      <c r="F371" s="150"/>
      <c r="G371" s="150"/>
      <c r="H371" s="150"/>
      <c r="I371" s="150"/>
      <c r="J371" s="150"/>
      <c r="K371" s="150"/>
    </row>
    <row r="372" spans="5:11" x14ac:dyDescent="0.2">
      <c r="E372" s="150"/>
      <c r="F372" s="150"/>
      <c r="G372" s="150"/>
      <c r="H372" s="150"/>
      <c r="I372" s="150"/>
      <c r="J372" s="150"/>
      <c r="K372" s="150"/>
    </row>
    <row r="373" spans="5:11" x14ac:dyDescent="0.2">
      <c r="E373" s="150"/>
      <c r="F373" s="150"/>
      <c r="G373" s="150"/>
      <c r="H373" s="150"/>
      <c r="I373" s="150"/>
      <c r="J373" s="150"/>
      <c r="K373" s="150"/>
    </row>
    <row r="374" spans="5:11" x14ac:dyDescent="0.2">
      <c r="E374" s="150"/>
      <c r="F374" s="150"/>
      <c r="G374" s="150"/>
      <c r="H374" s="150"/>
      <c r="I374" s="150"/>
      <c r="J374" s="150"/>
      <c r="K374" s="150"/>
    </row>
    <row r="375" spans="5:11" x14ac:dyDescent="0.2">
      <c r="E375" s="150"/>
      <c r="F375" s="150"/>
      <c r="G375" s="150"/>
      <c r="H375" s="150"/>
      <c r="I375" s="150"/>
      <c r="J375" s="150"/>
      <c r="K375" s="150"/>
    </row>
    <row r="376" spans="5:11" x14ac:dyDescent="0.2">
      <c r="E376" s="150"/>
      <c r="F376" s="150"/>
      <c r="G376" s="150"/>
      <c r="H376" s="150"/>
      <c r="I376" s="150"/>
      <c r="J376" s="150"/>
      <c r="K376" s="150"/>
    </row>
    <row r="377" spans="5:11" x14ac:dyDescent="0.2">
      <c r="E377" s="150"/>
      <c r="F377" s="150"/>
      <c r="G377" s="150"/>
      <c r="H377" s="150"/>
      <c r="I377" s="150"/>
      <c r="J377" s="150"/>
      <c r="K377" s="150"/>
    </row>
    <row r="378" spans="5:11" x14ac:dyDescent="0.2">
      <c r="E378" s="150"/>
      <c r="F378" s="150"/>
      <c r="G378" s="150"/>
      <c r="H378" s="150"/>
      <c r="I378" s="150"/>
      <c r="J378" s="150"/>
      <c r="K378" s="150"/>
    </row>
    <row r="379" spans="5:11" x14ac:dyDescent="0.2">
      <c r="E379" s="150"/>
      <c r="F379" s="150"/>
      <c r="G379" s="150"/>
      <c r="H379" s="150"/>
      <c r="I379" s="150"/>
      <c r="J379" s="150"/>
      <c r="K379" s="150"/>
    </row>
    <row r="380" spans="5:11" x14ac:dyDescent="0.2">
      <c r="E380" s="150"/>
      <c r="F380" s="150"/>
      <c r="G380" s="150"/>
      <c r="H380" s="150"/>
      <c r="I380" s="150"/>
      <c r="J380" s="150"/>
      <c r="K380" s="150"/>
    </row>
    <row r="381" spans="5:11" x14ac:dyDescent="0.2">
      <c r="E381" s="150"/>
      <c r="F381" s="150"/>
      <c r="G381" s="150"/>
      <c r="H381" s="150"/>
      <c r="I381" s="150"/>
      <c r="J381" s="150"/>
      <c r="K381" s="150"/>
    </row>
    <row r="382" spans="5:11" x14ac:dyDescent="0.2">
      <c r="E382" s="150"/>
      <c r="F382" s="150"/>
      <c r="G382" s="150"/>
      <c r="H382" s="150"/>
      <c r="I382" s="150"/>
      <c r="J382" s="150"/>
      <c r="K382" s="150"/>
    </row>
    <row r="383" spans="5:11" x14ac:dyDescent="0.2">
      <c r="E383" s="150"/>
      <c r="F383" s="150"/>
      <c r="G383" s="150"/>
      <c r="H383" s="150"/>
      <c r="I383" s="150"/>
      <c r="J383" s="150"/>
      <c r="K383" s="150"/>
    </row>
    <row r="384" spans="5:11" x14ac:dyDescent="0.2">
      <c r="E384" s="150"/>
      <c r="F384" s="150"/>
      <c r="G384" s="150"/>
      <c r="H384" s="150"/>
      <c r="I384" s="150"/>
      <c r="J384" s="150"/>
      <c r="K384" s="150"/>
    </row>
    <row r="385" spans="5:11" x14ac:dyDescent="0.2">
      <c r="E385" s="150"/>
      <c r="F385" s="150"/>
      <c r="G385" s="150"/>
      <c r="H385" s="150"/>
      <c r="I385" s="150"/>
      <c r="J385" s="150"/>
      <c r="K385" s="150"/>
    </row>
    <row r="386" spans="5:11" x14ac:dyDescent="0.2">
      <c r="E386" s="150"/>
      <c r="F386" s="150"/>
      <c r="G386" s="150"/>
      <c r="H386" s="150"/>
      <c r="I386" s="150"/>
      <c r="J386" s="150"/>
      <c r="K386" s="150"/>
    </row>
    <row r="387" spans="5:11" x14ac:dyDescent="0.2">
      <c r="E387" s="150"/>
      <c r="F387" s="150"/>
      <c r="G387" s="150"/>
      <c r="H387" s="150"/>
      <c r="I387" s="150"/>
      <c r="J387" s="150"/>
      <c r="K387" s="150"/>
    </row>
    <row r="388" spans="5:11" x14ac:dyDescent="0.2">
      <c r="E388" s="150"/>
      <c r="F388" s="150"/>
      <c r="G388" s="150"/>
      <c r="H388" s="150"/>
      <c r="I388" s="150"/>
      <c r="J388" s="150"/>
      <c r="K388" s="150"/>
    </row>
    <row r="389" spans="5:11" x14ac:dyDescent="0.2">
      <c r="E389" s="150"/>
      <c r="F389" s="150"/>
      <c r="G389" s="150"/>
      <c r="H389" s="150"/>
      <c r="I389" s="150"/>
      <c r="J389" s="150"/>
      <c r="K389" s="150"/>
    </row>
    <row r="390" spans="5:11" x14ac:dyDescent="0.2">
      <c r="E390" s="150"/>
      <c r="F390" s="150"/>
      <c r="G390" s="150"/>
      <c r="H390" s="150"/>
      <c r="I390" s="150"/>
      <c r="J390" s="150"/>
      <c r="K390" s="150"/>
    </row>
    <row r="391" spans="5:11" x14ac:dyDescent="0.2">
      <c r="E391" s="150"/>
      <c r="F391" s="150"/>
      <c r="G391" s="150"/>
      <c r="H391" s="150"/>
      <c r="I391" s="150"/>
      <c r="J391" s="150"/>
      <c r="K391" s="150"/>
    </row>
    <row r="392" spans="5:11" x14ac:dyDescent="0.2">
      <c r="E392" s="150"/>
      <c r="F392" s="150"/>
      <c r="G392" s="150"/>
      <c r="H392" s="150"/>
      <c r="I392" s="150"/>
      <c r="J392" s="150"/>
      <c r="K392" s="150"/>
    </row>
    <row r="393" spans="5:11" x14ac:dyDescent="0.2">
      <c r="E393" s="150"/>
      <c r="F393" s="150"/>
      <c r="G393" s="150"/>
      <c r="H393" s="150"/>
      <c r="I393" s="150"/>
      <c r="J393" s="150"/>
      <c r="K393" s="150"/>
    </row>
    <row r="394" spans="5:11" x14ac:dyDescent="0.2">
      <c r="E394" s="150"/>
      <c r="F394" s="150"/>
      <c r="G394" s="150"/>
      <c r="H394" s="150"/>
      <c r="I394" s="150"/>
      <c r="J394" s="150"/>
      <c r="K394" s="150"/>
    </row>
    <row r="395" spans="5:11" x14ac:dyDescent="0.2">
      <c r="E395" s="150"/>
      <c r="F395" s="150"/>
      <c r="G395" s="150"/>
      <c r="H395" s="150"/>
      <c r="I395" s="150"/>
      <c r="J395" s="150"/>
      <c r="K395" s="150"/>
    </row>
    <row r="396" spans="5:11" x14ac:dyDescent="0.2">
      <c r="E396" s="150"/>
      <c r="F396" s="150"/>
      <c r="G396" s="150"/>
      <c r="H396" s="150"/>
      <c r="I396" s="150"/>
      <c r="J396" s="150"/>
      <c r="K396" s="150"/>
    </row>
    <row r="397" spans="5:11" x14ac:dyDescent="0.2">
      <c r="E397" s="150"/>
      <c r="F397" s="150"/>
      <c r="G397" s="150"/>
      <c r="H397" s="150"/>
      <c r="I397" s="150"/>
      <c r="J397" s="150"/>
      <c r="K397" s="150"/>
    </row>
    <row r="398" spans="5:11" x14ac:dyDescent="0.2">
      <c r="E398" s="150"/>
      <c r="F398" s="150"/>
      <c r="G398" s="150"/>
      <c r="H398" s="150"/>
      <c r="I398" s="150"/>
      <c r="J398" s="150"/>
      <c r="K398" s="150"/>
    </row>
    <row r="399" spans="5:11" x14ac:dyDescent="0.2">
      <c r="E399" s="150"/>
      <c r="F399" s="150"/>
      <c r="G399" s="150"/>
      <c r="H399" s="150"/>
      <c r="I399" s="150"/>
      <c r="J399" s="150"/>
      <c r="K399" s="150"/>
    </row>
    <row r="400" spans="5:11" x14ac:dyDescent="0.2">
      <c r="E400" s="150"/>
      <c r="F400" s="150"/>
      <c r="G400" s="150"/>
      <c r="H400" s="150"/>
      <c r="I400" s="150"/>
      <c r="J400" s="150"/>
      <c r="K400" s="150"/>
    </row>
    <row r="401" spans="5:11" x14ac:dyDescent="0.2">
      <c r="E401" s="150"/>
      <c r="F401" s="150"/>
      <c r="G401" s="150"/>
      <c r="H401" s="150"/>
      <c r="I401" s="150"/>
      <c r="J401" s="150"/>
      <c r="K401" s="150"/>
    </row>
    <row r="402" spans="5:11" x14ac:dyDescent="0.2">
      <c r="E402" s="150"/>
      <c r="F402" s="150"/>
      <c r="G402" s="150"/>
      <c r="H402" s="150"/>
      <c r="I402" s="150"/>
      <c r="J402" s="150"/>
      <c r="K402" s="150"/>
    </row>
    <row r="403" spans="5:11" x14ac:dyDescent="0.2">
      <c r="E403" s="150"/>
      <c r="F403" s="150"/>
      <c r="G403" s="150"/>
      <c r="H403" s="150"/>
      <c r="I403" s="150"/>
      <c r="J403" s="150"/>
      <c r="K403" s="150"/>
    </row>
    <row r="404" spans="5:11" x14ac:dyDescent="0.2">
      <c r="E404" s="150"/>
      <c r="F404" s="150"/>
      <c r="G404" s="150"/>
      <c r="H404" s="150"/>
      <c r="I404" s="150"/>
      <c r="J404" s="150"/>
      <c r="K404" s="150"/>
    </row>
    <row r="405" spans="5:11" x14ac:dyDescent="0.2">
      <c r="E405" s="150"/>
      <c r="F405" s="150"/>
      <c r="G405" s="150"/>
      <c r="H405" s="150"/>
      <c r="I405" s="150"/>
      <c r="J405" s="150"/>
      <c r="K405" s="150"/>
    </row>
    <row r="406" spans="5:11" x14ac:dyDescent="0.2">
      <c r="E406" s="150"/>
      <c r="F406" s="150"/>
      <c r="G406" s="150"/>
      <c r="H406" s="150"/>
      <c r="I406" s="150"/>
      <c r="J406" s="150"/>
      <c r="K406" s="150"/>
    </row>
    <row r="407" spans="5:11" x14ac:dyDescent="0.2">
      <c r="E407" s="150"/>
      <c r="F407" s="150"/>
      <c r="G407" s="150"/>
      <c r="H407" s="150"/>
      <c r="I407" s="150"/>
      <c r="J407" s="150"/>
      <c r="K407" s="150"/>
    </row>
    <row r="408" spans="5:11" x14ac:dyDescent="0.2">
      <c r="E408" s="150"/>
      <c r="F408" s="150"/>
      <c r="G408" s="150"/>
      <c r="H408" s="150"/>
      <c r="I408" s="150"/>
      <c r="J408" s="150"/>
      <c r="K408" s="150"/>
    </row>
    <row r="409" spans="5:11" x14ac:dyDescent="0.2">
      <c r="E409" s="150"/>
      <c r="F409" s="150"/>
      <c r="G409" s="150"/>
      <c r="H409" s="150"/>
      <c r="I409" s="150"/>
      <c r="J409" s="150"/>
      <c r="K409" s="150"/>
    </row>
    <row r="410" spans="5:11" x14ac:dyDescent="0.2">
      <c r="E410" s="150"/>
      <c r="F410" s="150"/>
      <c r="G410" s="150"/>
      <c r="H410" s="150"/>
      <c r="I410" s="150"/>
      <c r="J410" s="150"/>
      <c r="K410" s="150"/>
    </row>
    <row r="411" spans="5:11" x14ac:dyDescent="0.2">
      <c r="E411" s="150"/>
      <c r="F411" s="150"/>
      <c r="G411" s="150"/>
      <c r="H411" s="150"/>
      <c r="I411" s="150"/>
      <c r="J411" s="150"/>
      <c r="K411" s="150"/>
    </row>
    <row r="412" spans="5:11" x14ac:dyDescent="0.2">
      <c r="E412" s="150"/>
      <c r="F412" s="150"/>
      <c r="G412" s="150"/>
      <c r="H412" s="150"/>
      <c r="I412" s="150"/>
      <c r="J412" s="150"/>
      <c r="K412" s="150"/>
    </row>
    <row r="413" spans="5:11" x14ac:dyDescent="0.2">
      <c r="E413" s="150"/>
      <c r="F413" s="150"/>
      <c r="G413" s="150"/>
      <c r="H413" s="150"/>
      <c r="I413" s="150"/>
      <c r="J413" s="150"/>
      <c r="K413" s="150"/>
    </row>
    <row r="414" spans="5:11" x14ac:dyDescent="0.2">
      <c r="E414" s="150"/>
      <c r="F414" s="150"/>
      <c r="G414" s="150"/>
      <c r="H414" s="150"/>
      <c r="I414" s="150"/>
      <c r="J414" s="150"/>
      <c r="K414" s="150"/>
    </row>
    <row r="415" spans="5:11" x14ac:dyDescent="0.2">
      <c r="E415" s="150"/>
      <c r="F415" s="150"/>
      <c r="G415" s="150"/>
      <c r="H415" s="150"/>
      <c r="I415" s="150"/>
      <c r="J415" s="150"/>
      <c r="K415" s="150"/>
    </row>
    <row r="416" spans="5:11" x14ac:dyDescent="0.2">
      <c r="E416" s="150"/>
      <c r="F416" s="150"/>
      <c r="G416" s="150"/>
      <c r="H416" s="150"/>
      <c r="I416" s="150"/>
      <c r="J416" s="150"/>
      <c r="K416" s="150"/>
    </row>
    <row r="417" spans="5:11" x14ac:dyDescent="0.2">
      <c r="E417" s="150"/>
      <c r="F417" s="150"/>
      <c r="G417" s="150"/>
      <c r="H417" s="150"/>
      <c r="I417" s="150"/>
      <c r="J417" s="150"/>
      <c r="K417" s="150"/>
    </row>
    <row r="418" spans="5:11" x14ac:dyDescent="0.2">
      <c r="E418" s="150"/>
      <c r="F418" s="150"/>
      <c r="G418" s="150"/>
      <c r="H418" s="150"/>
      <c r="I418" s="150"/>
      <c r="J418" s="150"/>
      <c r="K418" s="150"/>
    </row>
    <row r="419" spans="5:11" x14ac:dyDescent="0.2">
      <c r="E419" s="150"/>
      <c r="F419" s="150"/>
      <c r="G419" s="150"/>
      <c r="H419" s="150"/>
      <c r="I419" s="150"/>
      <c r="J419" s="150"/>
      <c r="K419" s="150"/>
    </row>
    <row r="420" spans="5:11" x14ac:dyDescent="0.2">
      <c r="E420" s="150"/>
      <c r="F420" s="150"/>
      <c r="G420" s="150"/>
      <c r="H420" s="150"/>
      <c r="I420" s="150"/>
      <c r="J420" s="150"/>
      <c r="K420" s="150"/>
    </row>
    <row r="421" spans="5:11" x14ac:dyDescent="0.2">
      <c r="E421" s="150"/>
      <c r="F421" s="150"/>
      <c r="G421" s="150"/>
      <c r="H421" s="150"/>
      <c r="I421" s="150"/>
      <c r="J421" s="150"/>
      <c r="K421" s="150"/>
    </row>
    <row r="422" spans="5:11" x14ac:dyDescent="0.2">
      <c r="E422" s="150"/>
      <c r="F422" s="150"/>
      <c r="G422" s="150"/>
      <c r="H422" s="150"/>
      <c r="I422" s="150"/>
      <c r="J422" s="150"/>
      <c r="K422" s="150"/>
    </row>
    <row r="423" spans="5:11" x14ac:dyDescent="0.2">
      <c r="E423" s="150"/>
      <c r="F423" s="150"/>
      <c r="G423" s="150"/>
      <c r="H423" s="150"/>
      <c r="I423" s="150"/>
      <c r="J423" s="150"/>
      <c r="K423" s="150"/>
    </row>
    <row r="424" spans="5:11" x14ac:dyDescent="0.2">
      <c r="E424" s="150"/>
      <c r="F424" s="150"/>
      <c r="G424" s="150"/>
      <c r="H424" s="150"/>
      <c r="I424" s="150"/>
      <c r="J424" s="150"/>
      <c r="K424" s="150"/>
    </row>
    <row r="425" spans="5:11" x14ac:dyDescent="0.2">
      <c r="E425" s="150"/>
      <c r="F425" s="150"/>
      <c r="G425" s="150"/>
      <c r="H425" s="150"/>
      <c r="I425" s="150"/>
      <c r="J425" s="150"/>
      <c r="K425" s="150"/>
    </row>
    <row r="426" spans="5:11" x14ac:dyDescent="0.2">
      <c r="E426" s="150"/>
      <c r="F426" s="150"/>
      <c r="G426" s="150"/>
      <c r="H426" s="150"/>
      <c r="I426" s="150"/>
      <c r="J426" s="150"/>
      <c r="K426" s="150"/>
    </row>
    <row r="427" spans="5:11" x14ac:dyDescent="0.2">
      <c r="E427" s="150"/>
      <c r="F427" s="150"/>
      <c r="G427" s="150"/>
      <c r="H427" s="150"/>
      <c r="I427" s="150"/>
      <c r="J427" s="150"/>
      <c r="K427" s="150"/>
    </row>
    <row r="428" spans="5:11" x14ac:dyDescent="0.2">
      <c r="E428" s="150"/>
      <c r="F428" s="150"/>
      <c r="G428" s="150"/>
      <c r="H428" s="150"/>
      <c r="I428" s="150"/>
      <c r="J428" s="150"/>
      <c r="K428" s="150"/>
    </row>
    <row r="429" spans="5:11" x14ac:dyDescent="0.2">
      <c r="E429" s="150"/>
      <c r="F429" s="150"/>
      <c r="G429" s="150"/>
      <c r="H429" s="150"/>
      <c r="I429" s="150"/>
      <c r="J429" s="150"/>
      <c r="K429" s="150"/>
    </row>
    <row r="430" spans="5:11" x14ac:dyDescent="0.2">
      <c r="E430" s="150"/>
      <c r="F430" s="150"/>
      <c r="G430" s="150"/>
      <c r="H430" s="150"/>
      <c r="I430" s="150"/>
      <c r="J430" s="150"/>
      <c r="K430" s="150"/>
    </row>
    <row r="431" spans="5:11" x14ac:dyDescent="0.2">
      <c r="E431" s="150"/>
      <c r="F431" s="150"/>
      <c r="G431" s="150"/>
      <c r="H431" s="150"/>
      <c r="I431" s="150"/>
      <c r="J431" s="150"/>
      <c r="K431" s="150"/>
    </row>
    <row r="432" spans="5:11" x14ac:dyDescent="0.2">
      <c r="E432" s="150"/>
      <c r="F432" s="150"/>
      <c r="G432" s="150"/>
      <c r="H432" s="150"/>
      <c r="I432" s="150"/>
      <c r="J432" s="150"/>
      <c r="K432" s="150"/>
    </row>
    <row r="433" spans="5:11" x14ac:dyDescent="0.2">
      <c r="E433" s="150"/>
      <c r="F433" s="150"/>
      <c r="G433" s="150"/>
      <c r="H433" s="150"/>
      <c r="I433" s="150"/>
      <c r="J433" s="150"/>
      <c r="K433" s="150"/>
    </row>
    <row r="434" spans="5:11" x14ac:dyDescent="0.2">
      <c r="E434" s="150"/>
      <c r="F434" s="150"/>
      <c r="G434" s="150"/>
      <c r="H434" s="150"/>
      <c r="I434" s="150"/>
      <c r="J434" s="150"/>
      <c r="K434" s="150"/>
    </row>
    <row r="435" spans="5:11" x14ac:dyDescent="0.2">
      <c r="E435" s="150"/>
      <c r="F435" s="150"/>
      <c r="G435" s="150"/>
      <c r="H435" s="150"/>
      <c r="I435" s="150"/>
      <c r="J435" s="150"/>
      <c r="K435" s="150"/>
    </row>
    <row r="436" spans="5:11" x14ac:dyDescent="0.2">
      <c r="E436" s="150"/>
      <c r="F436" s="150"/>
      <c r="G436" s="150"/>
      <c r="H436" s="150"/>
      <c r="I436" s="150"/>
      <c r="J436" s="150"/>
      <c r="K436" s="150"/>
    </row>
    <row r="437" spans="5:11" x14ac:dyDescent="0.2">
      <c r="E437" s="150"/>
      <c r="F437" s="150"/>
      <c r="G437" s="150"/>
      <c r="H437" s="150"/>
      <c r="I437" s="150"/>
      <c r="J437" s="150"/>
      <c r="K437" s="150"/>
    </row>
    <row r="438" spans="5:11" x14ac:dyDescent="0.2">
      <c r="E438" s="150"/>
      <c r="F438" s="150"/>
      <c r="G438" s="150"/>
      <c r="H438" s="150"/>
      <c r="I438" s="150"/>
      <c r="J438" s="150"/>
      <c r="K438" s="150"/>
    </row>
    <row r="439" spans="5:11" x14ac:dyDescent="0.2">
      <c r="E439" s="150"/>
      <c r="F439" s="150"/>
      <c r="G439" s="150"/>
      <c r="H439" s="150"/>
      <c r="I439" s="150"/>
      <c r="J439" s="150"/>
      <c r="K439" s="150"/>
    </row>
    <row r="440" spans="5:11" x14ac:dyDescent="0.2">
      <c r="E440" s="150"/>
      <c r="F440" s="150"/>
      <c r="G440" s="150"/>
      <c r="H440" s="150"/>
      <c r="I440" s="150"/>
      <c r="J440" s="150"/>
      <c r="K440" s="150"/>
    </row>
    <row r="441" spans="5:11" x14ac:dyDescent="0.2">
      <c r="E441" s="150"/>
      <c r="F441" s="150"/>
      <c r="G441" s="150"/>
      <c r="H441" s="150"/>
      <c r="I441" s="150"/>
      <c r="J441" s="150"/>
      <c r="K441" s="150"/>
    </row>
    <row r="442" spans="5:11" x14ac:dyDescent="0.2">
      <c r="E442" s="150"/>
      <c r="F442" s="150"/>
      <c r="G442" s="150"/>
      <c r="H442" s="150"/>
      <c r="I442" s="150"/>
      <c r="J442" s="150"/>
      <c r="K442" s="150"/>
    </row>
    <row r="443" spans="5:11" x14ac:dyDescent="0.2">
      <c r="E443" s="150"/>
      <c r="F443" s="150"/>
      <c r="G443" s="150"/>
      <c r="H443" s="150"/>
      <c r="I443" s="150"/>
      <c r="J443" s="150"/>
      <c r="K443" s="150"/>
    </row>
    <row r="444" spans="5:11" x14ac:dyDescent="0.2">
      <c r="E444" s="150"/>
      <c r="F444" s="150"/>
      <c r="G444" s="150"/>
      <c r="H444" s="150"/>
      <c r="I444" s="150"/>
      <c r="J444" s="150"/>
      <c r="K444" s="150"/>
    </row>
    <row r="445" spans="5:11" x14ac:dyDescent="0.2">
      <c r="E445" s="150"/>
      <c r="F445" s="150"/>
      <c r="G445" s="150"/>
      <c r="H445" s="150"/>
      <c r="I445" s="150"/>
      <c r="J445" s="150"/>
      <c r="K445" s="150"/>
    </row>
    <row r="446" spans="5:11" x14ac:dyDescent="0.2">
      <c r="E446" s="150"/>
      <c r="F446" s="150"/>
      <c r="G446" s="150"/>
      <c r="H446" s="150"/>
      <c r="I446" s="150"/>
      <c r="J446" s="150"/>
      <c r="K446" s="150"/>
    </row>
    <row r="447" spans="5:11" x14ac:dyDescent="0.2">
      <c r="E447" s="150"/>
      <c r="F447" s="150"/>
      <c r="G447" s="150"/>
      <c r="H447" s="150"/>
      <c r="I447" s="150"/>
      <c r="J447" s="150"/>
      <c r="K447" s="150"/>
    </row>
    <row r="448" spans="5:11" x14ac:dyDescent="0.2">
      <c r="E448" s="150"/>
      <c r="F448" s="150"/>
      <c r="G448" s="150"/>
      <c r="H448" s="150"/>
      <c r="I448" s="150"/>
      <c r="J448" s="150"/>
      <c r="K448" s="150"/>
    </row>
    <row r="449" spans="5:11" x14ac:dyDescent="0.2">
      <c r="E449" s="150"/>
      <c r="F449" s="150"/>
      <c r="G449" s="150"/>
      <c r="H449" s="150"/>
      <c r="I449" s="150"/>
      <c r="J449" s="150"/>
      <c r="K449" s="150"/>
    </row>
    <row r="450" spans="5:11" x14ac:dyDescent="0.2">
      <c r="E450" s="150"/>
      <c r="F450" s="150"/>
      <c r="G450" s="150"/>
      <c r="H450" s="150"/>
      <c r="I450" s="150"/>
      <c r="J450" s="150"/>
      <c r="K450" s="150"/>
    </row>
    <row r="451" spans="5:11" x14ac:dyDescent="0.2">
      <c r="E451" s="150"/>
      <c r="F451" s="150"/>
      <c r="G451" s="150"/>
      <c r="H451" s="150"/>
      <c r="I451" s="150"/>
      <c r="J451" s="150"/>
      <c r="K451" s="150"/>
    </row>
    <row r="452" spans="5:11" x14ac:dyDescent="0.2">
      <c r="E452" s="150"/>
      <c r="F452" s="150"/>
      <c r="G452" s="150"/>
      <c r="H452" s="150"/>
      <c r="I452" s="150"/>
      <c r="J452" s="150"/>
      <c r="K452" s="150"/>
    </row>
    <row r="453" spans="5:11" x14ac:dyDescent="0.2">
      <c r="E453" s="150"/>
      <c r="F453" s="150"/>
      <c r="G453" s="150"/>
      <c r="H453" s="150"/>
      <c r="I453" s="150"/>
      <c r="J453" s="150"/>
      <c r="K453" s="150"/>
    </row>
    <row r="454" spans="5:11" x14ac:dyDescent="0.2">
      <c r="E454" s="150"/>
      <c r="F454" s="150"/>
      <c r="G454" s="150"/>
      <c r="H454" s="150"/>
      <c r="I454" s="150"/>
      <c r="J454" s="150"/>
      <c r="K454" s="150"/>
    </row>
    <row r="455" spans="5:11" x14ac:dyDescent="0.2">
      <c r="E455" s="150"/>
      <c r="F455" s="150"/>
      <c r="G455" s="150"/>
      <c r="H455" s="150"/>
      <c r="I455" s="150"/>
      <c r="J455" s="150"/>
      <c r="K455" s="150"/>
    </row>
    <row r="456" spans="5:11" x14ac:dyDescent="0.2">
      <c r="E456" s="150"/>
      <c r="F456" s="150"/>
      <c r="G456" s="150"/>
      <c r="H456" s="150"/>
      <c r="I456" s="150"/>
      <c r="J456" s="150"/>
      <c r="K456" s="150"/>
    </row>
    <row r="457" spans="5:11" x14ac:dyDescent="0.2">
      <c r="E457" s="150"/>
      <c r="F457" s="150"/>
      <c r="G457" s="150"/>
      <c r="H457" s="150"/>
      <c r="I457" s="150"/>
      <c r="J457" s="150"/>
      <c r="K457" s="150"/>
    </row>
    <row r="458" spans="5:11" x14ac:dyDescent="0.2">
      <c r="E458" s="150"/>
      <c r="F458" s="150"/>
      <c r="G458" s="150"/>
      <c r="H458" s="150"/>
      <c r="I458" s="150"/>
      <c r="J458" s="150"/>
      <c r="K458" s="150"/>
    </row>
    <row r="459" spans="5:11" x14ac:dyDescent="0.2">
      <c r="E459" s="150"/>
      <c r="F459" s="150"/>
      <c r="G459" s="150"/>
      <c r="H459" s="150"/>
      <c r="I459" s="150"/>
      <c r="J459" s="150"/>
      <c r="K459" s="150"/>
    </row>
    <row r="460" spans="5:11" x14ac:dyDescent="0.2">
      <c r="E460" s="150"/>
      <c r="F460" s="150"/>
      <c r="G460" s="150"/>
      <c r="H460" s="150"/>
      <c r="I460" s="150"/>
      <c r="J460" s="150"/>
      <c r="K460" s="150"/>
    </row>
    <row r="461" spans="5:11" x14ac:dyDescent="0.2">
      <c r="E461" s="150"/>
      <c r="F461" s="150"/>
      <c r="G461" s="150"/>
      <c r="H461" s="150"/>
      <c r="I461" s="150"/>
      <c r="J461" s="150"/>
      <c r="K461" s="150"/>
    </row>
    <row r="462" spans="5:11" x14ac:dyDescent="0.2">
      <c r="E462" s="150"/>
      <c r="F462" s="150"/>
      <c r="G462" s="150"/>
      <c r="H462" s="150"/>
      <c r="I462" s="150"/>
      <c r="J462" s="150"/>
      <c r="K462" s="150"/>
    </row>
    <row r="463" spans="5:11" x14ac:dyDescent="0.2">
      <c r="E463" s="150"/>
      <c r="F463" s="150"/>
      <c r="G463" s="150"/>
      <c r="H463" s="150"/>
      <c r="I463" s="150"/>
      <c r="J463" s="150"/>
      <c r="K463" s="150"/>
    </row>
    <row r="464" spans="5:11" x14ac:dyDescent="0.2">
      <c r="E464" s="150"/>
      <c r="F464" s="150"/>
      <c r="G464" s="150"/>
      <c r="H464" s="150"/>
      <c r="I464" s="150"/>
      <c r="J464" s="150"/>
      <c r="K464" s="150"/>
    </row>
    <row r="465" spans="5:11" x14ac:dyDescent="0.2">
      <c r="E465" s="150"/>
      <c r="F465" s="150"/>
      <c r="G465" s="150"/>
      <c r="H465" s="150"/>
      <c r="I465" s="150"/>
      <c r="J465" s="150"/>
      <c r="K465" s="150"/>
    </row>
    <row r="466" spans="5:11" x14ac:dyDescent="0.2">
      <c r="E466" s="150"/>
      <c r="F466" s="150"/>
      <c r="G466" s="150"/>
      <c r="H466" s="150"/>
      <c r="I466" s="150"/>
      <c r="J466" s="150"/>
      <c r="K466" s="150"/>
    </row>
    <row r="467" spans="5:11" x14ac:dyDescent="0.2">
      <c r="E467" s="150"/>
      <c r="F467" s="150"/>
      <c r="G467" s="150"/>
      <c r="H467" s="150"/>
      <c r="I467" s="150"/>
      <c r="J467" s="150"/>
      <c r="K467" s="150"/>
    </row>
    <row r="468" spans="5:11" x14ac:dyDescent="0.2">
      <c r="E468" s="150"/>
      <c r="F468" s="150"/>
      <c r="G468" s="150"/>
      <c r="H468" s="150"/>
      <c r="I468" s="150"/>
      <c r="J468" s="150"/>
      <c r="K468" s="150"/>
    </row>
    <row r="469" spans="5:11" x14ac:dyDescent="0.2">
      <c r="E469" s="150"/>
      <c r="F469" s="150"/>
      <c r="G469" s="150"/>
      <c r="H469" s="150"/>
      <c r="I469" s="150"/>
      <c r="J469" s="150"/>
      <c r="K469" s="150"/>
    </row>
    <row r="470" spans="5:11" x14ac:dyDescent="0.2">
      <c r="E470" s="150"/>
      <c r="F470" s="150"/>
      <c r="G470" s="150"/>
      <c r="H470" s="150"/>
      <c r="I470" s="150"/>
      <c r="J470" s="150"/>
      <c r="K470" s="150"/>
    </row>
    <row r="471" spans="5:11" x14ac:dyDescent="0.2">
      <c r="E471" s="150"/>
      <c r="F471" s="150"/>
      <c r="G471" s="150"/>
      <c r="H471" s="150"/>
      <c r="I471" s="150"/>
      <c r="J471" s="150"/>
      <c r="K471" s="150"/>
    </row>
    <row r="472" spans="5:11" x14ac:dyDescent="0.2">
      <c r="E472" s="150"/>
      <c r="F472" s="150"/>
      <c r="G472" s="150"/>
      <c r="H472" s="150"/>
      <c r="I472" s="150"/>
      <c r="J472" s="150"/>
      <c r="K472" s="150"/>
    </row>
    <row r="473" spans="5:11" x14ac:dyDescent="0.2">
      <c r="E473" s="150"/>
      <c r="F473" s="150"/>
      <c r="G473" s="150"/>
      <c r="H473" s="150"/>
      <c r="I473" s="150"/>
      <c r="J473" s="150"/>
      <c r="K473" s="150"/>
    </row>
    <row r="474" spans="5:11" x14ac:dyDescent="0.2">
      <c r="E474" s="150"/>
      <c r="F474" s="150"/>
      <c r="G474" s="150"/>
      <c r="H474" s="150"/>
      <c r="I474" s="150"/>
      <c r="J474" s="150"/>
      <c r="K474" s="150"/>
    </row>
    <row r="475" spans="5:11" x14ac:dyDescent="0.2">
      <c r="E475" s="150"/>
      <c r="F475" s="150"/>
      <c r="G475" s="150"/>
      <c r="H475" s="150"/>
      <c r="I475" s="150"/>
      <c r="J475" s="150"/>
      <c r="K475" s="150"/>
    </row>
    <row r="476" spans="5:11" x14ac:dyDescent="0.2">
      <c r="E476" s="150"/>
      <c r="F476" s="150"/>
      <c r="G476" s="150"/>
      <c r="H476" s="150"/>
      <c r="I476" s="150"/>
      <c r="J476" s="150"/>
      <c r="K476" s="150"/>
    </row>
    <row r="477" spans="5:11" x14ac:dyDescent="0.2">
      <c r="E477" s="150"/>
      <c r="F477" s="150"/>
      <c r="G477" s="150"/>
      <c r="H477" s="150"/>
      <c r="I477" s="150"/>
      <c r="J477" s="150"/>
      <c r="K477" s="150"/>
    </row>
    <row r="478" spans="5:11" x14ac:dyDescent="0.2">
      <c r="E478" s="150"/>
      <c r="F478" s="150"/>
      <c r="G478" s="150"/>
      <c r="H478" s="150"/>
      <c r="I478" s="150"/>
      <c r="J478" s="150"/>
      <c r="K478" s="150"/>
    </row>
    <row r="479" spans="5:11" x14ac:dyDescent="0.2">
      <c r="E479" s="150"/>
      <c r="F479" s="150"/>
      <c r="G479" s="150"/>
      <c r="H479" s="150"/>
      <c r="I479" s="150"/>
      <c r="J479" s="150"/>
      <c r="K479" s="150"/>
    </row>
    <row r="480" spans="5:11" x14ac:dyDescent="0.2">
      <c r="E480" s="150"/>
      <c r="F480" s="150"/>
      <c r="G480" s="150"/>
      <c r="H480" s="150"/>
      <c r="I480" s="150"/>
      <c r="J480" s="150"/>
      <c r="K480" s="150"/>
    </row>
    <row r="481" spans="5:11" x14ac:dyDescent="0.2">
      <c r="E481" s="150"/>
      <c r="F481" s="150"/>
      <c r="G481" s="150"/>
      <c r="H481" s="150"/>
      <c r="I481" s="150"/>
      <c r="J481" s="150"/>
      <c r="K481" s="150"/>
    </row>
    <row r="482" spans="5:11" x14ac:dyDescent="0.2">
      <c r="E482" s="150"/>
      <c r="F482" s="150"/>
      <c r="G482" s="150"/>
      <c r="H482" s="150"/>
      <c r="I482" s="150"/>
      <c r="J482" s="150"/>
      <c r="K482" s="150"/>
    </row>
    <row r="483" spans="5:11" x14ac:dyDescent="0.2">
      <c r="E483" s="150"/>
      <c r="F483" s="150"/>
      <c r="G483" s="150"/>
      <c r="H483" s="150"/>
      <c r="I483" s="150"/>
      <c r="J483" s="150"/>
      <c r="K483" s="150"/>
    </row>
    <row r="484" spans="5:11" x14ac:dyDescent="0.2">
      <c r="E484" s="150"/>
      <c r="F484" s="150"/>
      <c r="G484" s="150"/>
      <c r="H484" s="150"/>
      <c r="I484" s="150"/>
      <c r="J484" s="150"/>
      <c r="K484" s="150"/>
    </row>
    <row r="485" spans="5:11" x14ac:dyDescent="0.2">
      <c r="E485" s="150"/>
      <c r="F485" s="150"/>
      <c r="G485" s="150"/>
      <c r="H485" s="150"/>
      <c r="I485" s="150"/>
      <c r="J485" s="150"/>
      <c r="K485" s="150"/>
    </row>
    <row r="486" spans="5:11" x14ac:dyDescent="0.2">
      <c r="E486" s="150"/>
      <c r="F486" s="150"/>
      <c r="G486" s="150"/>
      <c r="H486" s="150"/>
      <c r="I486" s="150"/>
      <c r="J486" s="150"/>
      <c r="K486" s="150"/>
    </row>
    <row r="487" spans="5:11" x14ac:dyDescent="0.2">
      <c r="E487" s="150"/>
      <c r="F487" s="150"/>
      <c r="G487" s="150"/>
      <c r="H487" s="150"/>
      <c r="I487" s="150"/>
      <c r="J487" s="150"/>
      <c r="K487" s="150"/>
    </row>
    <row r="488" spans="5:11" x14ac:dyDescent="0.2">
      <c r="E488" s="150"/>
      <c r="F488" s="150"/>
      <c r="G488" s="150"/>
      <c r="H488" s="150"/>
      <c r="I488" s="150"/>
      <c r="J488" s="150"/>
      <c r="K488" s="150"/>
    </row>
    <row r="489" spans="5:11" x14ac:dyDescent="0.2">
      <c r="E489" s="150"/>
      <c r="F489" s="150"/>
      <c r="G489" s="150"/>
      <c r="H489" s="150"/>
      <c r="I489" s="150"/>
      <c r="J489" s="150"/>
      <c r="K489" s="150"/>
    </row>
    <row r="490" spans="5:11" x14ac:dyDescent="0.2">
      <c r="E490" s="150"/>
      <c r="F490" s="150"/>
      <c r="G490" s="150"/>
      <c r="H490" s="150"/>
      <c r="I490" s="150"/>
      <c r="J490" s="150"/>
      <c r="K490" s="150"/>
    </row>
    <row r="491" spans="5:11" x14ac:dyDescent="0.2">
      <c r="E491" s="150"/>
      <c r="F491" s="150"/>
      <c r="G491" s="150"/>
      <c r="H491" s="150"/>
      <c r="I491" s="150"/>
      <c r="J491" s="150"/>
      <c r="K491" s="150"/>
    </row>
    <row r="492" spans="5:11" x14ac:dyDescent="0.2">
      <c r="E492" s="150"/>
      <c r="F492" s="150"/>
      <c r="G492" s="150"/>
      <c r="H492" s="150"/>
      <c r="I492" s="150"/>
      <c r="J492" s="150"/>
      <c r="K492" s="150"/>
    </row>
    <row r="493" spans="5:11" x14ac:dyDescent="0.2">
      <c r="E493" s="150"/>
      <c r="F493" s="150"/>
      <c r="G493" s="150"/>
      <c r="H493" s="150"/>
      <c r="I493" s="150"/>
      <c r="J493" s="150"/>
      <c r="K493" s="150"/>
    </row>
    <row r="494" spans="5:11" x14ac:dyDescent="0.2">
      <c r="E494" s="150"/>
      <c r="F494" s="150"/>
      <c r="G494" s="150"/>
      <c r="H494" s="150"/>
      <c r="I494" s="150"/>
      <c r="J494" s="150"/>
      <c r="K494" s="150"/>
    </row>
    <row r="495" spans="5:11" x14ac:dyDescent="0.2">
      <c r="E495" s="150"/>
      <c r="F495" s="150"/>
      <c r="G495" s="150"/>
      <c r="H495" s="150"/>
      <c r="I495" s="150"/>
      <c r="J495" s="150"/>
      <c r="K495" s="150"/>
    </row>
    <row r="496" spans="5:11" x14ac:dyDescent="0.2">
      <c r="E496" s="150"/>
      <c r="F496" s="150"/>
      <c r="G496" s="150"/>
      <c r="H496" s="150"/>
      <c r="I496" s="150"/>
      <c r="J496" s="150"/>
      <c r="K496" s="150"/>
    </row>
    <row r="497" spans="5:11" x14ac:dyDescent="0.2">
      <c r="E497" s="150"/>
      <c r="F497" s="150"/>
      <c r="G497" s="150"/>
      <c r="H497" s="150"/>
      <c r="I497" s="150"/>
      <c r="J497" s="150"/>
      <c r="K497" s="150"/>
    </row>
    <row r="498" spans="5:11" x14ac:dyDescent="0.2">
      <c r="E498" s="150"/>
      <c r="F498" s="150"/>
      <c r="G498" s="150"/>
      <c r="H498" s="150"/>
      <c r="I498" s="150"/>
      <c r="J498" s="150"/>
      <c r="K498" s="150"/>
    </row>
    <row r="499" spans="5:11" x14ac:dyDescent="0.2">
      <c r="E499" s="150"/>
      <c r="F499" s="150"/>
      <c r="G499" s="150"/>
      <c r="H499" s="150"/>
      <c r="I499" s="150"/>
      <c r="J499" s="150"/>
      <c r="K499" s="150"/>
    </row>
    <row r="500" spans="5:11" x14ac:dyDescent="0.2">
      <c r="E500" s="150"/>
      <c r="F500" s="150"/>
      <c r="G500" s="150"/>
      <c r="H500" s="150"/>
      <c r="I500" s="150"/>
      <c r="J500" s="150"/>
      <c r="K500" s="150"/>
    </row>
    <row r="501" spans="5:11" x14ac:dyDescent="0.2">
      <c r="E501" s="150"/>
      <c r="F501" s="150"/>
      <c r="G501" s="150"/>
      <c r="H501" s="150"/>
      <c r="I501" s="150"/>
      <c r="J501" s="150"/>
      <c r="K501" s="150"/>
    </row>
    <row r="502" spans="5:11" x14ac:dyDescent="0.2">
      <c r="E502" s="150"/>
      <c r="F502" s="150"/>
      <c r="G502" s="150"/>
      <c r="H502" s="150"/>
      <c r="I502" s="150"/>
      <c r="J502" s="150"/>
      <c r="K502" s="150"/>
    </row>
    <row r="503" spans="5:11" x14ac:dyDescent="0.2">
      <c r="E503" s="150"/>
      <c r="F503" s="150"/>
      <c r="G503" s="150"/>
      <c r="H503" s="150"/>
      <c r="I503" s="150"/>
      <c r="J503" s="150"/>
      <c r="K503" s="150"/>
    </row>
    <row r="504" spans="5:11" x14ac:dyDescent="0.2">
      <c r="E504" s="150"/>
      <c r="F504" s="150"/>
      <c r="G504" s="150"/>
      <c r="H504" s="150"/>
      <c r="I504" s="150"/>
      <c r="J504" s="150"/>
      <c r="K504" s="150"/>
    </row>
    <row r="505" spans="5:11" x14ac:dyDescent="0.2">
      <c r="E505" s="150"/>
      <c r="F505" s="150"/>
      <c r="G505" s="150"/>
      <c r="H505" s="150"/>
      <c r="I505" s="150"/>
      <c r="J505" s="150"/>
      <c r="K505" s="150"/>
    </row>
    <row r="506" spans="5:11" x14ac:dyDescent="0.2">
      <c r="E506" s="150"/>
      <c r="F506" s="150"/>
      <c r="G506" s="150"/>
      <c r="H506" s="150"/>
      <c r="I506" s="150"/>
      <c r="J506" s="150"/>
      <c r="K506" s="150"/>
    </row>
    <row r="507" spans="5:11" x14ac:dyDescent="0.2">
      <c r="E507" s="150"/>
      <c r="F507" s="150"/>
      <c r="G507" s="150"/>
      <c r="H507" s="150"/>
      <c r="I507" s="150"/>
      <c r="J507" s="150"/>
      <c r="K507" s="150"/>
    </row>
    <row r="508" spans="5:11" x14ac:dyDescent="0.2">
      <c r="E508" s="150"/>
      <c r="F508" s="150"/>
      <c r="G508" s="150"/>
      <c r="H508" s="150"/>
      <c r="I508" s="150"/>
      <c r="J508" s="150"/>
      <c r="K508" s="150"/>
    </row>
    <row r="509" spans="5:11" x14ac:dyDescent="0.2">
      <c r="E509" s="150"/>
      <c r="F509" s="150"/>
      <c r="G509" s="150"/>
      <c r="H509" s="150"/>
      <c r="I509" s="150"/>
      <c r="J509" s="150"/>
      <c r="K509" s="150"/>
    </row>
    <row r="510" spans="5:11" x14ac:dyDescent="0.2">
      <c r="E510" s="150"/>
      <c r="F510" s="150"/>
      <c r="G510" s="150"/>
      <c r="H510" s="150"/>
      <c r="I510" s="150"/>
      <c r="J510" s="150"/>
      <c r="K510" s="150"/>
    </row>
    <row r="511" spans="5:11" x14ac:dyDescent="0.2">
      <c r="E511" s="150"/>
      <c r="F511" s="150"/>
      <c r="G511" s="150"/>
      <c r="H511" s="150"/>
      <c r="I511" s="150"/>
      <c r="J511" s="150"/>
      <c r="K511" s="150"/>
    </row>
    <row r="512" spans="5:11" x14ac:dyDescent="0.2">
      <c r="E512" s="150"/>
      <c r="F512" s="150"/>
      <c r="G512" s="150"/>
      <c r="H512" s="150"/>
      <c r="I512" s="150"/>
      <c r="J512" s="150"/>
      <c r="K512" s="150"/>
    </row>
    <row r="513" spans="5:11" x14ac:dyDescent="0.2">
      <c r="E513" s="150"/>
      <c r="F513" s="150"/>
      <c r="G513" s="150"/>
      <c r="H513" s="150"/>
      <c r="I513" s="150"/>
      <c r="J513" s="150"/>
      <c r="K513" s="150"/>
    </row>
    <row r="514" spans="5:11" x14ac:dyDescent="0.2">
      <c r="E514" s="150"/>
      <c r="F514" s="150"/>
      <c r="G514" s="150"/>
      <c r="H514" s="150"/>
      <c r="I514" s="150"/>
      <c r="J514" s="150"/>
      <c r="K514" s="150"/>
    </row>
    <row r="515" spans="5:11" x14ac:dyDescent="0.2">
      <c r="E515" s="150"/>
      <c r="F515" s="150"/>
      <c r="G515" s="150"/>
      <c r="H515" s="150"/>
      <c r="I515" s="150"/>
      <c r="J515" s="150"/>
      <c r="K515" s="150"/>
    </row>
    <row r="516" spans="5:11" x14ac:dyDescent="0.2">
      <c r="E516" s="150"/>
      <c r="F516" s="150"/>
      <c r="G516" s="150"/>
      <c r="H516" s="150"/>
      <c r="I516" s="150"/>
      <c r="J516" s="150"/>
      <c r="K516" s="150"/>
    </row>
    <row r="517" spans="5:11" x14ac:dyDescent="0.2">
      <c r="E517" s="150"/>
      <c r="F517" s="150"/>
      <c r="G517" s="150"/>
      <c r="H517" s="150"/>
      <c r="I517" s="150"/>
      <c r="J517" s="150"/>
      <c r="K517" s="150"/>
    </row>
    <row r="518" spans="5:11" x14ac:dyDescent="0.2">
      <c r="E518" s="150"/>
      <c r="F518" s="150"/>
      <c r="G518" s="150"/>
      <c r="H518" s="150"/>
      <c r="I518" s="150"/>
      <c r="J518" s="150"/>
      <c r="K518" s="150"/>
    </row>
    <row r="519" spans="5:11" x14ac:dyDescent="0.2">
      <c r="E519" s="150"/>
      <c r="F519" s="150"/>
      <c r="G519" s="150"/>
      <c r="H519" s="150"/>
      <c r="I519" s="150"/>
      <c r="J519" s="150"/>
      <c r="K519" s="150"/>
    </row>
    <row r="520" spans="5:11" x14ac:dyDescent="0.2">
      <c r="E520" s="150"/>
      <c r="F520" s="150"/>
      <c r="G520" s="150"/>
      <c r="H520" s="150"/>
      <c r="I520" s="150"/>
      <c r="J520" s="150"/>
      <c r="K520" s="150"/>
    </row>
    <row r="521" spans="5:11" x14ac:dyDescent="0.2">
      <c r="E521" s="150"/>
      <c r="F521" s="150"/>
      <c r="G521" s="150"/>
      <c r="H521" s="150"/>
      <c r="I521" s="150"/>
      <c r="J521" s="150"/>
      <c r="K521" s="150"/>
    </row>
    <row r="522" spans="5:11" x14ac:dyDescent="0.2">
      <c r="E522" s="150"/>
      <c r="F522" s="150"/>
      <c r="G522" s="150"/>
      <c r="H522" s="150"/>
      <c r="I522" s="150"/>
      <c r="J522" s="150"/>
      <c r="K522" s="150"/>
    </row>
    <row r="523" spans="5:11" x14ac:dyDescent="0.2">
      <c r="E523" s="150"/>
      <c r="F523" s="150"/>
      <c r="G523" s="150"/>
      <c r="H523" s="150"/>
      <c r="I523" s="150"/>
      <c r="J523" s="150"/>
      <c r="K523" s="150"/>
    </row>
    <row r="524" spans="5:11" x14ac:dyDescent="0.2">
      <c r="E524" s="150"/>
      <c r="F524" s="150"/>
      <c r="G524" s="150"/>
      <c r="H524" s="150"/>
      <c r="I524" s="150"/>
      <c r="J524" s="150"/>
      <c r="K524" s="150"/>
    </row>
    <row r="525" spans="5:11" x14ac:dyDescent="0.2">
      <c r="E525" s="150"/>
      <c r="F525" s="150"/>
      <c r="G525" s="150"/>
      <c r="H525" s="150"/>
      <c r="I525" s="150"/>
      <c r="J525" s="150"/>
      <c r="K525" s="150"/>
    </row>
    <row r="526" spans="5:11" x14ac:dyDescent="0.2">
      <c r="E526" s="150"/>
      <c r="F526" s="150"/>
      <c r="G526" s="150"/>
      <c r="H526" s="150"/>
      <c r="I526" s="150"/>
      <c r="J526" s="150"/>
      <c r="K526" s="150"/>
    </row>
    <row r="527" spans="5:11" x14ac:dyDescent="0.2">
      <c r="E527" s="150"/>
      <c r="F527" s="150"/>
      <c r="G527" s="150"/>
      <c r="H527" s="150"/>
      <c r="I527" s="150"/>
      <c r="J527" s="150"/>
      <c r="K527" s="150"/>
    </row>
    <row r="528" spans="5:11" x14ac:dyDescent="0.2">
      <c r="E528" s="150"/>
      <c r="F528" s="150"/>
      <c r="G528" s="150"/>
      <c r="H528" s="150"/>
      <c r="I528" s="150"/>
      <c r="J528" s="150"/>
      <c r="K528" s="150"/>
    </row>
    <row r="529" spans="5:11" x14ac:dyDescent="0.2">
      <c r="E529" s="150"/>
      <c r="F529" s="150"/>
      <c r="G529" s="150"/>
      <c r="H529" s="150"/>
      <c r="I529" s="150"/>
      <c r="J529" s="150"/>
      <c r="K529" s="150"/>
    </row>
    <row r="530" spans="5:11" x14ac:dyDescent="0.2">
      <c r="E530" s="150"/>
      <c r="F530" s="150"/>
      <c r="G530" s="150"/>
      <c r="H530" s="150"/>
      <c r="I530" s="150"/>
      <c r="J530" s="150"/>
      <c r="K530" s="150"/>
    </row>
    <row r="531" spans="5:11" x14ac:dyDescent="0.2">
      <c r="E531" s="150"/>
      <c r="F531" s="150"/>
      <c r="G531" s="150"/>
      <c r="H531" s="150"/>
      <c r="I531" s="150"/>
      <c r="J531" s="150"/>
      <c r="K531" s="150"/>
    </row>
    <row r="532" spans="5:11" x14ac:dyDescent="0.2">
      <c r="E532" s="150"/>
      <c r="F532" s="150"/>
      <c r="G532" s="150"/>
      <c r="H532" s="150"/>
      <c r="I532" s="150"/>
      <c r="J532" s="150"/>
      <c r="K532" s="150"/>
    </row>
    <row r="533" spans="5:11" x14ac:dyDescent="0.2">
      <c r="E533" s="150"/>
      <c r="F533" s="150"/>
      <c r="G533" s="150"/>
      <c r="H533" s="150"/>
      <c r="I533" s="150"/>
      <c r="J533" s="150"/>
      <c r="K533" s="150"/>
    </row>
    <row r="534" spans="5:11" x14ac:dyDescent="0.2">
      <c r="E534" s="150"/>
      <c r="F534" s="150"/>
      <c r="G534" s="150"/>
      <c r="H534" s="150"/>
      <c r="I534" s="150"/>
      <c r="J534" s="150"/>
      <c r="K534" s="150"/>
    </row>
    <row r="535" spans="5:11" x14ac:dyDescent="0.2">
      <c r="E535" s="150"/>
      <c r="F535" s="150"/>
      <c r="G535" s="150"/>
      <c r="H535" s="150"/>
      <c r="I535" s="150"/>
      <c r="J535" s="150"/>
      <c r="K535" s="150"/>
    </row>
    <row r="536" spans="5:11" x14ac:dyDescent="0.2">
      <c r="E536" s="150"/>
      <c r="F536" s="150"/>
      <c r="G536" s="150"/>
      <c r="H536" s="150"/>
      <c r="I536" s="150"/>
      <c r="J536" s="150"/>
      <c r="K536" s="150"/>
    </row>
    <row r="537" spans="5:11" x14ac:dyDescent="0.2">
      <c r="E537" s="150"/>
      <c r="F537" s="150"/>
      <c r="G537" s="150"/>
      <c r="H537" s="150"/>
      <c r="I537" s="150"/>
      <c r="J537" s="150"/>
      <c r="K537" s="150"/>
    </row>
    <row r="538" spans="5:11" x14ac:dyDescent="0.2">
      <c r="E538" s="150"/>
      <c r="F538" s="150"/>
      <c r="G538" s="150"/>
      <c r="H538" s="150"/>
      <c r="I538" s="150"/>
      <c r="J538" s="150"/>
      <c r="K538" s="150"/>
    </row>
    <row r="539" spans="5:11" x14ac:dyDescent="0.2">
      <c r="E539" s="150"/>
      <c r="F539" s="150"/>
      <c r="G539" s="150"/>
      <c r="H539" s="150"/>
      <c r="I539" s="150"/>
      <c r="J539" s="150"/>
      <c r="K539" s="150"/>
    </row>
    <row r="540" spans="5:11" x14ac:dyDescent="0.2">
      <c r="E540" s="150"/>
      <c r="F540" s="150"/>
      <c r="G540" s="150"/>
      <c r="H540" s="150"/>
      <c r="I540" s="150"/>
      <c r="J540" s="150"/>
      <c r="K540" s="150"/>
    </row>
    <row r="541" spans="5:11" x14ac:dyDescent="0.2">
      <c r="E541" s="150"/>
      <c r="F541" s="150"/>
      <c r="G541" s="150"/>
      <c r="H541" s="150"/>
      <c r="I541" s="150"/>
      <c r="J541" s="150"/>
      <c r="K541" s="150"/>
    </row>
    <row r="542" spans="5:11" x14ac:dyDescent="0.2">
      <c r="E542" s="150"/>
      <c r="F542" s="150"/>
      <c r="G542" s="150"/>
      <c r="H542" s="150"/>
      <c r="I542" s="150"/>
      <c r="J542" s="150"/>
      <c r="K542" s="150"/>
    </row>
    <row r="543" spans="5:11" x14ac:dyDescent="0.2">
      <c r="E543" s="150"/>
      <c r="F543" s="150"/>
      <c r="G543" s="150"/>
      <c r="H543" s="150"/>
      <c r="I543" s="150"/>
      <c r="J543" s="150"/>
      <c r="K543" s="150"/>
    </row>
    <row r="544" spans="5:11" x14ac:dyDescent="0.2">
      <c r="E544" s="150"/>
      <c r="F544" s="150"/>
      <c r="G544" s="150"/>
      <c r="H544" s="150"/>
      <c r="I544" s="150"/>
      <c r="J544" s="150"/>
      <c r="K544" s="150"/>
    </row>
    <row r="545" spans="5:11" x14ac:dyDescent="0.2">
      <c r="E545" s="150"/>
      <c r="F545" s="150"/>
      <c r="G545" s="150"/>
      <c r="H545" s="150"/>
      <c r="I545" s="150"/>
      <c r="J545" s="150"/>
      <c r="K545" s="150"/>
    </row>
    <row r="546" spans="5:11" x14ac:dyDescent="0.2">
      <c r="E546" s="150"/>
      <c r="F546" s="150"/>
      <c r="G546" s="150"/>
      <c r="H546" s="150"/>
      <c r="I546" s="150"/>
      <c r="J546" s="150"/>
      <c r="K546" s="150"/>
    </row>
    <row r="547" spans="5:11" x14ac:dyDescent="0.2">
      <c r="E547" s="150"/>
      <c r="F547" s="150"/>
      <c r="G547" s="150"/>
      <c r="H547" s="150"/>
      <c r="I547" s="150"/>
      <c r="J547" s="150"/>
      <c r="K547" s="150"/>
    </row>
    <row r="548" spans="5:11" x14ac:dyDescent="0.2">
      <c r="E548" s="150"/>
      <c r="F548" s="150"/>
      <c r="G548" s="150"/>
      <c r="H548" s="150"/>
      <c r="I548" s="150"/>
      <c r="J548" s="150"/>
      <c r="K548" s="150"/>
    </row>
    <row r="549" spans="5:11" x14ac:dyDescent="0.2">
      <c r="E549" s="150"/>
      <c r="F549" s="150"/>
      <c r="G549" s="150"/>
      <c r="H549" s="150"/>
      <c r="I549" s="150"/>
      <c r="J549" s="150"/>
      <c r="K549" s="150"/>
    </row>
    <row r="550" spans="5:11" x14ac:dyDescent="0.2">
      <c r="E550" s="150"/>
      <c r="F550" s="150"/>
      <c r="G550" s="150"/>
      <c r="H550" s="150"/>
      <c r="I550" s="150"/>
      <c r="J550" s="150"/>
      <c r="K550" s="150"/>
    </row>
    <row r="551" spans="5:11" x14ac:dyDescent="0.2">
      <c r="E551" s="150"/>
      <c r="F551" s="150"/>
      <c r="G551" s="150"/>
      <c r="H551" s="150"/>
      <c r="I551" s="150"/>
      <c r="J551" s="150"/>
      <c r="K551" s="150"/>
    </row>
    <row r="552" spans="5:11" x14ac:dyDescent="0.2">
      <c r="E552" s="150"/>
      <c r="F552" s="150"/>
      <c r="G552" s="150"/>
      <c r="H552" s="150"/>
      <c r="I552" s="150"/>
      <c r="J552" s="150"/>
      <c r="K552" s="150"/>
    </row>
    <row r="553" spans="5:11" x14ac:dyDescent="0.2">
      <c r="E553" s="150"/>
      <c r="F553" s="150"/>
      <c r="G553" s="150"/>
      <c r="H553" s="150"/>
      <c r="I553" s="150"/>
      <c r="J553" s="150"/>
      <c r="K553" s="150"/>
    </row>
    <row r="554" spans="5:11" x14ac:dyDescent="0.2">
      <c r="E554" s="150"/>
      <c r="F554" s="150"/>
      <c r="G554" s="150"/>
      <c r="H554" s="150"/>
      <c r="I554" s="150"/>
      <c r="J554" s="150"/>
      <c r="K554" s="150"/>
    </row>
    <row r="555" spans="5:11" x14ac:dyDescent="0.2">
      <c r="E555" s="150"/>
      <c r="F555" s="150"/>
      <c r="G555" s="150"/>
      <c r="H555" s="150"/>
      <c r="I555" s="150"/>
      <c r="J555" s="150"/>
      <c r="K555" s="150"/>
    </row>
    <row r="556" spans="5:11" x14ac:dyDescent="0.2">
      <c r="E556" s="150"/>
      <c r="F556" s="150"/>
      <c r="G556" s="150"/>
      <c r="H556" s="150"/>
      <c r="I556" s="150"/>
      <c r="J556" s="150"/>
      <c r="K556" s="150"/>
    </row>
    <row r="557" spans="5:11" x14ac:dyDescent="0.2">
      <c r="E557" s="150"/>
      <c r="F557" s="150"/>
      <c r="G557" s="150"/>
      <c r="H557" s="150"/>
      <c r="I557" s="150"/>
      <c r="J557" s="150"/>
      <c r="K557" s="150"/>
    </row>
    <row r="558" spans="5:11" x14ac:dyDescent="0.2">
      <c r="E558" s="150"/>
      <c r="F558" s="150"/>
      <c r="G558" s="150"/>
      <c r="H558" s="150"/>
      <c r="I558" s="150"/>
      <c r="J558" s="150"/>
      <c r="K558" s="150"/>
    </row>
    <row r="559" spans="5:11" x14ac:dyDescent="0.2">
      <c r="E559" s="150"/>
      <c r="F559" s="150"/>
      <c r="G559" s="150"/>
      <c r="H559" s="150"/>
      <c r="I559" s="150"/>
      <c r="J559" s="150"/>
      <c r="K559" s="150"/>
    </row>
    <row r="560" spans="5:11" x14ac:dyDescent="0.2">
      <c r="E560" s="150"/>
      <c r="F560" s="150"/>
      <c r="G560" s="150"/>
      <c r="H560" s="150"/>
      <c r="I560" s="150"/>
      <c r="J560" s="150"/>
      <c r="K560" s="150"/>
    </row>
    <row r="561" spans="5:11" x14ac:dyDescent="0.2">
      <c r="E561" s="150"/>
      <c r="F561" s="150"/>
      <c r="G561" s="150"/>
      <c r="H561" s="150"/>
      <c r="I561" s="150"/>
      <c r="J561" s="150"/>
      <c r="K561" s="150"/>
    </row>
    <row r="562" spans="5:11" x14ac:dyDescent="0.2">
      <c r="E562" s="150"/>
      <c r="F562" s="150"/>
      <c r="G562" s="150"/>
      <c r="H562" s="150"/>
      <c r="I562" s="150"/>
      <c r="J562" s="150"/>
      <c r="K562" s="150"/>
    </row>
    <row r="563" spans="5:11" x14ac:dyDescent="0.2">
      <c r="E563" s="150"/>
      <c r="F563" s="150"/>
      <c r="G563" s="150"/>
      <c r="H563" s="150"/>
      <c r="I563" s="150"/>
      <c r="J563" s="150"/>
      <c r="K563" s="150"/>
    </row>
    <row r="564" spans="5:11" x14ac:dyDescent="0.2">
      <c r="E564" s="150"/>
      <c r="F564" s="150"/>
      <c r="G564" s="150"/>
      <c r="H564" s="150"/>
      <c r="I564" s="150"/>
      <c r="J564" s="150"/>
      <c r="K564" s="150"/>
    </row>
    <row r="565" spans="5:11" x14ac:dyDescent="0.2">
      <c r="E565" s="150"/>
      <c r="F565" s="150"/>
      <c r="G565" s="150"/>
      <c r="H565" s="150"/>
      <c r="I565" s="150"/>
      <c r="J565" s="150"/>
      <c r="K565" s="150"/>
    </row>
    <row r="566" spans="5:11" x14ac:dyDescent="0.2">
      <c r="E566" s="150"/>
      <c r="F566" s="150"/>
      <c r="G566" s="150"/>
      <c r="H566" s="150"/>
      <c r="I566" s="150"/>
      <c r="J566" s="150"/>
      <c r="K566" s="150"/>
    </row>
    <row r="567" spans="5:11" x14ac:dyDescent="0.2">
      <c r="E567" s="150"/>
      <c r="F567" s="150"/>
      <c r="G567" s="150"/>
      <c r="H567" s="150"/>
      <c r="I567" s="150"/>
      <c r="J567" s="150"/>
      <c r="K567" s="150"/>
    </row>
    <row r="568" spans="5:11" x14ac:dyDescent="0.2">
      <c r="E568" s="150"/>
      <c r="F568" s="150"/>
      <c r="G568" s="150"/>
      <c r="H568" s="150"/>
      <c r="I568" s="150"/>
      <c r="J568" s="150"/>
      <c r="K568" s="150"/>
    </row>
    <row r="569" spans="5:11" x14ac:dyDescent="0.2">
      <c r="E569" s="150"/>
      <c r="F569" s="150"/>
      <c r="G569" s="150"/>
      <c r="H569" s="150"/>
      <c r="I569" s="150"/>
      <c r="J569" s="150"/>
      <c r="K569" s="150"/>
    </row>
    <row r="570" spans="5:11" x14ac:dyDescent="0.2">
      <c r="E570" s="150"/>
      <c r="F570" s="150"/>
      <c r="G570" s="150"/>
      <c r="H570" s="150"/>
      <c r="I570" s="150"/>
      <c r="J570" s="150"/>
      <c r="K570" s="150"/>
    </row>
    <row r="571" spans="5:11" x14ac:dyDescent="0.2">
      <c r="E571" s="150"/>
      <c r="F571" s="150"/>
      <c r="G571" s="150"/>
      <c r="H571" s="150"/>
      <c r="I571" s="150"/>
      <c r="J571" s="150"/>
      <c r="K571" s="150"/>
    </row>
    <row r="572" spans="5:11" x14ac:dyDescent="0.2">
      <c r="E572" s="150"/>
      <c r="F572" s="150"/>
      <c r="G572" s="150"/>
      <c r="H572" s="150"/>
      <c r="I572" s="150"/>
      <c r="J572" s="150"/>
      <c r="K572" s="150"/>
    </row>
    <row r="573" spans="5:11" x14ac:dyDescent="0.2">
      <c r="E573" s="150"/>
      <c r="F573" s="150"/>
      <c r="G573" s="150"/>
      <c r="H573" s="150"/>
      <c r="I573" s="150"/>
      <c r="J573" s="150"/>
      <c r="K573" s="150"/>
    </row>
    <row r="574" spans="5:11" x14ac:dyDescent="0.2">
      <c r="E574" s="150"/>
      <c r="F574" s="150"/>
      <c r="G574" s="150"/>
      <c r="H574" s="150"/>
      <c r="I574" s="150"/>
      <c r="J574" s="150"/>
      <c r="K574" s="150"/>
    </row>
    <row r="575" spans="5:11" x14ac:dyDescent="0.2">
      <c r="E575" s="150"/>
      <c r="F575" s="150"/>
      <c r="G575" s="150"/>
      <c r="H575" s="150"/>
      <c r="I575" s="150"/>
      <c r="J575" s="150"/>
      <c r="K575" s="150"/>
    </row>
    <row r="576" spans="5:11" x14ac:dyDescent="0.2">
      <c r="E576" s="150"/>
      <c r="F576" s="150"/>
      <c r="G576" s="150"/>
      <c r="H576" s="150"/>
      <c r="I576" s="150"/>
      <c r="J576" s="150"/>
      <c r="K576" s="150"/>
    </row>
    <row r="577" spans="5:11" x14ac:dyDescent="0.2">
      <c r="E577" s="150"/>
      <c r="F577" s="150"/>
      <c r="G577" s="150"/>
      <c r="H577" s="150"/>
      <c r="I577" s="150"/>
      <c r="J577" s="150"/>
      <c r="K577" s="150"/>
    </row>
    <row r="578" spans="5:11" x14ac:dyDescent="0.2">
      <c r="E578" s="150"/>
      <c r="F578" s="150"/>
      <c r="G578" s="150"/>
      <c r="H578" s="150"/>
      <c r="I578" s="150"/>
      <c r="J578" s="150"/>
      <c r="K578" s="150"/>
    </row>
    <row r="579" spans="5:11" x14ac:dyDescent="0.2">
      <c r="E579" s="150"/>
      <c r="F579" s="150"/>
      <c r="G579" s="150"/>
      <c r="H579" s="150"/>
      <c r="I579" s="150"/>
      <c r="J579" s="150"/>
      <c r="K579" s="150"/>
    </row>
    <row r="580" spans="5:11" x14ac:dyDescent="0.2">
      <c r="E580" s="150"/>
      <c r="F580" s="150"/>
      <c r="G580" s="150"/>
      <c r="H580" s="150"/>
      <c r="I580" s="150"/>
      <c r="J580" s="150"/>
      <c r="K580" s="150"/>
    </row>
    <row r="581" spans="5:11" x14ac:dyDescent="0.2">
      <c r="E581" s="150"/>
      <c r="F581" s="150"/>
      <c r="G581" s="150"/>
      <c r="H581" s="150"/>
      <c r="I581" s="150"/>
      <c r="J581" s="150"/>
      <c r="K581" s="150"/>
    </row>
    <row r="582" spans="5:11" x14ac:dyDescent="0.2">
      <c r="E582" s="150"/>
      <c r="F582" s="150"/>
      <c r="G582" s="150"/>
      <c r="H582" s="150"/>
      <c r="I582" s="150"/>
      <c r="J582" s="150"/>
      <c r="K582" s="150"/>
    </row>
    <row r="583" spans="5:11" x14ac:dyDescent="0.2">
      <c r="E583" s="150"/>
      <c r="F583" s="150"/>
      <c r="G583" s="150"/>
      <c r="H583" s="150"/>
      <c r="I583" s="150"/>
      <c r="J583" s="150"/>
      <c r="K583" s="150"/>
    </row>
    <row r="584" spans="5:11" x14ac:dyDescent="0.2">
      <c r="E584" s="150"/>
      <c r="F584" s="150"/>
      <c r="G584" s="150"/>
      <c r="H584" s="150"/>
      <c r="I584" s="150"/>
      <c r="J584" s="150"/>
      <c r="K584" s="150"/>
    </row>
    <row r="585" spans="5:11" x14ac:dyDescent="0.2">
      <c r="E585" s="150"/>
      <c r="F585" s="150"/>
      <c r="G585" s="150"/>
      <c r="H585" s="150"/>
      <c r="I585" s="150"/>
      <c r="J585" s="150"/>
      <c r="K585" s="150"/>
    </row>
    <row r="586" spans="5:11" x14ac:dyDescent="0.2">
      <c r="E586" s="150"/>
      <c r="F586" s="150"/>
      <c r="G586" s="150"/>
      <c r="H586" s="150"/>
      <c r="I586" s="150"/>
      <c r="J586" s="150"/>
      <c r="K586" s="150"/>
    </row>
    <row r="587" spans="5:11" x14ac:dyDescent="0.2">
      <c r="E587" s="150"/>
      <c r="F587" s="150"/>
      <c r="G587" s="150"/>
      <c r="H587" s="150"/>
      <c r="I587" s="150"/>
      <c r="J587" s="150"/>
      <c r="K587" s="150"/>
    </row>
    <row r="588" spans="5:11" x14ac:dyDescent="0.2">
      <c r="E588" s="150"/>
      <c r="F588" s="150"/>
      <c r="G588" s="150"/>
      <c r="H588" s="150"/>
      <c r="I588" s="150"/>
      <c r="J588" s="150"/>
      <c r="K588" s="150"/>
    </row>
    <row r="589" spans="5:11" x14ac:dyDescent="0.2">
      <c r="E589" s="150"/>
      <c r="F589" s="150"/>
      <c r="G589" s="150"/>
      <c r="H589" s="150"/>
      <c r="I589" s="150"/>
      <c r="J589" s="150"/>
      <c r="K589" s="150"/>
    </row>
    <row r="590" spans="5:11" x14ac:dyDescent="0.2">
      <c r="E590" s="150"/>
      <c r="F590" s="150"/>
      <c r="G590" s="150"/>
      <c r="H590" s="150"/>
      <c r="I590" s="150"/>
      <c r="J590" s="150"/>
      <c r="K590" s="150"/>
    </row>
    <row r="591" spans="5:11" x14ac:dyDescent="0.2">
      <c r="E591" s="150"/>
      <c r="F591" s="150"/>
      <c r="G591" s="150"/>
      <c r="H591" s="150"/>
      <c r="I591" s="150"/>
      <c r="J591" s="150"/>
      <c r="K591" s="150"/>
    </row>
    <row r="592" spans="5:11" x14ac:dyDescent="0.2">
      <c r="E592" s="150"/>
      <c r="F592" s="150"/>
      <c r="G592" s="150"/>
      <c r="H592" s="150"/>
      <c r="I592" s="150"/>
      <c r="J592" s="150"/>
      <c r="K592" s="150"/>
    </row>
    <row r="593" spans="5:11" x14ac:dyDescent="0.2">
      <c r="E593" s="150"/>
      <c r="F593" s="150"/>
      <c r="G593" s="150"/>
      <c r="H593" s="150"/>
      <c r="I593" s="150"/>
      <c r="J593" s="150"/>
      <c r="K593" s="150"/>
    </row>
    <row r="594" spans="5:11" x14ac:dyDescent="0.2">
      <c r="E594" s="150"/>
      <c r="F594" s="150"/>
      <c r="G594" s="150"/>
      <c r="H594" s="150"/>
      <c r="I594" s="150"/>
      <c r="J594" s="150"/>
      <c r="K594" s="150"/>
    </row>
    <row r="595" spans="5:11" x14ac:dyDescent="0.2">
      <c r="E595" s="150"/>
      <c r="F595" s="150"/>
      <c r="G595" s="150"/>
      <c r="H595" s="150"/>
      <c r="I595" s="150"/>
      <c r="J595" s="150"/>
      <c r="K595" s="150"/>
    </row>
    <row r="596" spans="5:11" x14ac:dyDescent="0.2">
      <c r="E596" s="150"/>
      <c r="F596" s="150"/>
      <c r="G596" s="150"/>
      <c r="H596" s="150"/>
      <c r="I596" s="150"/>
      <c r="J596" s="150"/>
      <c r="K596" s="150"/>
    </row>
    <row r="597" spans="5:11" x14ac:dyDescent="0.2">
      <c r="E597" s="150"/>
      <c r="F597" s="150"/>
      <c r="G597" s="150"/>
      <c r="H597" s="150"/>
      <c r="I597" s="150"/>
      <c r="J597" s="150"/>
      <c r="K597" s="150"/>
    </row>
    <row r="598" spans="5:11" x14ac:dyDescent="0.2">
      <c r="E598" s="150"/>
      <c r="F598" s="150"/>
      <c r="G598" s="150"/>
      <c r="H598" s="150"/>
      <c r="I598" s="150"/>
      <c r="J598" s="150"/>
      <c r="K598" s="150"/>
    </row>
    <row r="599" spans="5:11" x14ac:dyDescent="0.2">
      <c r="E599" s="150"/>
      <c r="F599" s="150"/>
      <c r="G599" s="150"/>
      <c r="H599" s="150"/>
      <c r="I599" s="150"/>
      <c r="J599" s="150"/>
      <c r="K599" s="150"/>
    </row>
    <row r="600" spans="5:11" x14ac:dyDescent="0.2">
      <c r="E600" s="150"/>
      <c r="F600" s="150"/>
      <c r="G600" s="150"/>
      <c r="H600" s="150"/>
      <c r="I600" s="150"/>
      <c r="J600" s="150"/>
      <c r="K600" s="150"/>
    </row>
    <row r="601" spans="5:11" x14ac:dyDescent="0.2">
      <c r="E601" s="150"/>
      <c r="F601" s="150"/>
      <c r="G601" s="150"/>
      <c r="H601" s="150"/>
      <c r="I601" s="150"/>
      <c r="J601" s="150"/>
      <c r="K601" s="150"/>
    </row>
    <row r="602" spans="5:11" x14ac:dyDescent="0.2">
      <c r="E602" s="150"/>
      <c r="F602" s="150"/>
      <c r="G602" s="150"/>
      <c r="H602" s="150"/>
      <c r="I602" s="150"/>
      <c r="J602" s="150"/>
      <c r="K602" s="150"/>
    </row>
    <row r="603" spans="5:11" x14ac:dyDescent="0.2">
      <c r="E603" s="150"/>
      <c r="F603" s="150"/>
      <c r="G603" s="150"/>
      <c r="H603" s="150"/>
      <c r="I603" s="150"/>
      <c r="J603" s="150"/>
      <c r="K603" s="150"/>
    </row>
    <row r="604" spans="5:11" x14ac:dyDescent="0.2">
      <c r="E604" s="150"/>
      <c r="F604" s="150"/>
      <c r="G604" s="150"/>
      <c r="H604" s="150"/>
      <c r="I604" s="150"/>
      <c r="J604" s="150"/>
      <c r="K604" s="150"/>
    </row>
    <row r="605" spans="5:11" x14ac:dyDescent="0.2">
      <c r="E605" s="150"/>
      <c r="F605" s="150"/>
      <c r="G605" s="150"/>
      <c r="H605" s="150"/>
      <c r="I605" s="150"/>
      <c r="J605" s="150"/>
      <c r="K605" s="150"/>
    </row>
    <row r="606" spans="5:11" x14ac:dyDescent="0.2">
      <c r="E606" s="150"/>
      <c r="F606" s="150"/>
      <c r="G606" s="150"/>
      <c r="H606" s="150"/>
      <c r="I606" s="150"/>
      <c r="J606" s="150"/>
      <c r="K606" s="150"/>
    </row>
    <row r="607" spans="5:11" x14ac:dyDescent="0.2">
      <c r="E607" s="150"/>
      <c r="F607" s="150"/>
      <c r="G607" s="150"/>
      <c r="H607" s="150"/>
      <c r="I607" s="150"/>
      <c r="J607" s="150"/>
      <c r="K607" s="150"/>
    </row>
    <row r="608" spans="5:11" x14ac:dyDescent="0.2">
      <c r="E608" s="150"/>
      <c r="F608" s="150"/>
      <c r="G608" s="150"/>
      <c r="H608" s="150"/>
      <c r="I608" s="150"/>
      <c r="J608" s="150"/>
      <c r="K608" s="150"/>
    </row>
    <row r="609" spans="5:11" x14ac:dyDescent="0.2">
      <c r="E609" s="150"/>
      <c r="F609" s="150"/>
      <c r="G609" s="150"/>
      <c r="H609" s="150"/>
      <c r="I609" s="150"/>
      <c r="J609" s="150"/>
      <c r="K609" s="150"/>
    </row>
    <row r="610" spans="5:11" x14ac:dyDescent="0.2">
      <c r="E610" s="150"/>
      <c r="F610" s="150"/>
      <c r="G610" s="150"/>
      <c r="H610" s="150"/>
      <c r="I610" s="150"/>
      <c r="J610" s="150"/>
      <c r="K610" s="150"/>
    </row>
    <row r="611" spans="5:11" x14ac:dyDescent="0.2">
      <c r="E611" s="150"/>
      <c r="F611" s="150"/>
      <c r="G611" s="150"/>
      <c r="H611" s="150"/>
      <c r="I611" s="150"/>
      <c r="J611" s="150"/>
      <c r="K611" s="150"/>
    </row>
    <row r="612" spans="5:11" x14ac:dyDescent="0.2">
      <c r="E612" s="150"/>
      <c r="F612" s="150"/>
      <c r="G612" s="150"/>
      <c r="H612" s="150"/>
      <c r="I612" s="150"/>
      <c r="J612" s="150"/>
      <c r="K612" s="150"/>
    </row>
    <row r="613" spans="5:11" x14ac:dyDescent="0.2">
      <c r="E613" s="150"/>
      <c r="F613" s="150"/>
      <c r="G613" s="150"/>
      <c r="H613" s="150"/>
      <c r="I613" s="150"/>
      <c r="J613" s="150"/>
      <c r="K613" s="150"/>
    </row>
    <row r="614" spans="5:11" x14ac:dyDescent="0.2">
      <c r="E614" s="150"/>
      <c r="F614" s="150"/>
      <c r="G614" s="150"/>
      <c r="H614" s="150"/>
      <c r="I614" s="150"/>
      <c r="J614" s="150"/>
      <c r="K614" s="150"/>
    </row>
    <row r="615" spans="5:11" x14ac:dyDescent="0.2">
      <c r="E615" s="150"/>
      <c r="F615" s="150"/>
      <c r="G615" s="150"/>
      <c r="H615" s="150"/>
      <c r="I615" s="150"/>
      <c r="J615" s="150"/>
      <c r="K615" s="150"/>
    </row>
    <row r="616" spans="5:11" x14ac:dyDescent="0.2">
      <c r="E616" s="150"/>
      <c r="F616" s="150"/>
      <c r="G616" s="150"/>
      <c r="H616" s="150"/>
      <c r="I616" s="150"/>
      <c r="J616" s="150"/>
      <c r="K616" s="150"/>
    </row>
    <row r="617" spans="5:11" x14ac:dyDescent="0.2">
      <c r="E617" s="150"/>
      <c r="F617" s="150"/>
      <c r="G617" s="150"/>
      <c r="H617" s="150"/>
      <c r="I617" s="150"/>
      <c r="J617" s="150"/>
      <c r="K617" s="150"/>
    </row>
    <row r="618" spans="5:11" x14ac:dyDescent="0.2">
      <c r="E618" s="150"/>
      <c r="F618" s="150"/>
      <c r="G618" s="150"/>
      <c r="H618" s="150"/>
      <c r="I618" s="150"/>
      <c r="J618" s="150"/>
      <c r="K618" s="150"/>
    </row>
    <row r="619" spans="5:11" x14ac:dyDescent="0.2">
      <c r="E619" s="150"/>
      <c r="F619" s="150"/>
      <c r="G619" s="150"/>
      <c r="H619" s="150"/>
      <c r="I619" s="150"/>
      <c r="J619" s="150"/>
      <c r="K619" s="150"/>
    </row>
    <row r="620" spans="5:11" x14ac:dyDescent="0.2">
      <c r="E620" s="150"/>
      <c r="F620" s="150"/>
      <c r="G620" s="150"/>
      <c r="H620" s="150"/>
      <c r="I620" s="150"/>
      <c r="J620" s="150"/>
      <c r="K620" s="150"/>
    </row>
    <row r="621" spans="5:11" x14ac:dyDescent="0.2">
      <c r="E621" s="150"/>
      <c r="F621" s="150"/>
      <c r="G621" s="150"/>
      <c r="H621" s="150"/>
      <c r="I621" s="150"/>
      <c r="J621" s="150"/>
      <c r="K621" s="150"/>
    </row>
    <row r="622" spans="5:11" x14ac:dyDescent="0.2">
      <c r="E622" s="150"/>
      <c r="F622" s="150"/>
      <c r="G622" s="150"/>
      <c r="H622" s="150"/>
      <c r="I622" s="150"/>
      <c r="J622" s="150"/>
      <c r="K622" s="150"/>
    </row>
    <row r="623" spans="5:11" x14ac:dyDescent="0.2">
      <c r="E623" s="150"/>
      <c r="F623" s="150"/>
      <c r="G623" s="150"/>
      <c r="H623" s="150"/>
      <c r="I623" s="150"/>
      <c r="J623" s="150"/>
      <c r="K623" s="150"/>
    </row>
    <row r="624" spans="5:11" x14ac:dyDescent="0.2">
      <c r="E624" s="150"/>
      <c r="F624" s="150"/>
      <c r="G624" s="150"/>
      <c r="H624" s="150"/>
      <c r="I624" s="150"/>
      <c r="J624" s="150"/>
      <c r="K624" s="150"/>
    </row>
    <row r="625" spans="5:11" x14ac:dyDescent="0.2">
      <c r="E625" s="150"/>
      <c r="F625" s="150"/>
      <c r="G625" s="150"/>
      <c r="H625" s="150"/>
      <c r="I625" s="150"/>
      <c r="J625" s="150"/>
      <c r="K625" s="150"/>
    </row>
    <row r="626" spans="5:11" x14ac:dyDescent="0.2">
      <c r="E626" s="150"/>
      <c r="F626" s="150"/>
      <c r="G626" s="150"/>
      <c r="H626" s="150"/>
      <c r="I626" s="150"/>
      <c r="J626" s="150"/>
      <c r="K626" s="150"/>
    </row>
    <row r="627" spans="5:11" x14ac:dyDescent="0.2">
      <c r="E627" s="150"/>
      <c r="F627" s="150"/>
      <c r="G627" s="150"/>
      <c r="H627" s="150"/>
      <c r="I627" s="150"/>
      <c r="J627" s="150"/>
      <c r="K627" s="150"/>
    </row>
    <row r="628" spans="5:11" x14ac:dyDescent="0.2">
      <c r="E628" s="150"/>
      <c r="F628" s="150"/>
      <c r="G628" s="150"/>
      <c r="H628" s="150"/>
      <c r="I628" s="150"/>
      <c r="J628" s="150"/>
      <c r="K628" s="150"/>
    </row>
    <row r="629" spans="5:11" x14ac:dyDescent="0.2">
      <c r="E629" s="150"/>
      <c r="F629" s="150"/>
      <c r="G629" s="150"/>
      <c r="H629" s="150"/>
      <c r="I629" s="150"/>
      <c r="J629" s="150"/>
      <c r="K629" s="150"/>
    </row>
    <row r="630" spans="5:11" x14ac:dyDescent="0.2">
      <c r="E630" s="150"/>
      <c r="F630" s="150"/>
      <c r="G630" s="150"/>
      <c r="H630" s="150"/>
      <c r="I630" s="150"/>
      <c r="J630" s="150"/>
      <c r="K630" s="150"/>
    </row>
    <row r="631" spans="5:11" x14ac:dyDescent="0.2">
      <c r="E631" s="150"/>
      <c r="F631" s="150"/>
      <c r="G631" s="150"/>
      <c r="H631" s="150"/>
      <c r="I631" s="150"/>
      <c r="J631" s="150"/>
      <c r="K631" s="150"/>
    </row>
    <row r="632" spans="5:11" x14ac:dyDescent="0.2">
      <c r="E632" s="150"/>
      <c r="F632" s="150"/>
      <c r="G632" s="150"/>
      <c r="H632" s="150"/>
      <c r="I632" s="150"/>
      <c r="J632" s="150"/>
      <c r="K632" s="150"/>
    </row>
    <row r="633" spans="5:11" x14ac:dyDescent="0.2">
      <c r="E633" s="150"/>
      <c r="F633" s="150"/>
      <c r="G633" s="150"/>
      <c r="H633" s="150"/>
      <c r="I633" s="150"/>
      <c r="J633" s="150"/>
      <c r="K633" s="150"/>
    </row>
    <row r="634" spans="5:11" x14ac:dyDescent="0.2">
      <c r="E634" s="150"/>
      <c r="F634" s="150"/>
      <c r="G634" s="150"/>
      <c r="H634" s="150"/>
      <c r="I634" s="150"/>
      <c r="J634" s="150"/>
      <c r="K634" s="150"/>
    </row>
    <row r="635" spans="5:11" x14ac:dyDescent="0.2">
      <c r="E635" s="150"/>
      <c r="F635" s="150"/>
      <c r="G635" s="150"/>
      <c r="H635" s="150"/>
      <c r="I635" s="150"/>
      <c r="J635" s="150"/>
      <c r="K635" s="150"/>
    </row>
    <row r="636" spans="5:11" x14ac:dyDescent="0.2">
      <c r="E636" s="150"/>
      <c r="F636" s="150"/>
      <c r="G636" s="150"/>
      <c r="H636" s="150"/>
      <c r="I636" s="150"/>
      <c r="J636" s="150"/>
      <c r="K636" s="150"/>
    </row>
    <row r="637" spans="5:11" x14ac:dyDescent="0.2">
      <c r="E637" s="150"/>
      <c r="F637" s="150"/>
      <c r="G637" s="150"/>
      <c r="H637" s="150"/>
      <c r="I637" s="150"/>
      <c r="J637" s="150"/>
      <c r="K637" s="150"/>
    </row>
    <row r="638" spans="5:11" x14ac:dyDescent="0.2">
      <c r="E638" s="150"/>
      <c r="F638" s="150"/>
      <c r="G638" s="150"/>
      <c r="H638" s="150"/>
      <c r="I638" s="150"/>
      <c r="J638" s="150"/>
      <c r="K638" s="150"/>
    </row>
    <row r="639" spans="5:11" x14ac:dyDescent="0.2">
      <c r="E639" s="150"/>
      <c r="F639" s="150"/>
      <c r="G639" s="150"/>
      <c r="H639" s="150"/>
      <c r="I639" s="150"/>
      <c r="J639" s="150"/>
      <c r="K639" s="150"/>
    </row>
    <row r="640" spans="5:11" x14ac:dyDescent="0.2">
      <c r="E640" s="150"/>
      <c r="F640" s="150"/>
      <c r="G640" s="150"/>
      <c r="H640" s="150"/>
      <c r="I640" s="150"/>
      <c r="J640" s="150"/>
      <c r="K640" s="150"/>
    </row>
    <row r="641" spans="5:11" x14ac:dyDescent="0.2">
      <c r="E641" s="150"/>
      <c r="F641" s="150"/>
      <c r="G641" s="150"/>
      <c r="H641" s="150"/>
      <c r="I641" s="150"/>
      <c r="J641" s="150"/>
      <c r="K641" s="150"/>
    </row>
    <row r="642" spans="5:11" x14ac:dyDescent="0.2">
      <c r="E642" s="150"/>
      <c r="F642" s="150"/>
      <c r="G642" s="150"/>
      <c r="H642" s="150"/>
      <c r="I642" s="150"/>
      <c r="J642" s="150"/>
      <c r="K642" s="150"/>
    </row>
    <row r="643" spans="5:11" x14ac:dyDescent="0.2">
      <c r="E643" s="150"/>
      <c r="F643" s="150"/>
      <c r="G643" s="150"/>
      <c r="H643" s="150"/>
      <c r="I643" s="150"/>
      <c r="J643" s="150"/>
      <c r="K643" s="150"/>
    </row>
    <row r="644" spans="5:11" x14ac:dyDescent="0.2">
      <c r="E644" s="150"/>
      <c r="F644" s="150"/>
      <c r="G644" s="150"/>
      <c r="H644" s="150"/>
      <c r="I644" s="150"/>
      <c r="J644" s="150"/>
      <c r="K644" s="150"/>
    </row>
    <row r="645" spans="5:11" x14ac:dyDescent="0.2">
      <c r="E645" s="150"/>
      <c r="F645" s="150"/>
      <c r="G645" s="150"/>
      <c r="H645" s="150"/>
      <c r="I645" s="150"/>
      <c r="J645" s="150"/>
      <c r="K645" s="150"/>
    </row>
    <row r="646" spans="5:11" x14ac:dyDescent="0.2">
      <c r="E646" s="150"/>
      <c r="F646" s="150"/>
      <c r="G646" s="150"/>
      <c r="H646" s="150"/>
      <c r="I646" s="150"/>
      <c r="J646" s="150"/>
      <c r="K646" s="150"/>
    </row>
    <row r="647" spans="5:11" x14ac:dyDescent="0.2">
      <c r="E647" s="150"/>
      <c r="F647" s="150"/>
      <c r="G647" s="150"/>
      <c r="H647" s="150"/>
      <c r="I647" s="150"/>
      <c r="J647" s="150"/>
      <c r="K647" s="150"/>
    </row>
    <row r="648" spans="5:11" x14ac:dyDescent="0.2">
      <c r="E648" s="150"/>
      <c r="F648" s="150"/>
      <c r="G648" s="150"/>
      <c r="H648" s="150"/>
      <c r="I648" s="150"/>
      <c r="J648" s="150"/>
      <c r="K648" s="150"/>
    </row>
    <row r="649" spans="5:11" x14ac:dyDescent="0.2">
      <c r="E649" s="150"/>
      <c r="F649" s="150"/>
      <c r="G649" s="150"/>
      <c r="H649" s="150"/>
      <c r="I649" s="150"/>
      <c r="J649" s="150"/>
      <c r="K649" s="150"/>
    </row>
    <row r="650" spans="5:11" x14ac:dyDescent="0.2">
      <c r="E650" s="150"/>
      <c r="F650" s="150"/>
      <c r="G650" s="150"/>
      <c r="H650" s="150"/>
      <c r="I650" s="150"/>
      <c r="J650" s="150"/>
      <c r="K650" s="150"/>
    </row>
    <row r="651" spans="5:11" x14ac:dyDescent="0.2">
      <c r="E651" s="150"/>
      <c r="F651" s="150"/>
      <c r="G651" s="150"/>
      <c r="H651" s="150"/>
      <c r="I651" s="150"/>
      <c r="J651" s="150"/>
      <c r="K651" s="150"/>
    </row>
    <row r="652" spans="5:11" x14ac:dyDescent="0.2">
      <c r="E652" s="150"/>
      <c r="F652" s="150"/>
      <c r="G652" s="150"/>
      <c r="H652" s="150"/>
      <c r="I652" s="150"/>
      <c r="J652" s="150"/>
      <c r="K652" s="150"/>
    </row>
    <row r="653" spans="5:11" x14ac:dyDescent="0.2">
      <c r="E653" s="150"/>
      <c r="F653" s="150"/>
      <c r="G653" s="150"/>
      <c r="H653" s="150"/>
      <c r="I653" s="150"/>
      <c r="J653" s="150"/>
      <c r="K653" s="150"/>
    </row>
    <row r="654" spans="5:11" x14ac:dyDescent="0.2">
      <c r="E654" s="150"/>
      <c r="F654" s="150"/>
      <c r="G654" s="150"/>
      <c r="H654" s="150"/>
      <c r="I654" s="150"/>
      <c r="J654" s="150"/>
      <c r="K654" s="150"/>
    </row>
    <row r="655" spans="5:11" x14ac:dyDescent="0.2">
      <c r="E655" s="150"/>
      <c r="F655" s="150"/>
      <c r="G655" s="150"/>
      <c r="H655" s="150"/>
      <c r="I655" s="150"/>
      <c r="J655" s="150"/>
      <c r="K655" s="150"/>
    </row>
    <row r="656" spans="5:11" x14ac:dyDescent="0.2">
      <c r="E656" s="150"/>
      <c r="F656" s="150"/>
      <c r="G656" s="150"/>
      <c r="H656" s="150"/>
      <c r="I656" s="150"/>
      <c r="J656" s="150"/>
      <c r="K656" s="150"/>
    </row>
    <row r="657" spans="5:11" x14ac:dyDescent="0.2">
      <c r="E657" s="150"/>
      <c r="F657" s="150"/>
      <c r="G657" s="150"/>
      <c r="H657" s="150"/>
      <c r="I657" s="150"/>
      <c r="J657" s="150"/>
      <c r="K657" s="150"/>
    </row>
    <row r="658" spans="5:11" x14ac:dyDescent="0.2">
      <c r="E658" s="150"/>
      <c r="F658" s="150"/>
      <c r="G658" s="150"/>
      <c r="H658" s="150"/>
      <c r="I658" s="150"/>
      <c r="J658" s="150"/>
      <c r="K658" s="150"/>
    </row>
    <row r="659" spans="5:11" x14ac:dyDescent="0.2">
      <c r="E659" s="150"/>
      <c r="F659" s="150"/>
      <c r="G659" s="150"/>
      <c r="H659" s="150"/>
      <c r="I659" s="150"/>
      <c r="J659" s="150"/>
      <c r="K659" s="150"/>
    </row>
    <row r="660" spans="5:11" x14ac:dyDescent="0.2">
      <c r="E660" s="150"/>
      <c r="F660" s="150"/>
      <c r="G660" s="150"/>
      <c r="H660" s="150"/>
      <c r="I660" s="150"/>
      <c r="J660" s="150"/>
      <c r="K660" s="150"/>
    </row>
    <row r="661" spans="5:11" x14ac:dyDescent="0.2">
      <c r="E661" s="150"/>
      <c r="F661" s="150"/>
      <c r="G661" s="150"/>
      <c r="H661" s="150"/>
      <c r="I661" s="150"/>
      <c r="J661" s="150"/>
      <c r="K661" s="150"/>
    </row>
    <row r="662" spans="5:11" x14ac:dyDescent="0.2">
      <c r="E662" s="150"/>
      <c r="F662" s="150"/>
      <c r="G662" s="150"/>
      <c r="H662" s="150"/>
      <c r="I662" s="150"/>
      <c r="J662" s="150"/>
      <c r="K662" s="150"/>
    </row>
    <row r="663" spans="5:11" x14ac:dyDescent="0.2">
      <c r="E663" s="150"/>
      <c r="F663" s="150"/>
      <c r="G663" s="150"/>
      <c r="H663" s="150"/>
      <c r="I663" s="150"/>
      <c r="J663" s="150"/>
      <c r="K663" s="150"/>
    </row>
    <row r="664" spans="5:11" x14ac:dyDescent="0.2">
      <c r="E664" s="150"/>
      <c r="F664" s="150"/>
      <c r="G664" s="150"/>
      <c r="H664" s="150"/>
      <c r="I664" s="150"/>
      <c r="J664" s="150"/>
      <c r="K664" s="150"/>
    </row>
    <row r="665" spans="5:11" x14ac:dyDescent="0.2">
      <c r="E665" s="150"/>
      <c r="F665" s="150"/>
      <c r="G665" s="150"/>
      <c r="H665" s="150"/>
      <c r="I665" s="150"/>
      <c r="J665" s="150"/>
      <c r="K665" s="150"/>
    </row>
    <row r="666" spans="5:11" x14ac:dyDescent="0.2">
      <c r="E666" s="150"/>
      <c r="F666" s="150"/>
      <c r="G666" s="150"/>
      <c r="H666" s="150"/>
      <c r="I666" s="150"/>
      <c r="J666" s="150"/>
      <c r="K666" s="150"/>
    </row>
    <row r="667" spans="5:11" x14ac:dyDescent="0.2">
      <c r="E667" s="150"/>
      <c r="F667" s="150"/>
      <c r="G667" s="150"/>
      <c r="H667" s="150"/>
      <c r="I667" s="150"/>
      <c r="J667" s="150"/>
      <c r="K667" s="150"/>
    </row>
    <row r="668" spans="5:11" x14ac:dyDescent="0.2">
      <c r="E668" s="150"/>
      <c r="F668" s="150"/>
      <c r="G668" s="150"/>
      <c r="H668" s="150"/>
      <c r="I668" s="150"/>
      <c r="J668" s="150"/>
      <c r="K668" s="150"/>
    </row>
    <row r="669" spans="5:11" x14ac:dyDescent="0.2">
      <c r="E669" s="150"/>
      <c r="F669" s="150"/>
      <c r="G669" s="150"/>
      <c r="H669" s="150"/>
      <c r="I669" s="150"/>
      <c r="J669" s="150"/>
      <c r="K669" s="150"/>
    </row>
    <row r="670" spans="5:11" x14ac:dyDescent="0.2">
      <c r="E670" s="150"/>
      <c r="F670" s="150"/>
      <c r="G670" s="150"/>
      <c r="H670" s="150"/>
      <c r="I670" s="150"/>
      <c r="J670" s="150"/>
      <c r="K670" s="150"/>
    </row>
    <row r="671" spans="5:11" x14ac:dyDescent="0.2">
      <c r="E671" s="150"/>
      <c r="F671" s="150"/>
      <c r="G671" s="150"/>
      <c r="H671" s="150"/>
      <c r="I671" s="150"/>
      <c r="J671" s="150"/>
      <c r="K671" s="150"/>
    </row>
    <row r="672" spans="5:11" x14ac:dyDescent="0.2">
      <c r="E672" s="150"/>
      <c r="F672" s="150"/>
      <c r="G672" s="150"/>
      <c r="H672" s="150"/>
      <c r="I672" s="150"/>
      <c r="J672" s="150"/>
      <c r="K672" s="150"/>
    </row>
    <row r="673" spans="5:11" x14ac:dyDescent="0.2">
      <c r="E673" s="150"/>
      <c r="F673" s="150"/>
      <c r="G673" s="150"/>
      <c r="H673" s="150"/>
      <c r="I673" s="150"/>
      <c r="J673" s="150"/>
      <c r="K673" s="150"/>
    </row>
    <row r="674" spans="5:11" x14ac:dyDescent="0.2">
      <c r="E674" s="150"/>
      <c r="F674" s="150"/>
      <c r="G674" s="150"/>
      <c r="H674" s="150"/>
      <c r="I674" s="150"/>
      <c r="J674" s="150"/>
      <c r="K674" s="150"/>
    </row>
    <row r="675" spans="5:11" x14ac:dyDescent="0.2">
      <c r="E675" s="150"/>
      <c r="F675" s="150"/>
      <c r="G675" s="150"/>
      <c r="H675" s="150"/>
      <c r="I675" s="150"/>
      <c r="J675" s="150"/>
      <c r="K675" s="150"/>
    </row>
    <row r="676" spans="5:11" x14ac:dyDescent="0.2">
      <c r="E676" s="150"/>
      <c r="F676" s="150"/>
      <c r="G676" s="150"/>
      <c r="H676" s="150"/>
      <c r="I676" s="150"/>
      <c r="J676" s="150"/>
      <c r="K676" s="150"/>
    </row>
    <row r="677" spans="5:11" x14ac:dyDescent="0.2">
      <c r="E677" s="150"/>
      <c r="F677" s="150"/>
      <c r="G677" s="150"/>
      <c r="H677" s="150"/>
      <c r="I677" s="150"/>
      <c r="J677" s="150"/>
      <c r="K677" s="150"/>
    </row>
    <row r="678" spans="5:11" x14ac:dyDescent="0.2">
      <c r="E678" s="150"/>
      <c r="F678" s="150"/>
      <c r="G678" s="150"/>
      <c r="H678" s="150"/>
      <c r="I678" s="150"/>
      <c r="J678" s="150"/>
      <c r="K678" s="150"/>
    </row>
    <row r="679" spans="5:11" x14ac:dyDescent="0.2">
      <c r="E679" s="150"/>
      <c r="F679" s="150"/>
      <c r="G679" s="150"/>
      <c r="H679" s="150"/>
      <c r="I679" s="150"/>
      <c r="J679" s="150"/>
      <c r="K679" s="150"/>
    </row>
    <row r="680" spans="5:11" x14ac:dyDescent="0.2">
      <c r="E680" s="150"/>
      <c r="F680" s="150"/>
      <c r="G680" s="150"/>
      <c r="H680" s="150"/>
      <c r="I680" s="150"/>
      <c r="J680" s="150"/>
      <c r="K680" s="150"/>
    </row>
    <row r="681" spans="5:11" x14ac:dyDescent="0.2">
      <c r="E681" s="150"/>
      <c r="F681" s="150"/>
      <c r="G681" s="150"/>
      <c r="H681" s="150"/>
      <c r="I681" s="150"/>
      <c r="J681" s="150"/>
      <c r="K681" s="150"/>
    </row>
    <row r="682" spans="5:11" x14ac:dyDescent="0.2">
      <c r="E682" s="150"/>
      <c r="F682" s="150"/>
      <c r="G682" s="150"/>
      <c r="H682" s="150"/>
      <c r="I682" s="150"/>
      <c r="J682" s="150"/>
      <c r="K682" s="150"/>
    </row>
    <row r="683" spans="5:11" x14ac:dyDescent="0.2">
      <c r="E683" s="150"/>
      <c r="F683" s="150"/>
      <c r="G683" s="150"/>
      <c r="H683" s="150"/>
      <c r="I683" s="150"/>
      <c r="J683" s="150"/>
      <c r="K683" s="150"/>
    </row>
    <row r="684" spans="5:11" x14ac:dyDescent="0.2">
      <c r="E684" s="150"/>
      <c r="F684" s="150"/>
      <c r="G684" s="150"/>
      <c r="H684" s="150"/>
      <c r="I684" s="150"/>
      <c r="J684" s="150"/>
      <c r="K684" s="150"/>
    </row>
    <row r="685" spans="5:11" x14ac:dyDescent="0.2">
      <c r="E685" s="150"/>
      <c r="F685" s="150"/>
      <c r="G685" s="150"/>
      <c r="H685" s="150"/>
      <c r="I685" s="150"/>
      <c r="J685" s="150"/>
      <c r="K685" s="150"/>
    </row>
    <row r="686" spans="5:11" x14ac:dyDescent="0.2">
      <c r="E686" s="150"/>
      <c r="F686" s="150"/>
      <c r="G686" s="150"/>
      <c r="H686" s="150"/>
      <c r="I686" s="150"/>
      <c r="J686" s="150"/>
      <c r="K686" s="150"/>
    </row>
    <row r="687" spans="5:11" x14ac:dyDescent="0.2">
      <c r="E687" s="150"/>
      <c r="F687" s="150"/>
      <c r="G687" s="150"/>
      <c r="H687" s="150"/>
      <c r="I687" s="150"/>
      <c r="J687" s="150"/>
      <c r="K687" s="150"/>
    </row>
    <row r="688" spans="5:11" x14ac:dyDescent="0.2">
      <c r="E688" s="150"/>
      <c r="F688" s="150"/>
      <c r="G688" s="150"/>
      <c r="H688" s="150"/>
      <c r="I688" s="150"/>
      <c r="J688" s="150"/>
      <c r="K688" s="150"/>
    </row>
    <row r="689" spans="5:11" x14ac:dyDescent="0.2">
      <c r="E689" s="150"/>
      <c r="F689" s="150"/>
      <c r="G689" s="150"/>
      <c r="H689" s="150"/>
      <c r="I689" s="150"/>
      <c r="J689" s="150"/>
      <c r="K689" s="150"/>
    </row>
    <row r="690" spans="5:11" x14ac:dyDescent="0.2">
      <c r="E690" s="150"/>
      <c r="F690" s="150"/>
      <c r="G690" s="150"/>
      <c r="H690" s="150"/>
      <c r="I690" s="150"/>
      <c r="J690" s="150"/>
      <c r="K690" s="150"/>
    </row>
    <row r="691" spans="5:11" x14ac:dyDescent="0.2">
      <c r="E691" s="150"/>
      <c r="F691" s="150"/>
      <c r="G691" s="150"/>
      <c r="H691" s="150"/>
      <c r="I691" s="150"/>
      <c r="J691" s="150"/>
      <c r="K691" s="150"/>
    </row>
    <row r="692" spans="5:11" x14ac:dyDescent="0.2">
      <c r="E692" s="150"/>
      <c r="F692" s="150"/>
      <c r="G692" s="150"/>
      <c r="H692" s="150"/>
      <c r="I692" s="150"/>
      <c r="J692" s="150"/>
      <c r="K692" s="150"/>
    </row>
    <row r="693" spans="5:11" x14ac:dyDescent="0.2">
      <c r="E693" s="150"/>
      <c r="F693" s="150"/>
      <c r="G693" s="150"/>
      <c r="H693" s="150"/>
      <c r="I693" s="150"/>
      <c r="J693" s="150"/>
      <c r="K693" s="150"/>
    </row>
    <row r="694" spans="5:11" x14ac:dyDescent="0.2">
      <c r="E694" s="150"/>
      <c r="F694" s="150"/>
      <c r="G694" s="150"/>
      <c r="H694" s="150"/>
      <c r="I694" s="150"/>
      <c r="J694" s="150"/>
      <c r="K694" s="150"/>
    </row>
    <row r="695" spans="5:11" x14ac:dyDescent="0.2">
      <c r="E695" s="150"/>
      <c r="F695" s="150"/>
      <c r="G695" s="150"/>
      <c r="H695" s="150"/>
      <c r="I695" s="150"/>
      <c r="J695" s="150"/>
      <c r="K695" s="150"/>
    </row>
    <row r="696" spans="5:11" x14ac:dyDescent="0.2">
      <c r="E696" s="150"/>
      <c r="F696" s="150"/>
      <c r="G696" s="150"/>
      <c r="H696" s="150"/>
      <c r="I696" s="150"/>
      <c r="J696" s="150"/>
      <c r="K696" s="150"/>
    </row>
    <row r="697" spans="5:11" x14ac:dyDescent="0.2">
      <c r="E697" s="150"/>
      <c r="F697" s="150"/>
      <c r="G697" s="150"/>
      <c r="H697" s="150"/>
      <c r="I697" s="150"/>
      <c r="J697" s="150"/>
      <c r="K697" s="150"/>
    </row>
    <row r="698" spans="5:11" x14ac:dyDescent="0.2">
      <c r="E698" s="150"/>
      <c r="F698" s="150"/>
      <c r="G698" s="150"/>
      <c r="H698" s="150"/>
      <c r="I698" s="150"/>
      <c r="J698" s="150"/>
      <c r="K698" s="150"/>
    </row>
    <row r="699" spans="5:11" x14ac:dyDescent="0.2">
      <c r="E699" s="150"/>
      <c r="F699" s="150"/>
      <c r="G699" s="150"/>
      <c r="H699" s="150"/>
      <c r="I699" s="150"/>
      <c r="J699" s="150"/>
      <c r="K699" s="150"/>
    </row>
    <row r="700" spans="5:11" x14ac:dyDescent="0.2">
      <c r="E700" s="150"/>
      <c r="F700" s="150"/>
      <c r="G700" s="150"/>
      <c r="H700" s="150"/>
      <c r="I700" s="150"/>
      <c r="J700" s="150"/>
      <c r="K700" s="150"/>
    </row>
    <row r="701" spans="5:11" x14ac:dyDescent="0.2">
      <c r="E701" s="150"/>
      <c r="F701" s="150"/>
      <c r="G701" s="150"/>
      <c r="H701" s="150"/>
      <c r="I701" s="150"/>
      <c r="J701" s="150"/>
      <c r="K701" s="150"/>
    </row>
    <row r="702" spans="5:11" x14ac:dyDescent="0.2">
      <c r="E702" s="150"/>
      <c r="F702" s="150"/>
      <c r="G702" s="150"/>
      <c r="H702" s="150"/>
      <c r="I702" s="150"/>
      <c r="J702" s="150"/>
      <c r="K702" s="150"/>
    </row>
    <row r="703" spans="5:11" x14ac:dyDescent="0.2">
      <c r="E703" s="150"/>
      <c r="F703" s="150"/>
      <c r="G703" s="150"/>
      <c r="H703" s="150"/>
      <c r="I703" s="150"/>
      <c r="J703" s="150"/>
      <c r="K703" s="150"/>
    </row>
    <row r="704" spans="5:11" x14ac:dyDescent="0.2">
      <c r="E704" s="150"/>
      <c r="F704" s="150"/>
      <c r="G704" s="150"/>
      <c r="H704" s="150"/>
      <c r="I704" s="150"/>
      <c r="J704" s="150"/>
      <c r="K704" s="150"/>
    </row>
    <row r="705" spans="5:11" x14ac:dyDescent="0.2">
      <c r="E705" s="150"/>
      <c r="F705" s="150"/>
      <c r="G705" s="150"/>
      <c r="H705" s="150"/>
      <c r="I705" s="150"/>
      <c r="J705" s="150"/>
      <c r="K705" s="150"/>
    </row>
    <row r="706" spans="5:11" x14ac:dyDescent="0.2">
      <c r="E706" s="150"/>
      <c r="F706" s="150"/>
      <c r="G706" s="150"/>
      <c r="H706" s="150"/>
      <c r="I706" s="150"/>
      <c r="J706" s="150"/>
      <c r="K706" s="150"/>
    </row>
    <row r="707" spans="5:11" x14ac:dyDescent="0.2">
      <c r="E707" s="150"/>
      <c r="F707" s="150"/>
      <c r="G707" s="150"/>
      <c r="H707" s="150"/>
      <c r="I707" s="150"/>
      <c r="J707" s="150"/>
      <c r="K707" s="150"/>
    </row>
    <row r="708" spans="5:11" x14ac:dyDescent="0.2">
      <c r="E708" s="150"/>
      <c r="F708" s="150"/>
      <c r="G708" s="150"/>
      <c r="H708" s="150"/>
      <c r="I708" s="150"/>
      <c r="J708" s="150"/>
      <c r="K708" s="150"/>
    </row>
    <row r="709" spans="5:11" x14ac:dyDescent="0.2">
      <c r="E709" s="150"/>
      <c r="F709" s="150"/>
      <c r="G709" s="150"/>
      <c r="H709" s="150"/>
      <c r="I709" s="150"/>
      <c r="J709" s="150"/>
      <c r="K709" s="150"/>
    </row>
    <row r="710" spans="5:11" x14ac:dyDescent="0.2">
      <c r="E710" s="150"/>
      <c r="F710" s="150"/>
      <c r="G710" s="150"/>
      <c r="H710" s="150"/>
      <c r="I710" s="150"/>
      <c r="J710" s="150"/>
      <c r="K710" s="150"/>
    </row>
    <row r="711" spans="5:11" x14ac:dyDescent="0.2">
      <c r="E711" s="150"/>
      <c r="F711" s="150"/>
      <c r="G711" s="150"/>
      <c r="H711" s="150"/>
      <c r="I711" s="150"/>
      <c r="J711" s="150"/>
      <c r="K711" s="150"/>
    </row>
    <row r="712" spans="5:11" x14ac:dyDescent="0.2">
      <c r="E712" s="150"/>
      <c r="F712" s="150"/>
      <c r="G712" s="150"/>
      <c r="H712" s="150"/>
      <c r="I712" s="150"/>
      <c r="J712" s="150"/>
      <c r="K712" s="150"/>
    </row>
    <row r="713" spans="5:11" x14ac:dyDescent="0.2">
      <c r="E713" s="150"/>
      <c r="F713" s="150"/>
      <c r="G713" s="150"/>
      <c r="H713" s="150"/>
      <c r="I713" s="150"/>
      <c r="J713" s="150"/>
      <c r="K713" s="150"/>
    </row>
    <row r="714" spans="5:11" x14ac:dyDescent="0.2">
      <c r="E714" s="150"/>
      <c r="F714" s="150"/>
      <c r="G714" s="150"/>
      <c r="H714" s="150"/>
      <c r="I714" s="150"/>
      <c r="J714" s="150"/>
      <c r="K714" s="150"/>
    </row>
    <row r="715" spans="5:11" x14ac:dyDescent="0.2">
      <c r="E715" s="150"/>
      <c r="F715" s="150"/>
      <c r="G715" s="150"/>
      <c r="H715" s="150"/>
      <c r="I715" s="150"/>
      <c r="J715" s="150"/>
      <c r="K715" s="150"/>
    </row>
    <row r="716" spans="5:11" x14ac:dyDescent="0.2">
      <c r="E716" s="150"/>
      <c r="F716" s="150"/>
      <c r="G716" s="150"/>
      <c r="H716" s="150"/>
      <c r="I716" s="150"/>
      <c r="J716" s="150"/>
      <c r="K716" s="150"/>
    </row>
    <row r="717" spans="5:11" x14ac:dyDescent="0.2">
      <c r="E717" s="150"/>
      <c r="F717" s="150"/>
      <c r="G717" s="150"/>
      <c r="H717" s="150"/>
      <c r="I717" s="150"/>
      <c r="J717" s="150"/>
      <c r="K717" s="150"/>
    </row>
    <row r="718" spans="5:11" x14ac:dyDescent="0.2">
      <c r="E718" s="150"/>
      <c r="F718" s="150"/>
      <c r="G718" s="150"/>
      <c r="H718" s="150"/>
      <c r="I718" s="150"/>
      <c r="J718" s="150"/>
      <c r="K718" s="150"/>
    </row>
    <row r="719" spans="5:11" x14ac:dyDescent="0.2">
      <c r="E719" s="150"/>
      <c r="F719" s="150"/>
      <c r="G719" s="150"/>
      <c r="H719" s="150"/>
      <c r="I719" s="150"/>
      <c r="J719" s="150"/>
      <c r="K719" s="150"/>
    </row>
    <row r="720" spans="5:11" x14ac:dyDescent="0.2">
      <c r="E720" s="150"/>
      <c r="F720" s="150"/>
      <c r="G720" s="150"/>
      <c r="H720" s="150"/>
      <c r="I720" s="150"/>
      <c r="J720" s="150"/>
      <c r="K720" s="150"/>
    </row>
    <row r="721" spans="5:11" x14ac:dyDescent="0.2">
      <c r="E721" s="150"/>
      <c r="F721" s="150"/>
      <c r="G721" s="150"/>
      <c r="H721" s="150"/>
      <c r="I721" s="150"/>
      <c r="J721" s="150"/>
      <c r="K721" s="150"/>
    </row>
    <row r="722" spans="5:11" x14ac:dyDescent="0.2">
      <c r="E722" s="150"/>
      <c r="F722" s="150"/>
      <c r="G722" s="150"/>
      <c r="H722" s="150"/>
      <c r="I722" s="150"/>
      <c r="J722" s="150"/>
      <c r="K722" s="150"/>
    </row>
    <row r="723" spans="5:11" x14ac:dyDescent="0.2">
      <c r="E723" s="150"/>
      <c r="F723" s="150"/>
      <c r="G723" s="150"/>
      <c r="H723" s="150"/>
      <c r="I723" s="150"/>
      <c r="J723" s="150"/>
      <c r="K723" s="150"/>
    </row>
    <row r="724" spans="5:11" x14ac:dyDescent="0.2">
      <c r="E724" s="150"/>
      <c r="F724" s="150"/>
      <c r="G724" s="150"/>
      <c r="H724" s="150"/>
      <c r="I724" s="150"/>
      <c r="J724" s="150"/>
      <c r="K724" s="150"/>
    </row>
    <row r="725" spans="5:11" x14ac:dyDescent="0.2">
      <c r="E725" s="150"/>
      <c r="F725" s="150"/>
      <c r="G725" s="150"/>
      <c r="H725" s="150"/>
      <c r="I725" s="150"/>
      <c r="J725" s="150"/>
      <c r="K725" s="150"/>
    </row>
    <row r="726" spans="5:11" x14ac:dyDescent="0.2">
      <c r="E726" s="150"/>
      <c r="F726" s="150"/>
      <c r="G726" s="150"/>
      <c r="H726" s="150"/>
      <c r="I726" s="150"/>
      <c r="J726" s="150"/>
      <c r="K726" s="150"/>
    </row>
    <row r="727" spans="5:11" x14ac:dyDescent="0.2">
      <c r="E727" s="150"/>
      <c r="F727" s="150"/>
      <c r="G727" s="150"/>
      <c r="H727" s="150"/>
      <c r="I727" s="150"/>
      <c r="J727" s="150"/>
      <c r="K727" s="150"/>
    </row>
    <row r="728" spans="5:11" x14ac:dyDescent="0.2">
      <c r="E728" s="150"/>
      <c r="F728" s="150"/>
      <c r="G728" s="150"/>
      <c r="H728" s="150"/>
      <c r="I728" s="150"/>
      <c r="J728" s="150"/>
      <c r="K728" s="150"/>
    </row>
    <row r="729" spans="5:11" x14ac:dyDescent="0.2">
      <c r="E729" s="150"/>
      <c r="F729" s="150"/>
      <c r="G729" s="150"/>
      <c r="H729" s="150"/>
      <c r="I729" s="150"/>
      <c r="J729" s="150"/>
      <c r="K729" s="150"/>
    </row>
    <row r="730" spans="5:11" x14ac:dyDescent="0.2">
      <c r="E730" s="150"/>
      <c r="F730" s="150"/>
      <c r="G730" s="150"/>
      <c r="H730" s="150"/>
      <c r="I730" s="150"/>
      <c r="J730" s="150"/>
      <c r="K730" s="150"/>
    </row>
    <row r="731" spans="5:11" x14ac:dyDescent="0.2">
      <c r="E731" s="150"/>
      <c r="F731" s="150"/>
      <c r="G731" s="150"/>
      <c r="H731" s="150"/>
      <c r="I731" s="150"/>
      <c r="J731" s="150"/>
      <c r="K731" s="150"/>
    </row>
    <row r="732" spans="5:11" x14ac:dyDescent="0.2">
      <c r="E732" s="150"/>
      <c r="F732" s="150"/>
      <c r="G732" s="150"/>
      <c r="H732" s="150"/>
      <c r="I732" s="150"/>
      <c r="J732" s="150"/>
      <c r="K732" s="150"/>
    </row>
    <row r="733" spans="5:11" x14ac:dyDescent="0.2">
      <c r="E733" s="150"/>
      <c r="F733" s="150"/>
      <c r="G733" s="150"/>
      <c r="H733" s="150"/>
      <c r="I733" s="150"/>
      <c r="J733" s="150"/>
      <c r="K733" s="150"/>
    </row>
    <row r="734" spans="5:11" x14ac:dyDescent="0.2">
      <c r="E734" s="150"/>
      <c r="F734" s="150"/>
      <c r="G734" s="150"/>
      <c r="H734" s="150"/>
      <c r="I734" s="150"/>
      <c r="J734" s="150"/>
      <c r="K734" s="150"/>
    </row>
    <row r="735" spans="5:11" x14ac:dyDescent="0.2">
      <c r="E735" s="150"/>
      <c r="F735" s="150"/>
      <c r="G735" s="150"/>
      <c r="H735" s="150"/>
      <c r="I735" s="150"/>
      <c r="J735" s="150"/>
      <c r="K735" s="150"/>
    </row>
    <row r="736" spans="5:11" x14ac:dyDescent="0.2">
      <c r="E736" s="150"/>
      <c r="F736" s="150"/>
      <c r="G736" s="150"/>
      <c r="H736" s="150"/>
      <c r="I736" s="150"/>
      <c r="J736" s="150"/>
      <c r="K736" s="150"/>
    </row>
    <row r="737" spans="5:11" x14ac:dyDescent="0.2">
      <c r="E737" s="150"/>
      <c r="F737" s="150"/>
      <c r="G737" s="150"/>
      <c r="H737" s="150"/>
      <c r="I737" s="150"/>
      <c r="J737" s="150"/>
      <c r="K737" s="150"/>
    </row>
    <row r="738" spans="5:11" x14ac:dyDescent="0.2">
      <c r="E738" s="150"/>
      <c r="F738" s="150"/>
      <c r="G738" s="150"/>
      <c r="H738" s="150"/>
      <c r="I738" s="150"/>
      <c r="J738" s="150"/>
      <c r="K738" s="150"/>
    </row>
    <row r="739" spans="5:11" x14ac:dyDescent="0.2">
      <c r="E739" s="150"/>
      <c r="F739" s="150"/>
      <c r="G739" s="150"/>
      <c r="H739" s="150"/>
      <c r="I739" s="150"/>
      <c r="J739" s="150"/>
      <c r="K739" s="150"/>
    </row>
    <row r="740" spans="5:11" x14ac:dyDescent="0.2">
      <c r="E740" s="150"/>
      <c r="F740" s="150"/>
      <c r="G740" s="150"/>
      <c r="H740" s="150"/>
      <c r="I740" s="150"/>
      <c r="J740" s="150"/>
      <c r="K740" s="150"/>
    </row>
    <row r="741" spans="5:11" x14ac:dyDescent="0.2">
      <c r="E741" s="150"/>
      <c r="F741" s="150"/>
      <c r="G741" s="150"/>
      <c r="H741" s="150"/>
      <c r="I741" s="150"/>
      <c r="J741" s="150"/>
      <c r="K741" s="150"/>
    </row>
    <row r="742" spans="5:11" x14ac:dyDescent="0.2">
      <c r="E742" s="150"/>
      <c r="F742" s="150"/>
      <c r="G742" s="150"/>
      <c r="H742" s="150"/>
      <c r="I742" s="150"/>
      <c r="J742" s="150"/>
      <c r="K742" s="150"/>
    </row>
    <row r="743" spans="5:11" x14ac:dyDescent="0.2">
      <c r="E743" s="150"/>
      <c r="F743" s="150"/>
      <c r="G743" s="150"/>
      <c r="H743" s="150"/>
      <c r="I743" s="150"/>
      <c r="J743" s="150"/>
      <c r="K743" s="150"/>
    </row>
    <row r="744" spans="5:11" x14ac:dyDescent="0.2">
      <c r="E744" s="150"/>
      <c r="F744" s="150"/>
      <c r="G744" s="150"/>
      <c r="H744" s="150"/>
      <c r="I744" s="150"/>
      <c r="J744" s="150"/>
      <c r="K744" s="150"/>
    </row>
    <row r="745" spans="5:11" x14ac:dyDescent="0.2">
      <c r="E745" s="150"/>
      <c r="F745" s="150"/>
      <c r="G745" s="150"/>
      <c r="H745" s="150"/>
      <c r="I745" s="150"/>
      <c r="J745" s="150"/>
      <c r="K745" s="150"/>
    </row>
    <row r="746" spans="5:11" x14ac:dyDescent="0.2">
      <c r="E746" s="150"/>
      <c r="F746" s="150"/>
      <c r="G746" s="150"/>
      <c r="H746" s="150"/>
      <c r="I746" s="150"/>
      <c r="J746" s="150"/>
      <c r="K746" s="150"/>
    </row>
    <row r="747" spans="5:11" x14ac:dyDescent="0.2">
      <c r="E747" s="150"/>
      <c r="F747" s="150"/>
      <c r="G747" s="150"/>
      <c r="H747" s="150"/>
      <c r="I747" s="150"/>
      <c r="J747" s="150"/>
      <c r="K747" s="150"/>
    </row>
    <row r="748" spans="5:11" x14ac:dyDescent="0.2">
      <c r="E748" s="150"/>
      <c r="F748" s="150"/>
      <c r="G748" s="150"/>
      <c r="H748" s="150"/>
      <c r="I748" s="150"/>
      <c r="J748" s="150"/>
      <c r="K748" s="150"/>
    </row>
    <row r="749" spans="5:11" x14ac:dyDescent="0.2">
      <c r="E749" s="150"/>
      <c r="F749" s="150"/>
      <c r="G749" s="150"/>
      <c r="H749" s="150"/>
      <c r="I749" s="150"/>
      <c r="J749" s="150"/>
      <c r="K749" s="150"/>
    </row>
    <row r="750" spans="5:11" x14ac:dyDescent="0.2">
      <c r="E750" s="150"/>
      <c r="F750" s="150"/>
      <c r="G750" s="150"/>
      <c r="H750" s="150"/>
      <c r="I750" s="150"/>
      <c r="J750" s="150"/>
      <c r="K750" s="150"/>
    </row>
    <row r="751" spans="5:11" x14ac:dyDescent="0.2">
      <c r="E751" s="150"/>
      <c r="F751" s="150"/>
      <c r="G751" s="150"/>
      <c r="H751" s="150"/>
      <c r="I751" s="150"/>
      <c r="J751" s="150"/>
      <c r="K751" s="150"/>
    </row>
    <row r="752" spans="5:11" x14ac:dyDescent="0.2">
      <c r="E752" s="150"/>
      <c r="F752" s="150"/>
      <c r="G752" s="150"/>
      <c r="H752" s="150"/>
      <c r="I752" s="150"/>
      <c r="J752" s="150"/>
      <c r="K752" s="150"/>
    </row>
    <row r="753" spans="5:11" x14ac:dyDescent="0.2">
      <c r="E753" s="150"/>
      <c r="F753" s="150"/>
      <c r="G753" s="150"/>
      <c r="H753" s="150"/>
      <c r="I753" s="150"/>
      <c r="J753" s="150"/>
      <c r="K753" s="150"/>
    </row>
    <row r="754" spans="5:11" x14ac:dyDescent="0.2">
      <c r="E754" s="150"/>
      <c r="F754" s="150"/>
      <c r="G754" s="150"/>
      <c r="H754" s="150"/>
      <c r="I754" s="150"/>
      <c r="J754" s="150"/>
      <c r="K754" s="150"/>
    </row>
    <row r="755" spans="5:11" x14ac:dyDescent="0.2">
      <c r="E755" s="150"/>
      <c r="F755" s="150"/>
      <c r="G755" s="150"/>
      <c r="H755" s="150"/>
      <c r="I755" s="150"/>
      <c r="J755" s="150"/>
      <c r="K755" s="150"/>
    </row>
    <row r="756" spans="5:11" x14ac:dyDescent="0.2">
      <c r="E756" s="150"/>
      <c r="F756" s="150"/>
      <c r="G756" s="150"/>
      <c r="H756" s="150"/>
      <c r="I756" s="150"/>
      <c r="J756" s="150"/>
      <c r="K756" s="150"/>
    </row>
    <row r="757" spans="5:11" x14ac:dyDescent="0.2">
      <c r="E757" s="150"/>
      <c r="F757" s="150"/>
      <c r="G757" s="150"/>
      <c r="H757" s="150"/>
      <c r="I757" s="150"/>
      <c r="J757" s="150"/>
      <c r="K757" s="150"/>
    </row>
    <row r="758" spans="5:11" x14ac:dyDescent="0.2">
      <c r="E758" s="150"/>
      <c r="F758" s="150"/>
      <c r="G758" s="150"/>
      <c r="H758" s="150"/>
      <c r="I758" s="150"/>
      <c r="J758" s="150"/>
      <c r="K758" s="150"/>
    </row>
    <row r="759" spans="5:11" x14ac:dyDescent="0.2">
      <c r="E759" s="150"/>
      <c r="F759" s="150"/>
      <c r="G759" s="150"/>
      <c r="H759" s="150"/>
      <c r="I759" s="150"/>
      <c r="J759" s="150"/>
      <c r="K759" s="150"/>
    </row>
    <row r="760" spans="5:11" x14ac:dyDescent="0.2">
      <c r="E760" s="150"/>
      <c r="F760" s="150"/>
      <c r="G760" s="150"/>
      <c r="H760" s="150"/>
      <c r="I760" s="150"/>
      <c r="J760" s="150"/>
      <c r="K760" s="150"/>
    </row>
    <row r="761" spans="5:11" x14ac:dyDescent="0.2">
      <c r="E761" s="150"/>
      <c r="F761" s="150"/>
      <c r="G761" s="150"/>
      <c r="H761" s="150"/>
      <c r="I761" s="150"/>
      <c r="J761" s="150"/>
      <c r="K761" s="150"/>
    </row>
    <row r="762" spans="5:11" x14ac:dyDescent="0.2">
      <c r="E762" s="150"/>
      <c r="F762" s="150"/>
      <c r="G762" s="150"/>
      <c r="H762" s="150"/>
      <c r="I762" s="150"/>
      <c r="J762" s="150"/>
      <c r="K762" s="150"/>
    </row>
    <row r="763" spans="5:11" x14ac:dyDescent="0.2">
      <c r="E763" s="150"/>
      <c r="F763" s="150"/>
      <c r="G763" s="150"/>
      <c r="H763" s="150"/>
      <c r="I763" s="150"/>
      <c r="J763" s="150"/>
      <c r="K763" s="150"/>
    </row>
    <row r="764" spans="5:11" x14ac:dyDescent="0.2">
      <c r="E764" s="150"/>
      <c r="F764" s="150"/>
      <c r="G764" s="150"/>
      <c r="H764" s="150"/>
      <c r="I764" s="150"/>
      <c r="J764" s="150"/>
      <c r="K764" s="150"/>
    </row>
    <row r="765" spans="5:11" x14ac:dyDescent="0.2">
      <c r="E765" s="150"/>
      <c r="F765" s="150"/>
      <c r="G765" s="150"/>
      <c r="H765" s="150"/>
      <c r="I765" s="150"/>
      <c r="J765" s="150"/>
      <c r="K765" s="150"/>
    </row>
    <row r="766" spans="5:11" x14ac:dyDescent="0.2">
      <c r="E766" s="150"/>
      <c r="F766" s="150"/>
      <c r="G766" s="150"/>
      <c r="H766" s="150"/>
      <c r="I766" s="150"/>
      <c r="J766" s="150"/>
      <c r="K766" s="150"/>
    </row>
    <row r="767" spans="5:11" x14ac:dyDescent="0.2">
      <c r="E767" s="150"/>
      <c r="F767" s="150"/>
      <c r="G767" s="150"/>
      <c r="H767" s="150"/>
      <c r="I767" s="150"/>
      <c r="J767" s="150"/>
      <c r="K767" s="150"/>
    </row>
    <row r="768" spans="5:11" x14ac:dyDescent="0.2">
      <c r="E768" s="150"/>
      <c r="F768" s="150"/>
      <c r="G768" s="150"/>
      <c r="H768" s="150"/>
      <c r="I768" s="150"/>
      <c r="J768" s="150"/>
      <c r="K768" s="150"/>
    </row>
    <row r="769" spans="5:11" x14ac:dyDescent="0.2">
      <c r="E769" s="150"/>
      <c r="F769" s="150"/>
      <c r="G769" s="150"/>
      <c r="H769" s="150"/>
      <c r="I769" s="150"/>
      <c r="J769" s="150"/>
      <c r="K769" s="150"/>
    </row>
    <row r="770" spans="5:11" x14ac:dyDescent="0.2">
      <c r="E770" s="150"/>
      <c r="F770" s="150"/>
      <c r="G770" s="150"/>
      <c r="H770" s="150"/>
      <c r="I770" s="150"/>
      <c r="J770" s="150"/>
      <c r="K770" s="150"/>
    </row>
    <row r="771" spans="5:11" x14ac:dyDescent="0.2">
      <c r="E771" s="150"/>
      <c r="F771" s="150"/>
      <c r="G771" s="150"/>
      <c r="H771" s="150"/>
      <c r="I771" s="150"/>
      <c r="J771" s="150"/>
      <c r="K771" s="150"/>
    </row>
    <row r="772" spans="5:11" x14ac:dyDescent="0.2">
      <c r="E772" s="150"/>
      <c r="F772" s="150"/>
      <c r="G772" s="150"/>
      <c r="H772" s="150"/>
      <c r="I772" s="150"/>
      <c r="J772" s="150"/>
      <c r="K772" s="150"/>
    </row>
    <row r="773" spans="5:11" x14ac:dyDescent="0.2">
      <c r="E773" s="150"/>
      <c r="F773" s="150"/>
      <c r="G773" s="150"/>
      <c r="H773" s="150"/>
      <c r="I773" s="150"/>
      <c r="J773" s="150"/>
      <c r="K773" s="150"/>
    </row>
    <row r="774" spans="5:11" x14ac:dyDescent="0.2">
      <c r="E774" s="150"/>
      <c r="F774" s="150"/>
      <c r="G774" s="150"/>
      <c r="H774" s="150"/>
      <c r="I774" s="150"/>
      <c r="J774" s="150"/>
      <c r="K774" s="150"/>
    </row>
    <row r="775" spans="5:11" x14ac:dyDescent="0.2">
      <c r="E775" s="150"/>
      <c r="F775" s="150"/>
      <c r="G775" s="150"/>
      <c r="H775" s="150"/>
      <c r="I775" s="150"/>
      <c r="J775" s="150"/>
      <c r="K775" s="150"/>
    </row>
    <row r="776" spans="5:11" x14ac:dyDescent="0.2">
      <c r="E776" s="150"/>
      <c r="F776" s="150"/>
      <c r="G776" s="150"/>
      <c r="H776" s="150"/>
      <c r="I776" s="150"/>
      <c r="J776" s="150"/>
      <c r="K776" s="150"/>
    </row>
    <row r="777" spans="5:11" x14ac:dyDescent="0.2">
      <c r="E777" s="150"/>
      <c r="F777" s="150"/>
      <c r="G777" s="150"/>
      <c r="H777" s="150"/>
      <c r="I777" s="150"/>
      <c r="J777" s="150"/>
      <c r="K777" s="150"/>
    </row>
    <row r="778" spans="5:11" x14ac:dyDescent="0.2">
      <c r="E778" s="150"/>
      <c r="F778" s="150"/>
      <c r="G778" s="150"/>
      <c r="H778" s="150"/>
      <c r="I778" s="150"/>
      <c r="J778" s="150"/>
      <c r="K778" s="150"/>
    </row>
    <row r="779" spans="5:11" x14ac:dyDescent="0.2">
      <c r="E779" s="150"/>
      <c r="F779" s="150"/>
      <c r="G779" s="150"/>
      <c r="H779" s="150"/>
      <c r="I779" s="150"/>
      <c r="J779" s="150"/>
      <c r="K779" s="150"/>
    </row>
    <row r="780" spans="5:11" x14ac:dyDescent="0.2">
      <c r="E780" s="150"/>
      <c r="F780" s="150"/>
      <c r="G780" s="150"/>
      <c r="H780" s="150"/>
      <c r="I780" s="150"/>
      <c r="J780" s="150"/>
      <c r="K780" s="150"/>
    </row>
    <row r="781" spans="5:11" x14ac:dyDescent="0.2">
      <c r="E781" s="150"/>
      <c r="F781" s="150"/>
      <c r="G781" s="150"/>
      <c r="H781" s="150"/>
      <c r="I781" s="150"/>
      <c r="J781" s="150"/>
      <c r="K781" s="150"/>
    </row>
    <row r="782" spans="5:11" x14ac:dyDescent="0.2">
      <c r="E782" s="150"/>
      <c r="F782" s="150"/>
      <c r="G782" s="150"/>
      <c r="H782" s="150"/>
      <c r="I782" s="150"/>
      <c r="J782" s="150"/>
      <c r="K782" s="150"/>
    </row>
    <row r="783" spans="5:11" x14ac:dyDescent="0.2">
      <c r="E783" s="150"/>
      <c r="F783" s="150"/>
      <c r="G783" s="150"/>
      <c r="H783" s="150"/>
      <c r="I783" s="150"/>
      <c r="J783" s="150"/>
      <c r="K783" s="150"/>
    </row>
    <row r="784" spans="5:11" x14ac:dyDescent="0.2">
      <c r="E784" s="150"/>
      <c r="F784" s="150"/>
      <c r="G784" s="150"/>
      <c r="H784" s="150"/>
      <c r="I784" s="150"/>
      <c r="J784" s="150"/>
      <c r="K784" s="150"/>
    </row>
    <row r="785" spans="5:11" x14ac:dyDescent="0.2">
      <c r="E785" s="150"/>
      <c r="F785" s="150"/>
      <c r="G785" s="150"/>
      <c r="H785" s="150"/>
      <c r="I785" s="150"/>
      <c r="J785" s="150"/>
      <c r="K785" s="150"/>
    </row>
    <row r="786" spans="5:11" x14ac:dyDescent="0.2">
      <c r="E786" s="150"/>
      <c r="F786" s="150"/>
      <c r="G786" s="150"/>
      <c r="H786" s="150"/>
      <c r="I786" s="150"/>
      <c r="J786" s="150"/>
      <c r="K786" s="150"/>
    </row>
    <row r="787" spans="5:11" x14ac:dyDescent="0.2">
      <c r="E787" s="150"/>
      <c r="F787" s="150"/>
      <c r="G787" s="150"/>
      <c r="H787" s="150"/>
      <c r="I787" s="150"/>
      <c r="J787" s="150"/>
      <c r="K787" s="150"/>
    </row>
    <row r="788" spans="5:11" x14ac:dyDescent="0.2">
      <c r="E788" s="150"/>
      <c r="F788" s="150"/>
      <c r="G788" s="150"/>
      <c r="H788" s="150"/>
      <c r="I788" s="150"/>
      <c r="J788" s="150"/>
      <c r="K788" s="150"/>
    </row>
    <row r="789" spans="5:11" x14ac:dyDescent="0.2">
      <c r="E789" s="150"/>
      <c r="F789" s="150"/>
      <c r="G789" s="150"/>
      <c r="H789" s="150"/>
      <c r="I789" s="150"/>
      <c r="J789" s="150"/>
      <c r="K789" s="150"/>
    </row>
    <row r="790" spans="5:11" x14ac:dyDescent="0.2">
      <c r="E790" s="150"/>
      <c r="F790" s="150"/>
      <c r="G790" s="150"/>
      <c r="H790" s="150"/>
      <c r="I790" s="150"/>
      <c r="J790" s="150"/>
      <c r="K790" s="150"/>
    </row>
    <row r="791" spans="5:11" x14ac:dyDescent="0.2">
      <c r="E791" s="150"/>
      <c r="F791" s="150"/>
      <c r="G791" s="150"/>
      <c r="H791" s="150"/>
      <c r="I791" s="150"/>
      <c r="J791" s="150"/>
      <c r="K791" s="150"/>
    </row>
    <row r="792" spans="5:11" x14ac:dyDescent="0.2">
      <c r="E792" s="150"/>
      <c r="F792" s="150"/>
      <c r="G792" s="150"/>
      <c r="H792" s="150"/>
      <c r="I792" s="150"/>
      <c r="J792" s="150"/>
      <c r="K792" s="150"/>
    </row>
    <row r="793" spans="5:11" x14ac:dyDescent="0.2">
      <c r="E793" s="150"/>
      <c r="F793" s="150"/>
      <c r="G793" s="150"/>
      <c r="H793" s="150"/>
      <c r="I793" s="150"/>
      <c r="J793" s="150"/>
      <c r="K793" s="150"/>
    </row>
    <row r="794" spans="5:11" x14ac:dyDescent="0.2">
      <c r="E794" s="150"/>
      <c r="F794" s="150"/>
      <c r="G794" s="150"/>
      <c r="H794" s="150"/>
      <c r="I794" s="150"/>
      <c r="J794" s="150"/>
      <c r="K794" s="150"/>
    </row>
    <row r="795" spans="5:11" x14ac:dyDescent="0.2">
      <c r="E795" s="150"/>
      <c r="F795" s="150"/>
      <c r="G795" s="150"/>
      <c r="H795" s="150"/>
      <c r="I795" s="150"/>
      <c r="J795" s="150"/>
      <c r="K795" s="150"/>
    </row>
    <row r="796" spans="5:11" x14ac:dyDescent="0.2">
      <c r="E796" s="150"/>
      <c r="F796" s="150"/>
      <c r="G796" s="150"/>
      <c r="H796" s="150"/>
      <c r="I796" s="150"/>
      <c r="J796" s="150"/>
      <c r="K796" s="150"/>
    </row>
    <row r="797" spans="5:11" x14ac:dyDescent="0.2">
      <c r="E797" s="150"/>
      <c r="F797" s="150"/>
      <c r="G797" s="150"/>
      <c r="H797" s="150"/>
      <c r="I797" s="150"/>
      <c r="J797" s="150"/>
      <c r="K797" s="150"/>
    </row>
    <row r="798" spans="5:11" x14ac:dyDescent="0.2">
      <c r="E798" s="150"/>
      <c r="F798" s="150"/>
      <c r="G798" s="150"/>
      <c r="H798" s="150"/>
      <c r="I798" s="150"/>
      <c r="J798" s="150"/>
      <c r="K798" s="150"/>
    </row>
    <row r="799" spans="5:11" x14ac:dyDescent="0.2">
      <c r="E799" s="150"/>
      <c r="F799" s="150"/>
      <c r="G799" s="150"/>
      <c r="H799" s="150"/>
      <c r="I799" s="150"/>
      <c r="J799" s="150"/>
      <c r="K799" s="150"/>
    </row>
    <row r="800" spans="5:11" x14ac:dyDescent="0.2">
      <c r="E800" s="150"/>
      <c r="F800" s="150"/>
      <c r="G800" s="150"/>
      <c r="H800" s="150"/>
      <c r="I800" s="150"/>
      <c r="J800" s="150"/>
      <c r="K800" s="150"/>
    </row>
    <row r="801" spans="5:11" x14ac:dyDescent="0.2">
      <c r="E801" s="150"/>
      <c r="F801" s="150"/>
      <c r="G801" s="150"/>
      <c r="H801" s="150"/>
      <c r="I801" s="150"/>
      <c r="J801" s="150"/>
      <c r="K801" s="150"/>
    </row>
    <row r="802" spans="5:11" x14ac:dyDescent="0.2">
      <c r="E802" s="150"/>
      <c r="F802" s="150"/>
      <c r="G802" s="150"/>
      <c r="H802" s="150"/>
      <c r="I802" s="150"/>
      <c r="J802" s="150"/>
      <c r="K802" s="150"/>
    </row>
    <row r="803" spans="5:11" x14ac:dyDescent="0.2">
      <c r="E803" s="150"/>
      <c r="F803" s="150"/>
      <c r="G803" s="150"/>
      <c r="H803" s="150"/>
      <c r="I803" s="150"/>
      <c r="J803" s="150"/>
      <c r="K803" s="150"/>
    </row>
    <row r="804" spans="5:11" x14ac:dyDescent="0.2">
      <c r="E804" s="150"/>
      <c r="F804" s="150"/>
      <c r="G804" s="150"/>
      <c r="H804" s="150"/>
      <c r="I804" s="150"/>
      <c r="J804" s="150"/>
      <c r="K804" s="150"/>
    </row>
    <row r="805" spans="5:11" x14ac:dyDescent="0.2">
      <c r="E805" s="150"/>
      <c r="F805" s="150"/>
      <c r="G805" s="150"/>
      <c r="H805" s="150"/>
      <c r="I805" s="150"/>
      <c r="J805" s="150"/>
      <c r="K805" s="150"/>
    </row>
    <row r="806" spans="5:11" x14ac:dyDescent="0.2">
      <c r="E806" s="150"/>
      <c r="F806" s="150"/>
      <c r="G806" s="150"/>
      <c r="H806" s="150"/>
      <c r="I806" s="150"/>
      <c r="J806" s="150"/>
      <c r="K806" s="150"/>
    </row>
    <row r="807" spans="5:11" x14ac:dyDescent="0.2">
      <c r="E807" s="150"/>
      <c r="F807" s="150"/>
      <c r="G807" s="150"/>
      <c r="H807" s="150"/>
      <c r="I807" s="150"/>
      <c r="J807" s="150"/>
      <c r="K807" s="150"/>
    </row>
    <row r="808" spans="5:11" x14ac:dyDescent="0.2">
      <c r="E808" s="150"/>
      <c r="F808" s="150"/>
      <c r="G808" s="150"/>
      <c r="H808" s="150"/>
      <c r="I808" s="150"/>
      <c r="J808" s="150"/>
      <c r="K808" s="150"/>
    </row>
    <row r="809" spans="5:11" x14ac:dyDescent="0.2">
      <c r="E809" s="150"/>
      <c r="F809" s="150"/>
      <c r="G809" s="150"/>
      <c r="H809" s="150"/>
      <c r="I809" s="150"/>
      <c r="J809" s="150"/>
      <c r="K809" s="150"/>
    </row>
    <row r="810" spans="5:11" x14ac:dyDescent="0.2">
      <c r="E810" s="150"/>
      <c r="F810" s="150"/>
      <c r="G810" s="150"/>
      <c r="H810" s="150"/>
      <c r="I810" s="150"/>
      <c r="J810" s="150"/>
      <c r="K810" s="150"/>
    </row>
    <row r="811" spans="5:11" x14ac:dyDescent="0.2">
      <c r="E811" s="150"/>
      <c r="F811" s="150"/>
      <c r="G811" s="150"/>
      <c r="H811" s="150"/>
      <c r="I811" s="150"/>
      <c r="J811" s="150"/>
      <c r="K811" s="150"/>
    </row>
    <row r="812" spans="5:11" x14ac:dyDescent="0.2">
      <c r="E812" s="150"/>
      <c r="F812" s="150"/>
      <c r="G812" s="150"/>
      <c r="H812" s="150"/>
      <c r="I812" s="150"/>
      <c r="J812" s="150"/>
      <c r="K812" s="150"/>
    </row>
    <row r="813" spans="5:11" x14ac:dyDescent="0.2">
      <c r="E813" s="150"/>
      <c r="F813" s="150"/>
      <c r="G813" s="150"/>
      <c r="H813" s="150"/>
      <c r="I813" s="150"/>
      <c r="J813" s="150"/>
      <c r="K813" s="150"/>
    </row>
    <row r="814" spans="5:11" x14ac:dyDescent="0.2">
      <c r="E814" s="150"/>
      <c r="F814" s="150"/>
      <c r="G814" s="150"/>
      <c r="H814" s="150"/>
      <c r="I814" s="150"/>
      <c r="J814" s="150"/>
      <c r="K814" s="150"/>
    </row>
    <row r="815" spans="5:11" x14ac:dyDescent="0.2">
      <c r="E815" s="150"/>
      <c r="F815" s="150"/>
      <c r="G815" s="150"/>
      <c r="H815" s="150"/>
      <c r="I815" s="150"/>
      <c r="J815" s="150"/>
      <c r="K815" s="150"/>
    </row>
    <row r="816" spans="5:11" x14ac:dyDescent="0.2">
      <c r="E816" s="150"/>
      <c r="F816" s="150"/>
      <c r="G816" s="150"/>
      <c r="H816" s="150"/>
      <c r="I816" s="150"/>
      <c r="J816" s="150"/>
      <c r="K816" s="150"/>
    </row>
    <row r="817" spans="5:11" x14ac:dyDescent="0.2">
      <c r="E817" s="150"/>
      <c r="F817" s="150"/>
      <c r="G817" s="150"/>
      <c r="H817" s="150"/>
      <c r="I817" s="150"/>
      <c r="J817" s="150"/>
      <c r="K817" s="150"/>
    </row>
    <row r="818" spans="5:11" x14ac:dyDescent="0.2">
      <c r="E818" s="150"/>
      <c r="F818" s="150"/>
      <c r="G818" s="150"/>
      <c r="H818" s="150"/>
      <c r="I818" s="150"/>
      <c r="J818" s="150"/>
      <c r="K818" s="150"/>
    </row>
    <row r="819" spans="5:11" x14ac:dyDescent="0.2">
      <c r="E819" s="150"/>
      <c r="F819" s="150"/>
      <c r="G819" s="150"/>
      <c r="H819" s="150"/>
      <c r="I819" s="150"/>
      <c r="J819" s="150"/>
      <c r="K819" s="150"/>
    </row>
    <row r="820" spans="5:11" x14ac:dyDescent="0.2">
      <c r="E820" s="150"/>
      <c r="F820" s="150"/>
      <c r="G820" s="150"/>
      <c r="H820" s="150"/>
      <c r="I820" s="150"/>
      <c r="J820" s="150"/>
      <c r="K820" s="150"/>
    </row>
    <row r="821" spans="5:11" x14ac:dyDescent="0.2">
      <c r="E821" s="150"/>
      <c r="F821" s="150"/>
      <c r="G821" s="150"/>
      <c r="H821" s="150"/>
      <c r="I821" s="150"/>
      <c r="J821" s="150"/>
      <c r="K821" s="150"/>
    </row>
    <row r="822" spans="5:11" x14ac:dyDescent="0.2">
      <c r="E822" s="150"/>
      <c r="F822" s="150"/>
      <c r="G822" s="150"/>
      <c r="H822" s="150"/>
      <c r="I822" s="150"/>
      <c r="J822" s="150"/>
      <c r="K822" s="150"/>
    </row>
    <row r="823" spans="5:11" x14ac:dyDescent="0.2">
      <c r="E823" s="150"/>
      <c r="F823" s="150"/>
      <c r="G823" s="150"/>
      <c r="H823" s="150"/>
      <c r="I823" s="150"/>
      <c r="J823" s="150"/>
      <c r="K823" s="150"/>
    </row>
    <row r="824" spans="5:11" x14ac:dyDescent="0.2">
      <c r="E824" s="150"/>
      <c r="F824" s="150"/>
      <c r="G824" s="150"/>
      <c r="H824" s="150"/>
      <c r="I824" s="150"/>
      <c r="J824" s="150"/>
      <c r="K824" s="150"/>
    </row>
    <row r="825" spans="5:11" x14ac:dyDescent="0.2">
      <c r="E825" s="150"/>
      <c r="F825" s="150"/>
      <c r="G825" s="150"/>
      <c r="H825" s="150"/>
      <c r="I825" s="150"/>
      <c r="J825" s="150"/>
      <c r="K825" s="150"/>
    </row>
    <row r="826" spans="5:11" x14ac:dyDescent="0.2">
      <c r="E826" s="150"/>
      <c r="F826" s="150"/>
      <c r="G826" s="150"/>
      <c r="H826" s="150"/>
      <c r="I826" s="150"/>
      <c r="J826" s="150"/>
      <c r="K826" s="150"/>
    </row>
    <row r="827" spans="5:11" x14ac:dyDescent="0.2">
      <c r="E827" s="150"/>
      <c r="F827" s="150"/>
      <c r="G827" s="150"/>
      <c r="H827" s="150"/>
      <c r="I827" s="150"/>
      <c r="J827" s="150"/>
      <c r="K827" s="150"/>
    </row>
    <row r="828" spans="5:11" x14ac:dyDescent="0.2">
      <c r="E828" s="150"/>
      <c r="F828" s="150"/>
      <c r="G828" s="150"/>
      <c r="H828" s="150"/>
      <c r="I828" s="150"/>
      <c r="J828" s="150"/>
      <c r="K828" s="150"/>
    </row>
    <row r="829" spans="5:11" x14ac:dyDescent="0.2">
      <c r="E829" s="150"/>
      <c r="F829" s="150"/>
      <c r="G829" s="150"/>
      <c r="H829" s="150"/>
      <c r="I829" s="150"/>
      <c r="J829" s="150"/>
      <c r="K829" s="150"/>
    </row>
    <row r="830" spans="5:11" x14ac:dyDescent="0.2">
      <c r="E830" s="150"/>
      <c r="F830" s="150"/>
      <c r="G830" s="150"/>
      <c r="H830" s="150"/>
      <c r="I830" s="150"/>
      <c r="J830" s="150"/>
      <c r="K830" s="150"/>
    </row>
    <row r="831" spans="5:11" x14ac:dyDescent="0.2">
      <c r="E831" s="150"/>
      <c r="F831" s="150"/>
      <c r="G831" s="150"/>
      <c r="H831" s="150"/>
      <c r="I831" s="150"/>
      <c r="J831" s="150"/>
      <c r="K831" s="150"/>
    </row>
    <row r="832" spans="5:11" x14ac:dyDescent="0.2">
      <c r="E832" s="150"/>
      <c r="F832" s="150"/>
      <c r="G832" s="150"/>
      <c r="H832" s="150"/>
      <c r="I832" s="150"/>
      <c r="J832" s="150"/>
      <c r="K832" s="150"/>
    </row>
  </sheetData>
  <mergeCells count="49">
    <mergeCell ref="A331:D331"/>
    <mergeCell ref="A307:D307"/>
    <mergeCell ref="A309:D309"/>
    <mergeCell ref="A310:D310"/>
    <mergeCell ref="A313:D313"/>
    <mergeCell ref="A322:D322"/>
    <mergeCell ref="A323:D323"/>
    <mergeCell ref="A292:D292"/>
    <mergeCell ref="A305:D305"/>
    <mergeCell ref="A284:D284"/>
    <mergeCell ref="A286:D286"/>
    <mergeCell ref="A288:D288"/>
    <mergeCell ref="A290:D290"/>
    <mergeCell ref="A291:D291"/>
    <mergeCell ref="A272:D272"/>
    <mergeCell ref="A221:D221"/>
    <mergeCell ref="A223:D223"/>
    <mergeCell ref="A225:D225"/>
    <mergeCell ref="A227:D227"/>
    <mergeCell ref="A229:D229"/>
    <mergeCell ref="A231:D231"/>
    <mergeCell ref="A236:D236"/>
    <mergeCell ref="A238:D238"/>
    <mergeCell ref="A242:D242"/>
    <mergeCell ref="A245:D245"/>
    <mergeCell ref="A249:D249"/>
    <mergeCell ref="A219:D219"/>
    <mergeCell ref="A84:D84"/>
    <mergeCell ref="A117:D117"/>
    <mergeCell ref="A7:D7"/>
    <mergeCell ref="A10:D10"/>
    <mergeCell ref="A38:D38"/>
    <mergeCell ref="A76:D76"/>
    <mergeCell ref="A79:D79"/>
    <mergeCell ref="A82:D82"/>
    <mergeCell ref="A207:D207"/>
    <mergeCell ref="A211:D211"/>
    <mergeCell ref="A212:D212"/>
    <mergeCell ref="A214:D214"/>
    <mergeCell ref="A217:D217"/>
    <mergeCell ref="E4:E5"/>
    <mergeCell ref="F4:H4"/>
    <mergeCell ref="P4:P5"/>
    <mergeCell ref="Q4:Q5"/>
    <mergeCell ref="A1:R1"/>
    <mergeCell ref="E3:H3"/>
    <mergeCell ref="J3:K3"/>
    <mergeCell ref="L3:M3"/>
    <mergeCell ref="N3:Q3"/>
  </mergeCells>
  <pageMargins left="0" right="0" top="0.39370078740157483" bottom="0.39370078740157483" header="0.31496062992125984" footer="0"/>
  <pageSetup paperSize="9" scale="54" fitToHeight="0" orientation="landscape" r:id="rId1"/>
  <headerFooter>
    <oddFooter>Stránka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2017-12-TITUL</vt:lpstr>
      <vt:lpstr>2017 - 12</vt:lpstr>
      <vt:lpstr>'2017 - 12'!Názvy_tisku</vt:lpstr>
      <vt:lpstr>'2017 - 12'!Oblast_tisku</vt:lpstr>
      <vt:lpstr>'2017-12-TITUL'!Oblast_tisku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Bednářová Jana</dc:creator>
  <cp:lastModifiedBy>Lindovská Jana</cp:lastModifiedBy>
  <cp:lastPrinted>2018-05-24T15:05:44Z</cp:lastPrinted>
  <dcterms:created xsi:type="dcterms:W3CDTF">2018-02-06T11:12:50Z</dcterms:created>
  <dcterms:modified xsi:type="dcterms:W3CDTF">2018-05-24T15:05:49Z</dcterms:modified>
</cp:coreProperties>
</file>