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Bilance" sheetId="5" r:id="rId1"/>
  </sheets>
  <definedNames>
    <definedName name="_xlnm.Print_Titles" localSheetId="0">Bilance!$3:$7</definedName>
    <definedName name="_xlnm.Print_Area" localSheetId="0">Bilance!$A$1:$R$105</definedName>
  </definedNames>
  <calcPr calcId="145621"/>
</workbook>
</file>

<file path=xl/calcChain.xml><?xml version="1.0" encoding="utf-8"?>
<calcChain xmlns="http://schemas.openxmlformats.org/spreadsheetml/2006/main">
  <c r="P75" i="5" l="1"/>
  <c r="O75" i="5"/>
  <c r="M18" i="5" l="1"/>
  <c r="F93" i="5" l="1"/>
  <c r="H99" i="5"/>
  <c r="H100" i="5"/>
  <c r="G99" i="5"/>
  <c r="G100" i="5"/>
  <c r="H50" i="5"/>
  <c r="L28" i="5"/>
  <c r="M28" i="5"/>
  <c r="N28" i="5"/>
  <c r="O28" i="5"/>
  <c r="P28" i="5"/>
  <c r="G28" i="5"/>
  <c r="H28" i="5"/>
  <c r="R28" i="5" l="1"/>
  <c r="Q28" i="5"/>
  <c r="H16" i="5" l="1"/>
  <c r="P44" i="5" l="1"/>
  <c r="H30" i="5"/>
  <c r="J95" i="5"/>
  <c r="J93" i="5" s="1"/>
  <c r="D95" i="5" l="1"/>
  <c r="D93" i="5" s="1"/>
  <c r="E95" i="5"/>
  <c r="E93" i="5" s="1"/>
  <c r="F95" i="5"/>
  <c r="I95" i="5"/>
  <c r="I93" i="5" s="1"/>
  <c r="K95" i="5"/>
  <c r="K93" i="5" s="1"/>
  <c r="P77" i="5"/>
  <c r="O77" i="5"/>
  <c r="G86" i="5"/>
  <c r="L72" i="5" l="1"/>
  <c r="L69" i="5"/>
  <c r="L44" i="5"/>
  <c r="L20" i="5" l="1"/>
  <c r="M20" i="5"/>
  <c r="P20" i="5"/>
  <c r="O20" i="5"/>
  <c r="N20" i="5"/>
  <c r="G20" i="5"/>
  <c r="H20" i="5"/>
  <c r="R20" i="5" l="1"/>
  <c r="Q20" i="5"/>
  <c r="O25" i="5" l="1"/>
  <c r="P25" i="5"/>
  <c r="R40" i="5" l="1"/>
  <c r="M40" i="5"/>
  <c r="H40" i="5"/>
  <c r="G40" i="5"/>
  <c r="K33" i="5"/>
  <c r="J33" i="5"/>
  <c r="I33" i="5"/>
  <c r="F33" i="5"/>
  <c r="E33" i="5"/>
  <c r="D33" i="5"/>
  <c r="P103" i="5"/>
  <c r="O103" i="5"/>
  <c r="N103" i="5"/>
  <c r="P102" i="5"/>
  <c r="O102" i="5"/>
  <c r="N102" i="5"/>
  <c r="P101" i="5"/>
  <c r="O101" i="5"/>
  <c r="N101" i="5"/>
  <c r="P100" i="5"/>
  <c r="O100" i="5"/>
  <c r="N100" i="5"/>
  <c r="P99" i="5"/>
  <c r="O99" i="5"/>
  <c r="N99" i="5"/>
  <c r="P98" i="5"/>
  <c r="O98" i="5"/>
  <c r="N98" i="5"/>
  <c r="P97" i="5"/>
  <c r="O97" i="5"/>
  <c r="N97" i="5"/>
  <c r="P96" i="5"/>
  <c r="O96" i="5"/>
  <c r="N96" i="5"/>
  <c r="K91" i="5"/>
  <c r="J91" i="5"/>
  <c r="I91" i="5"/>
  <c r="F91" i="5"/>
  <c r="E91" i="5"/>
  <c r="D91" i="5"/>
  <c r="P90" i="5"/>
  <c r="O90" i="5"/>
  <c r="N90" i="5"/>
  <c r="M90" i="5"/>
  <c r="L90" i="5"/>
  <c r="H90" i="5"/>
  <c r="G90" i="5"/>
  <c r="P89" i="5"/>
  <c r="O89" i="5"/>
  <c r="N89" i="5"/>
  <c r="M89" i="5"/>
  <c r="L89" i="5"/>
  <c r="H89" i="5"/>
  <c r="G89" i="5"/>
  <c r="P88" i="5"/>
  <c r="O88" i="5"/>
  <c r="N88" i="5"/>
  <c r="M88" i="5"/>
  <c r="L88" i="5"/>
  <c r="H88" i="5"/>
  <c r="G88" i="5"/>
  <c r="P87" i="5"/>
  <c r="O87" i="5"/>
  <c r="N87" i="5"/>
  <c r="M87" i="5"/>
  <c r="H87" i="5"/>
  <c r="P86" i="5"/>
  <c r="O86" i="5"/>
  <c r="N86" i="5"/>
  <c r="M86" i="5"/>
  <c r="L86" i="5"/>
  <c r="H86" i="5"/>
  <c r="P85" i="5"/>
  <c r="O85" i="5"/>
  <c r="N85" i="5"/>
  <c r="M85" i="5"/>
  <c r="L85" i="5"/>
  <c r="H85" i="5"/>
  <c r="G85" i="5"/>
  <c r="P84" i="5"/>
  <c r="O84" i="5"/>
  <c r="N84" i="5"/>
  <c r="M84" i="5"/>
  <c r="L84" i="5"/>
  <c r="H84" i="5"/>
  <c r="G84" i="5"/>
  <c r="P83" i="5"/>
  <c r="O83" i="5"/>
  <c r="N83" i="5"/>
  <c r="M83" i="5"/>
  <c r="L83" i="5"/>
  <c r="H83" i="5"/>
  <c r="G83" i="5"/>
  <c r="P82" i="5"/>
  <c r="O82" i="5"/>
  <c r="N82" i="5"/>
  <c r="M82" i="5"/>
  <c r="L82" i="5"/>
  <c r="H82" i="5"/>
  <c r="G82" i="5"/>
  <c r="P81" i="5"/>
  <c r="O81" i="5"/>
  <c r="N81" i="5"/>
  <c r="M81" i="5"/>
  <c r="L81" i="5"/>
  <c r="H81" i="5"/>
  <c r="G81" i="5"/>
  <c r="P80" i="5"/>
  <c r="O80" i="5"/>
  <c r="N80" i="5"/>
  <c r="M80" i="5"/>
  <c r="H80" i="5"/>
  <c r="G80" i="5"/>
  <c r="P79" i="5"/>
  <c r="O79" i="5"/>
  <c r="N79" i="5"/>
  <c r="M79" i="5"/>
  <c r="L79" i="5"/>
  <c r="H79" i="5"/>
  <c r="G79" i="5"/>
  <c r="P78" i="5"/>
  <c r="O78" i="5"/>
  <c r="N78" i="5"/>
  <c r="M78" i="5"/>
  <c r="L78" i="5"/>
  <c r="H78" i="5"/>
  <c r="G78" i="5"/>
  <c r="N77" i="5"/>
  <c r="M77" i="5"/>
  <c r="L77" i="5"/>
  <c r="H77" i="5"/>
  <c r="G77" i="5"/>
  <c r="O91" i="5"/>
  <c r="N75" i="5"/>
  <c r="N91" i="5" s="1"/>
  <c r="M75" i="5"/>
  <c r="L75" i="5"/>
  <c r="H75" i="5"/>
  <c r="G75" i="5"/>
  <c r="P74" i="5"/>
  <c r="O74" i="5"/>
  <c r="N74" i="5"/>
  <c r="M74" i="5"/>
  <c r="L74" i="5"/>
  <c r="H74" i="5"/>
  <c r="G74" i="5"/>
  <c r="P73" i="5"/>
  <c r="O73" i="5"/>
  <c r="N73" i="5"/>
  <c r="M73" i="5"/>
  <c r="L73" i="5"/>
  <c r="H73" i="5"/>
  <c r="G73" i="5"/>
  <c r="P72" i="5"/>
  <c r="O72" i="5"/>
  <c r="N72" i="5"/>
  <c r="M72" i="5"/>
  <c r="H72" i="5"/>
  <c r="P71" i="5"/>
  <c r="O71" i="5"/>
  <c r="N71" i="5"/>
  <c r="M71" i="5"/>
  <c r="L71" i="5"/>
  <c r="H71" i="5"/>
  <c r="G71" i="5"/>
  <c r="P70" i="5"/>
  <c r="O70" i="5"/>
  <c r="N70" i="5"/>
  <c r="M70" i="5"/>
  <c r="L70" i="5"/>
  <c r="H70" i="5"/>
  <c r="G70" i="5"/>
  <c r="P69" i="5"/>
  <c r="O69" i="5"/>
  <c r="N69" i="5"/>
  <c r="M69" i="5"/>
  <c r="H69" i="5"/>
  <c r="G69" i="5"/>
  <c r="P68" i="5"/>
  <c r="O68" i="5"/>
  <c r="N68" i="5"/>
  <c r="M68" i="5"/>
  <c r="L68" i="5"/>
  <c r="H68" i="5"/>
  <c r="G68" i="5"/>
  <c r="R67" i="5"/>
  <c r="Q67" i="5"/>
  <c r="M67" i="5"/>
  <c r="L67" i="5"/>
  <c r="H67" i="5"/>
  <c r="G67" i="5"/>
  <c r="P66" i="5"/>
  <c r="O66" i="5"/>
  <c r="N66" i="5"/>
  <c r="M66" i="5"/>
  <c r="L66" i="5"/>
  <c r="H66" i="5"/>
  <c r="G66" i="5"/>
  <c r="P65" i="5"/>
  <c r="O65" i="5"/>
  <c r="N65" i="5"/>
  <c r="M65" i="5"/>
  <c r="L65" i="5"/>
  <c r="H65" i="5"/>
  <c r="G65" i="5"/>
  <c r="P64" i="5"/>
  <c r="O64" i="5"/>
  <c r="N64" i="5"/>
  <c r="M64" i="5"/>
  <c r="H64" i="5"/>
  <c r="G64" i="5"/>
  <c r="P63" i="5"/>
  <c r="O63" i="5"/>
  <c r="N63" i="5"/>
  <c r="M63" i="5"/>
  <c r="L63" i="5"/>
  <c r="H63" i="5"/>
  <c r="G63" i="5"/>
  <c r="P62" i="5"/>
  <c r="O62" i="5"/>
  <c r="N62" i="5"/>
  <c r="M62" i="5"/>
  <c r="L62" i="5"/>
  <c r="H62" i="5"/>
  <c r="G62" i="5"/>
  <c r="P61" i="5"/>
  <c r="O61" i="5"/>
  <c r="N61" i="5"/>
  <c r="M61" i="5"/>
  <c r="L61" i="5"/>
  <c r="H61" i="5"/>
  <c r="G61" i="5"/>
  <c r="P60" i="5"/>
  <c r="O60" i="5"/>
  <c r="N60" i="5"/>
  <c r="M60" i="5"/>
  <c r="L60" i="5"/>
  <c r="H60" i="5"/>
  <c r="G60" i="5"/>
  <c r="P59" i="5"/>
  <c r="O59" i="5"/>
  <c r="N59" i="5"/>
  <c r="M59" i="5"/>
  <c r="L59" i="5"/>
  <c r="H59" i="5"/>
  <c r="G59" i="5"/>
  <c r="P58" i="5"/>
  <c r="O58" i="5"/>
  <c r="N58" i="5"/>
  <c r="M58" i="5"/>
  <c r="L58" i="5"/>
  <c r="H58" i="5"/>
  <c r="G58" i="5"/>
  <c r="P57" i="5"/>
  <c r="O57" i="5"/>
  <c r="N57" i="5"/>
  <c r="M57" i="5"/>
  <c r="L57" i="5"/>
  <c r="H57" i="5"/>
  <c r="G57" i="5"/>
  <c r="P56" i="5"/>
  <c r="O56" i="5"/>
  <c r="N56" i="5"/>
  <c r="M56" i="5"/>
  <c r="L56" i="5"/>
  <c r="H56" i="5"/>
  <c r="G56" i="5"/>
  <c r="P55" i="5"/>
  <c r="O55" i="5"/>
  <c r="N55" i="5"/>
  <c r="M55" i="5"/>
  <c r="L55" i="5"/>
  <c r="H55" i="5"/>
  <c r="G55" i="5"/>
  <c r="R53" i="5"/>
  <c r="Q53" i="5"/>
  <c r="M53" i="5"/>
  <c r="L53" i="5"/>
  <c r="H53" i="5"/>
  <c r="G53" i="5"/>
  <c r="P51" i="5"/>
  <c r="O51" i="5"/>
  <c r="N51" i="5"/>
  <c r="M51" i="5"/>
  <c r="L51" i="5"/>
  <c r="H51" i="5"/>
  <c r="G51" i="5"/>
  <c r="P50" i="5"/>
  <c r="O50" i="5"/>
  <c r="N50" i="5"/>
  <c r="M50" i="5"/>
  <c r="L50" i="5"/>
  <c r="G50" i="5"/>
  <c r="P49" i="5"/>
  <c r="O49" i="5"/>
  <c r="N49" i="5"/>
  <c r="M49" i="5"/>
  <c r="L49" i="5"/>
  <c r="H49" i="5"/>
  <c r="G49" i="5"/>
  <c r="R48" i="5"/>
  <c r="Q48" i="5"/>
  <c r="M48" i="5"/>
  <c r="L48" i="5"/>
  <c r="H48" i="5"/>
  <c r="G48" i="5"/>
  <c r="O47" i="5"/>
  <c r="N47" i="5"/>
  <c r="M47" i="5"/>
  <c r="L47" i="5"/>
  <c r="H47" i="5"/>
  <c r="G47" i="5"/>
  <c r="P46" i="5"/>
  <c r="O46" i="5"/>
  <c r="N46" i="5"/>
  <c r="M46" i="5"/>
  <c r="H46" i="5"/>
  <c r="G46" i="5"/>
  <c r="P45" i="5"/>
  <c r="O45" i="5"/>
  <c r="N45" i="5"/>
  <c r="M45" i="5"/>
  <c r="L45" i="5"/>
  <c r="H45" i="5"/>
  <c r="G45" i="5"/>
  <c r="O44" i="5"/>
  <c r="N44" i="5"/>
  <c r="M44" i="5"/>
  <c r="H44" i="5"/>
  <c r="G44" i="5"/>
  <c r="P43" i="5"/>
  <c r="O43" i="5"/>
  <c r="N43" i="5"/>
  <c r="M43" i="5"/>
  <c r="L43" i="5"/>
  <c r="H43" i="5"/>
  <c r="G43" i="5"/>
  <c r="P42" i="5"/>
  <c r="O42" i="5"/>
  <c r="N42" i="5"/>
  <c r="M42" i="5"/>
  <c r="L42" i="5"/>
  <c r="H42" i="5"/>
  <c r="G42" i="5"/>
  <c r="P37" i="5"/>
  <c r="O37" i="5"/>
  <c r="M37" i="5"/>
  <c r="L37" i="5"/>
  <c r="H37" i="5"/>
  <c r="G37" i="5"/>
  <c r="P36" i="5"/>
  <c r="O36" i="5"/>
  <c r="N36" i="5"/>
  <c r="M36" i="5"/>
  <c r="L36" i="5"/>
  <c r="H36" i="5"/>
  <c r="G36" i="5"/>
  <c r="P35" i="5"/>
  <c r="O35" i="5"/>
  <c r="N35" i="5"/>
  <c r="M35" i="5"/>
  <c r="L35" i="5"/>
  <c r="H35" i="5"/>
  <c r="G35" i="5"/>
  <c r="P32" i="5"/>
  <c r="O32" i="5"/>
  <c r="N32" i="5"/>
  <c r="P31" i="5"/>
  <c r="O31" i="5"/>
  <c r="N31" i="5"/>
  <c r="M31" i="5"/>
  <c r="L31" i="5"/>
  <c r="H31" i="5"/>
  <c r="G31" i="5"/>
  <c r="P30" i="5"/>
  <c r="O30" i="5"/>
  <c r="N30" i="5"/>
  <c r="M30" i="5"/>
  <c r="P29" i="5"/>
  <c r="O29" i="5"/>
  <c r="N29" i="5"/>
  <c r="M29" i="5"/>
  <c r="L29" i="5"/>
  <c r="H29" i="5"/>
  <c r="G29" i="5"/>
  <c r="P27" i="5"/>
  <c r="O27" i="5"/>
  <c r="N27" i="5"/>
  <c r="M27" i="5"/>
  <c r="L27" i="5"/>
  <c r="H27" i="5"/>
  <c r="G27" i="5"/>
  <c r="P26" i="5"/>
  <c r="O26" i="5"/>
  <c r="N26" i="5"/>
  <c r="M26" i="5"/>
  <c r="L26" i="5"/>
  <c r="H26" i="5"/>
  <c r="G26" i="5"/>
  <c r="N25" i="5"/>
  <c r="M25" i="5"/>
  <c r="L25" i="5"/>
  <c r="H25" i="5"/>
  <c r="G25" i="5"/>
  <c r="P24" i="5"/>
  <c r="O24" i="5"/>
  <c r="N24" i="5"/>
  <c r="M24" i="5"/>
  <c r="L24" i="5"/>
  <c r="H24" i="5"/>
  <c r="G24" i="5"/>
  <c r="P22" i="5"/>
  <c r="O22" i="5"/>
  <c r="N22" i="5"/>
  <c r="M22" i="5"/>
  <c r="L22" i="5"/>
  <c r="H22" i="5"/>
  <c r="G22" i="5"/>
  <c r="P21" i="5"/>
  <c r="O21" i="5"/>
  <c r="N21" i="5"/>
  <c r="M21" i="5"/>
  <c r="L21" i="5"/>
  <c r="H21" i="5"/>
  <c r="G21" i="5"/>
  <c r="P19" i="5"/>
  <c r="O19" i="5"/>
  <c r="N19" i="5"/>
  <c r="M19" i="5"/>
  <c r="L19" i="5"/>
  <c r="H19" i="5"/>
  <c r="G19" i="5"/>
  <c r="P18" i="5"/>
  <c r="O18" i="5"/>
  <c r="N18" i="5"/>
  <c r="H18" i="5"/>
  <c r="G18" i="5"/>
  <c r="P17" i="5"/>
  <c r="O17" i="5"/>
  <c r="N17" i="5"/>
  <c r="M17" i="5"/>
  <c r="L17" i="5"/>
  <c r="H17" i="5"/>
  <c r="G17" i="5"/>
  <c r="P16" i="5"/>
  <c r="O16" i="5"/>
  <c r="N16" i="5"/>
  <c r="M16" i="5"/>
  <c r="L16" i="5"/>
  <c r="G16" i="5"/>
  <c r="P15" i="5"/>
  <c r="O15" i="5"/>
  <c r="N15" i="5"/>
  <c r="M15" i="5"/>
  <c r="L15" i="5"/>
  <c r="H15" i="5"/>
  <c r="G15" i="5"/>
  <c r="P14" i="5"/>
  <c r="O14" i="5"/>
  <c r="N14" i="5"/>
  <c r="M14" i="5"/>
  <c r="L14" i="5"/>
  <c r="H14" i="5"/>
  <c r="G14" i="5"/>
  <c r="P13" i="5"/>
  <c r="O13" i="5"/>
  <c r="N13" i="5"/>
  <c r="M13" i="5"/>
  <c r="L13" i="5"/>
  <c r="H13" i="5"/>
  <c r="G13" i="5"/>
  <c r="P12" i="5"/>
  <c r="O12" i="5"/>
  <c r="N12" i="5"/>
  <c r="M12" i="5"/>
  <c r="L12" i="5"/>
  <c r="H12" i="5"/>
  <c r="G12" i="5"/>
  <c r="P11" i="5"/>
  <c r="O11" i="5"/>
  <c r="N11" i="5"/>
  <c r="M11" i="5"/>
  <c r="L11" i="5"/>
  <c r="H11" i="5"/>
  <c r="G11" i="5"/>
  <c r="P9" i="5"/>
  <c r="O9" i="5"/>
  <c r="N9" i="5"/>
  <c r="M9" i="5"/>
  <c r="L9" i="5"/>
  <c r="H9" i="5"/>
  <c r="G9" i="5"/>
  <c r="K8" i="5"/>
  <c r="J8" i="5"/>
  <c r="I8" i="5"/>
  <c r="F8" i="5"/>
  <c r="E8" i="5"/>
  <c r="D8" i="5"/>
  <c r="D38" i="5" s="1"/>
  <c r="D52" i="5" s="1"/>
  <c r="Q72" i="5" l="1"/>
  <c r="Q69" i="5"/>
  <c r="R30" i="5"/>
  <c r="H33" i="5"/>
  <c r="E38" i="5"/>
  <c r="E52" i="5" s="1"/>
  <c r="E92" i="5" s="1"/>
  <c r="K38" i="5"/>
  <c r="K52" i="5" s="1"/>
  <c r="M33" i="5"/>
  <c r="J38" i="5"/>
  <c r="J52" i="5" s="1"/>
  <c r="J92" i="5" s="1"/>
  <c r="O33" i="5"/>
  <c r="R70" i="5"/>
  <c r="R63" i="5"/>
  <c r="F38" i="5"/>
  <c r="L33" i="5"/>
  <c r="I38" i="5"/>
  <c r="P33" i="5"/>
  <c r="N33" i="5"/>
  <c r="L40" i="5"/>
  <c r="Q40" i="5"/>
  <c r="G33" i="5"/>
  <c r="O8" i="5"/>
  <c r="R14" i="5"/>
  <c r="Q57" i="5"/>
  <c r="Q65" i="5"/>
  <c r="O93" i="5"/>
  <c r="Q56" i="5"/>
  <c r="R61" i="5"/>
  <c r="Q31" i="5"/>
  <c r="Q47" i="5"/>
  <c r="Q50" i="5"/>
  <c r="Q55" i="5"/>
  <c r="Q60" i="5"/>
  <c r="Q71" i="5"/>
  <c r="R84" i="5"/>
  <c r="Q15" i="5"/>
  <c r="Q25" i="5"/>
  <c r="Q83" i="5"/>
  <c r="D92" i="5"/>
  <c r="R13" i="5"/>
  <c r="R69" i="5"/>
  <c r="Q73" i="5"/>
  <c r="Q78" i="5"/>
  <c r="Q80" i="5"/>
  <c r="Q90" i="5"/>
  <c r="R11" i="5"/>
  <c r="R64" i="5"/>
  <c r="R24" i="5"/>
  <c r="R46" i="5"/>
  <c r="Q63" i="5"/>
  <c r="Q70" i="5"/>
  <c r="R75" i="5"/>
  <c r="Q13" i="5"/>
  <c r="Q17" i="5"/>
  <c r="Q22" i="5"/>
  <c r="R35" i="5"/>
  <c r="R44" i="5"/>
  <c r="Q88" i="5"/>
  <c r="R21" i="5"/>
  <c r="R37" i="5"/>
  <c r="R49" i="5"/>
  <c r="R86" i="5"/>
  <c r="N95" i="5"/>
  <c r="Q14" i="5"/>
  <c r="R19" i="5"/>
  <c r="R43" i="5"/>
  <c r="Q59" i="5"/>
  <c r="Q82" i="5"/>
  <c r="Q89" i="5"/>
  <c r="N8" i="5"/>
  <c r="R12" i="5"/>
  <c r="Q18" i="5"/>
  <c r="R22" i="5"/>
  <c r="Q27" i="5"/>
  <c r="R42" i="5"/>
  <c r="R55" i="5"/>
  <c r="R56" i="5"/>
  <c r="R62" i="5"/>
  <c r="R68" i="5"/>
  <c r="R78" i="5"/>
  <c r="R79" i="5"/>
  <c r="Q85" i="5"/>
  <c r="R87" i="5"/>
  <c r="M91" i="5"/>
  <c r="O95" i="5"/>
  <c r="R15" i="5"/>
  <c r="R16" i="5"/>
  <c r="R18" i="5"/>
  <c r="Q19" i="5"/>
  <c r="R27" i="5"/>
  <c r="R31" i="5"/>
  <c r="Q35" i="5"/>
  <c r="Q42" i="5"/>
  <c r="R47" i="5"/>
  <c r="Q49" i="5"/>
  <c r="R57" i="5"/>
  <c r="R58" i="5"/>
  <c r="R60" i="5"/>
  <c r="Q61" i="5"/>
  <c r="Q68" i="5"/>
  <c r="R73" i="5"/>
  <c r="Q79" i="5"/>
  <c r="R80" i="5"/>
  <c r="Q81" i="5"/>
  <c r="R83" i="5"/>
  <c r="Q84" i="5"/>
  <c r="R90" i="5"/>
  <c r="P91" i="5"/>
  <c r="Q9" i="5"/>
  <c r="Q29" i="5"/>
  <c r="Q74" i="5"/>
  <c r="Q77" i="5"/>
  <c r="G91" i="5"/>
  <c r="G8" i="5"/>
  <c r="R9" i="5"/>
  <c r="Q11" i="5"/>
  <c r="R17" i="5"/>
  <c r="Q24" i="5"/>
  <c r="R25" i="5"/>
  <c r="R26" i="5"/>
  <c r="R29" i="5"/>
  <c r="R45" i="5"/>
  <c r="R50" i="5"/>
  <c r="R51" i="5"/>
  <c r="R59" i="5"/>
  <c r="Q64" i="5"/>
  <c r="R65" i="5"/>
  <c r="R66" i="5"/>
  <c r="R71" i="5"/>
  <c r="R74" i="5"/>
  <c r="Q75" i="5"/>
  <c r="R82" i="5"/>
  <c r="R88" i="5"/>
  <c r="H91" i="5"/>
  <c r="L91" i="5"/>
  <c r="N93" i="5"/>
  <c r="P93" i="5"/>
  <c r="R72" i="5"/>
  <c r="R77" i="5"/>
  <c r="R81" i="5"/>
  <c r="R85" i="5"/>
  <c r="R89" i="5"/>
  <c r="P95" i="5"/>
  <c r="H8" i="5"/>
  <c r="L8" i="5"/>
  <c r="P8" i="5"/>
  <c r="Q12" i="5"/>
  <c r="Q16" i="5"/>
  <c r="Q21" i="5"/>
  <c r="Q26" i="5"/>
  <c r="Q36" i="5"/>
  <c r="Q37" i="5"/>
  <c r="Q43" i="5"/>
  <c r="Q51" i="5"/>
  <c r="Q58" i="5"/>
  <c r="Q62" i="5"/>
  <c r="Q66" i="5"/>
  <c r="M8" i="5"/>
  <c r="O38" i="5" l="1"/>
  <c r="O52" i="5" s="1"/>
  <c r="O92" i="5" s="1"/>
  <c r="Q33" i="5"/>
  <c r="Q91" i="5"/>
  <c r="I52" i="5"/>
  <c r="I92" i="5" s="1"/>
  <c r="R33" i="5"/>
  <c r="P38" i="5"/>
  <c r="P52" i="5" s="1"/>
  <c r="G38" i="5"/>
  <c r="F52" i="5"/>
  <c r="H52" i="5" s="1"/>
  <c r="N38" i="5"/>
  <c r="H38" i="5"/>
  <c r="L38" i="5"/>
  <c r="M38" i="5"/>
  <c r="R91" i="5"/>
  <c r="R8" i="5"/>
  <c r="Q8" i="5"/>
  <c r="K92" i="5"/>
  <c r="M52" i="5"/>
  <c r="L52" i="5" l="1"/>
  <c r="N52" i="5"/>
  <c r="N92" i="5" s="1"/>
  <c r="F92" i="5"/>
  <c r="G52" i="5"/>
  <c r="R38" i="5"/>
  <c r="Q38" i="5"/>
  <c r="P92" i="5" l="1"/>
  <c r="R52" i="5"/>
  <c r="Q52" i="5"/>
</calcChain>
</file>

<file path=xl/sharedStrings.xml><?xml version="1.0" encoding="utf-8"?>
<sst xmlns="http://schemas.openxmlformats.org/spreadsheetml/2006/main" count="261" uniqueCount="150">
  <si>
    <t xml:space="preserve"> </t>
  </si>
  <si>
    <t>% plnění</t>
  </si>
  <si>
    <t xml:space="preserve">       Rozpočet</t>
  </si>
  <si>
    <t>schválený</t>
  </si>
  <si>
    <t>upravený</t>
  </si>
  <si>
    <t xml:space="preserve"> skutečnost</t>
  </si>
  <si>
    <t>na SR</t>
  </si>
  <si>
    <t>na UR</t>
  </si>
  <si>
    <t xml:space="preserve">  v tom např.:</t>
  </si>
  <si>
    <t>x</t>
  </si>
  <si>
    <t xml:space="preserve">  Kapitálové výdaje celkem</t>
  </si>
  <si>
    <t xml:space="preserve">  R O Z D Í L</t>
  </si>
  <si>
    <t>Konsolidace financování</t>
  </si>
  <si>
    <t>UKAZATEL</t>
  </si>
  <si>
    <t>Rozpočet</t>
  </si>
  <si>
    <t>OBVODY</t>
  </si>
  <si>
    <t>skutečnost</t>
  </si>
  <si>
    <t>133x</t>
  </si>
  <si>
    <t>daň z příjmů právnických osob</t>
  </si>
  <si>
    <t>daň z přidané hodnoty</t>
  </si>
  <si>
    <t>místní poplatky z vybraných činností a služeb</t>
  </si>
  <si>
    <t>134x</t>
  </si>
  <si>
    <t>135x</t>
  </si>
  <si>
    <t>ostatní odvody z vybraných činností a služeb</t>
  </si>
  <si>
    <t>správní poplatky</t>
  </si>
  <si>
    <t>poplatky a odvody v oblasti životního prostředí</t>
  </si>
  <si>
    <t>211x</t>
  </si>
  <si>
    <t>212x</t>
  </si>
  <si>
    <t>213x</t>
  </si>
  <si>
    <t>221x</t>
  </si>
  <si>
    <t>232x</t>
  </si>
  <si>
    <t>24xx</t>
  </si>
  <si>
    <t>příjmy z vlastní činnosti</t>
  </si>
  <si>
    <t>příjmy z pronájmu majetku</t>
  </si>
  <si>
    <t xml:space="preserve">příjmy z úroků </t>
  </si>
  <si>
    <t>přijaté sankční platby</t>
  </si>
  <si>
    <t xml:space="preserve">ostatní přijaté vratky transferů </t>
  </si>
  <si>
    <t>ostatní nedaňové příjmy</t>
  </si>
  <si>
    <t>přijaté splátky půjčených prostředků</t>
  </si>
  <si>
    <t>311x</t>
  </si>
  <si>
    <t>312x</t>
  </si>
  <si>
    <t>320x</t>
  </si>
  <si>
    <t>příjmy z prodeje dlouhodobého majetku</t>
  </si>
  <si>
    <t>ostatní kapitálové příjmy</t>
  </si>
  <si>
    <t>příjmy z prodeje dlouhodobého finančního majetku</t>
  </si>
  <si>
    <t>odvody přebytků organizací s přímým vztahem</t>
  </si>
  <si>
    <t>neinvestiční přijaté transfery z VPS SR</t>
  </si>
  <si>
    <t>neinvestiční přijaté transfery od krajů</t>
  </si>
  <si>
    <t>neinvestiční přijaté transfery ze SR v rámci SDV</t>
  </si>
  <si>
    <t>ostatní neinvestiční přijaté transfery ze SR</t>
  </si>
  <si>
    <t>převody z vlastních fondů hospodářské činnosti</t>
  </si>
  <si>
    <t>investiční přijaté transfery ze státních fondů</t>
  </si>
  <si>
    <t>ostatní investiční přijaté transfery ze SR</t>
  </si>
  <si>
    <t>502x</t>
  </si>
  <si>
    <t>503x</t>
  </si>
  <si>
    <t>515x</t>
  </si>
  <si>
    <t>516x</t>
  </si>
  <si>
    <t>517x</t>
  </si>
  <si>
    <t>521x</t>
  </si>
  <si>
    <t>522x</t>
  </si>
  <si>
    <t>533x</t>
  </si>
  <si>
    <t>542x</t>
  </si>
  <si>
    <t>549x</t>
  </si>
  <si>
    <t>56xx</t>
  </si>
  <si>
    <t>platy zaměstnanců v pracovním poměru</t>
  </si>
  <si>
    <t>ostatní platby za provedenou práci</t>
  </si>
  <si>
    <t>nákup materiálu</t>
  </si>
  <si>
    <t>úroky vlastní</t>
  </si>
  <si>
    <t>nákup vody, paliv a energie</t>
  </si>
  <si>
    <t>nákup služeb</t>
  </si>
  <si>
    <t>ostatní nákupy</t>
  </si>
  <si>
    <t>výdaje na dopravní územní obslužnost</t>
  </si>
  <si>
    <t>platby daní a poplatků SR</t>
  </si>
  <si>
    <t>úhrady sankcí jiným rozpočtům</t>
  </si>
  <si>
    <t>náhrady placené obyvatelstvu</t>
  </si>
  <si>
    <t>neinvestiční půjčené prostředky</t>
  </si>
  <si>
    <t>povinné pojistné placené zaměstnavatelem</t>
  </si>
  <si>
    <t>513x</t>
  </si>
  <si>
    <t>neinvestiční transfery podnikatelským subjektům</t>
  </si>
  <si>
    <t>neinvestiční transfery neziskovým a podobným org.</t>
  </si>
  <si>
    <t>neinvestiční transfery příspěvkovým organizacím</t>
  </si>
  <si>
    <t>ostatní neinvestiční transfery obyvatelstvu</t>
  </si>
  <si>
    <t>nespecifikované rezervy</t>
  </si>
  <si>
    <t>ostatní neinvestiční výdaje jinde nezařazené</t>
  </si>
  <si>
    <t>611x</t>
  </si>
  <si>
    <t>632x</t>
  </si>
  <si>
    <t>635x</t>
  </si>
  <si>
    <t>64xx</t>
  </si>
  <si>
    <t>budovy, haly a stavby</t>
  </si>
  <si>
    <t>stroje, přístroje a zařízení</t>
  </si>
  <si>
    <t>dopravní prostředky</t>
  </si>
  <si>
    <t>výpočetní technika</t>
  </si>
  <si>
    <t>pozemky</t>
  </si>
  <si>
    <t>nákup akcií</t>
  </si>
  <si>
    <t>nákup majetkových podílů</t>
  </si>
  <si>
    <t>investiční půjčené prostředky</t>
  </si>
  <si>
    <t>pořízení dlouhodobého nehmotného majetku</t>
  </si>
  <si>
    <t>631x</t>
  </si>
  <si>
    <t>investiční transfery podnikatelským subjektům</t>
  </si>
  <si>
    <t>investiční transfery neziskovým a podobným org.</t>
  </si>
  <si>
    <t>investiční transfery příspěvkovým organizacím</t>
  </si>
  <si>
    <t>rezervy kapitálových výdajů</t>
  </si>
  <si>
    <t>ostatní kapitálové výdaje jinde nezařazené</t>
  </si>
  <si>
    <t>811x</t>
  </si>
  <si>
    <t>z toho</t>
  </si>
  <si>
    <t>812x</t>
  </si>
  <si>
    <t>82xx</t>
  </si>
  <si>
    <t>890x</t>
  </si>
  <si>
    <t>krátkodobé financování</t>
  </si>
  <si>
    <t>8117 aktivní operace řízení likvidity - příjmy</t>
  </si>
  <si>
    <t>8118 aktivní operace řízení likvidity - výdaje</t>
  </si>
  <si>
    <t>dlouhodobé financování</t>
  </si>
  <si>
    <t>financování ze zahraničí</t>
  </si>
  <si>
    <t>opravné položky k peněžním operacím</t>
  </si>
  <si>
    <t>8113 přijaté půjčené prostředky</t>
  </si>
  <si>
    <t>8115 změna stavu prostředků na bankovních účtech</t>
  </si>
  <si>
    <t>převody mezi stat. městy a jejich MOb - příjmy</t>
  </si>
  <si>
    <t>převody mezi stat. městy a jejich MOb - výdaje</t>
  </si>
  <si>
    <t>8114 uhrazené splátky půjčených prostředků</t>
  </si>
  <si>
    <t>v tis.Kč</t>
  </si>
  <si>
    <t>neinvestiční přijaté transfery ze státních fondů</t>
  </si>
  <si>
    <t>investiční přijaté transfery od krajů</t>
  </si>
  <si>
    <t>MAGISTRÁT MĚSTA OSTRAVY</t>
  </si>
  <si>
    <t>xxx*</t>
  </si>
  <si>
    <t>ÚHRN*   po konsolidaci na úrovni obce</t>
  </si>
  <si>
    <t xml:space="preserve">  Běžné výdaje celkem</t>
  </si>
  <si>
    <t xml:space="preserve">  V l a s t n í   příjmy celkem</t>
  </si>
  <si>
    <t xml:space="preserve">  Kapitálové příjmy</t>
  </si>
  <si>
    <t xml:space="preserve"> Běžné příjmy</t>
  </si>
  <si>
    <t xml:space="preserve"> Přijaté transfery celkem</t>
  </si>
  <si>
    <t>138x</t>
  </si>
  <si>
    <t>daň z příjmů FO placená plátci</t>
  </si>
  <si>
    <t>daň z příjmů FO placená poplatníky</t>
  </si>
  <si>
    <t>daň z příjmů FO vybíramá srážkou</t>
  </si>
  <si>
    <t>daně, poplatky v oblasti hazardních her</t>
  </si>
  <si>
    <t>daň z nemovitých věcí</t>
  </si>
  <si>
    <r>
      <t xml:space="preserve">  </t>
    </r>
    <r>
      <rPr>
        <b/>
        <sz val="8"/>
        <rFont val="Arial CE"/>
        <charset val="238"/>
      </rPr>
      <t>Třída 1</t>
    </r>
    <r>
      <rPr>
        <sz val="8"/>
        <rFont val="Arial CE"/>
        <charset val="238"/>
      </rPr>
      <t xml:space="preserve">  daňové příjmy celkem</t>
    </r>
  </si>
  <si>
    <r>
      <t xml:space="preserve">  </t>
    </r>
    <r>
      <rPr>
        <b/>
        <sz val="8"/>
        <rFont val="Arial CE"/>
        <charset val="238"/>
      </rPr>
      <t>Třída 2</t>
    </r>
    <r>
      <rPr>
        <sz val="8"/>
        <rFont val="Arial CE"/>
        <charset val="238"/>
      </rPr>
      <t xml:space="preserve">  nedaňové příjmy celkem</t>
    </r>
  </si>
  <si>
    <r>
      <t xml:space="preserve">  </t>
    </r>
    <r>
      <rPr>
        <b/>
        <sz val="8"/>
        <rFont val="Arial CE"/>
        <charset val="238"/>
      </rPr>
      <t>Třída 3</t>
    </r>
  </si>
  <si>
    <r>
      <rPr>
        <b/>
        <sz val="8"/>
        <rFont val="Arial CE"/>
        <charset val="238"/>
      </rPr>
      <t xml:space="preserve">  Třída 4 </t>
    </r>
    <r>
      <rPr>
        <sz val="8"/>
        <rFont val="Arial CE"/>
        <charset val="238"/>
      </rPr>
      <t xml:space="preserve"> v tom např.:</t>
    </r>
  </si>
  <si>
    <r>
      <t xml:space="preserve">PŘÍJMY CELKEM  </t>
    </r>
    <r>
      <rPr>
        <sz val="8"/>
        <rFont val="Arial CE"/>
        <charset val="238"/>
      </rPr>
      <t>po konsolidaci</t>
    </r>
  </si>
  <si>
    <r>
      <t xml:space="preserve">   </t>
    </r>
    <r>
      <rPr>
        <b/>
        <sz val="8"/>
        <rFont val="Arial CE"/>
        <charset val="238"/>
      </rPr>
      <t>Třída 5</t>
    </r>
    <r>
      <rPr>
        <sz val="8"/>
        <rFont val="Arial CE"/>
        <charset val="238"/>
      </rPr>
      <t xml:space="preserve">  - v tom např.:</t>
    </r>
  </si>
  <si>
    <r>
      <t xml:space="preserve">   </t>
    </r>
    <r>
      <rPr>
        <b/>
        <sz val="8"/>
        <rFont val="Arial CE"/>
        <charset val="238"/>
      </rPr>
      <t>Třída 6</t>
    </r>
    <r>
      <rPr>
        <sz val="8"/>
        <rFont val="Arial CE"/>
        <charset val="238"/>
      </rPr>
      <t xml:space="preserve">  - v tom např.:</t>
    </r>
  </si>
  <si>
    <r>
      <t xml:space="preserve">  VÝDAJE CELKEM  </t>
    </r>
    <r>
      <rPr>
        <sz val="8"/>
        <rFont val="Arial CE"/>
        <charset val="238"/>
      </rPr>
      <t>po konsolidaci</t>
    </r>
  </si>
  <si>
    <r>
      <t xml:space="preserve">  FINANCOVÁNÍ  </t>
    </r>
    <r>
      <rPr>
        <sz val="8"/>
        <rFont val="Arial CE"/>
        <charset val="238"/>
      </rPr>
      <t>po konsolidaci</t>
    </r>
  </si>
  <si>
    <r>
      <t xml:space="preserve">   </t>
    </r>
    <r>
      <rPr>
        <b/>
        <sz val="8"/>
        <rFont val="Arial CE"/>
        <charset val="238"/>
      </rPr>
      <t>Třída 8</t>
    </r>
    <r>
      <rPr>
        <sz val="8"/>
        <rFont val="Arial CE"/>
        <charset val="238"/>
      </rPr>
      <t xml:space="preserve">  </t>
    </r>
  </si>
  <si>
    <t>k 31.12.2017</t>
  </si>
  <si>
    <t>příjmy z podílů na zisku a dividend</t>
  </si>
  <si>
    <t>* v části ÚHRN vyloučeny v rámci konsolidace i přesuny v rámci SMO , tj. mezi Magistrátem a obvody (položky 4137 a 5347; očištěny dvojnásobné výdaje a příjmy), v části MMO a OBVODY konsolidační přesuny v rámci SMO pro lepší přehled ponechány, z tohoto důvodu nesedí některé součty v ÚHRNu o výši této konsolidace (1.440.226 tis.Kč u skutečnosti)</t>
  </si>
  <si>
    <t xml:space="preserve">Bilance příjmů, výdajů a financování statutárního města Ostrava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</si>
</sst>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6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0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Border="1" applyAlignment="1" applyProtection="1"/>
    <xf numFmtId="0" fontId="0" fillId="0" borderId="0" xfId="0" applyFont="1" applyFill="1" applyAlignment="1" applyProtection="1"/>
    <xf numFmtId="0" fontId="6" fillId="0" borderId="0" xfId="0" applyFont="1" applyFill="1" applyAlignment="1" applyProtection="1"/>
    <xf numFmtId="0" fontId="6" fillId="0" borderId="0" xfId="0" quotePrefix="1" applyFont="1" applyFill="1" applyAlignment="1" applyProtection="1">
      <alignment horizontal="left"/>
    </xf>
    <xf numFmtId="0" fontId="7" fillId="0" borderId="0" xfId="0" applyFont="1" applyFill="1" applyAlignment="1" applyProtection="1">
      <alignment horizontal="right"/>
    </xf>
    <xf numFmtId="0" fontId="8" fillId="3" borderId="79" xfId="0" applyFont="1" applyFill="1" applyBorder="1" applyAlignment="1" applyProtection="1">
      <alignment horizontal="centerContinuous" vertical="center"/>
    </xf>
    <xf numFmtId="0" fontId="8" fillId="3" borderId="7" xfId="0" applyFont="1" applyFill="1" applyBorder="1" applyAlignment="1" applyProtection="1">
      <alignment horizontal="centerContinuous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80" xfId="0" applyFont="1" applyFill="1" applyBorder="1" applyAlignment="1" applyProtection="1">
      <alignment horizontal="center" vertical="center"/>
    </xf>
    <xf numFmtId="0" fontId="8" fillId="3" borderId="65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Continuous" vertical="center"/>
    </xf>
    <xf numFmtId="0" fontId="4" fillId="3" borderId="16" xfId="0" applyFont="1" applyFill="1" applyBorder="1" applyAlignment="1" applyProtection="1">
      <alignment horizontal="centerContinuous" vertical="center"/>
    </xf>
    <xf numFmtId="0" fontId="4" fillId="3" borderId="81" xfId="0" applyFont="1" applyFill="1" applyBorder="1" applyAlignment="1" applyProtection="1">
      <alignment horizontal="centerContinuous" vertical="center"/>
    </xf>
    <xf numFmtId="0" fontId="4" fillId="3" borderId="66" xfId="0" applyFont="1" applyFill="1" applyBorder="1" applyAlignment="1" applyProtection="1">
      <alignment horizontal="center" vertical="center"/>
    </xf>
    <xf numFmtId="164" fontId="4" fillId="0" borderId="19" xfId="0" applyNumberFormat="1" applyFont="1" applyFill="1" applyBorder="1" applyAlignment="1" applyProtection="1">
      <alignment horizontal="center" vertical="center"/>
    </xf>
    <xf numFmtId="164" fontId="4" fillId="0" borderId="20" xfId="0" applyNumberFormat="1" applyFont="1" applyFill="1" applyBorder="1" applyAlignment="1" applyProtection="1">
      <alignment horizontal="center" vertical="center"/>
    </xf>
    <xf numFmtId="164" fontId="4" fillId="0" borderId="83" xfId="0" applyNumberFormat="1" applyFont="1" applyFill="1" applyBorder="1" applyAlignment="1" applyProtection="1">
      <alignment horizontal="center" vertical="center"/>
    </xf>
    <xf numFmtId="164" fontId="4" fillId="0" borderId="23" xfId="0" applyNumberFormat="1" applyFont="1" applyFill="1" applyBorder="1" applyAlignment="1" applyProtection="1">
      <alignment horizontal="center" vertical="center"/>
    </xf>
    <xf numFmtId="3" fontId="4" fillId="0" borderId="18" xfId="0" applyNumberFormat="1" applyFont="1" applyFill="1" applyBorder="1" applyAlignment="1" applyProtection="1">
      <alignment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164" fontId="4" fillId="0" borderId="26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right" vertical="center"/>
    </xf>
    <xf numFmtId="49" fontId="4" fillId="0" borderId="3" xfId="0" quotePrefix="1" applyNumberFormat="1" applyFont="1" applyFill="1" applyBorder="1" applyAlignment="1" applyProtection="1">
      <alignment horizontal="left" vertical="center"/>
    </xf>
    <xf numFmtId="49" fontId="4" fillId="0" borderId="3" xfId="0" applyNumberFormat="1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3" fontId="4" fillId="0" borderId="17" xfId="0" applyNumberFormat="1" applyFont="1" applyFill="1" applyBorder="1" applyAlignment="1" applyProtection="1">
      <alignment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3" fontId="4" fillId="0" borderId="30" xfId="0" applyNumberFormat="1" applyFont="1" applyFill="1" applyBorder="1" applyAlignment="1" applyProtection="1">
      <alignment vertical="center"/>
    </xf>
    <xf numFmtId="164" fontId="4" fillId="0" borderId="2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3" xfId="0" quotePrefix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/>
    </xf>
    <xf numFmtId="164" fontId="4" fillId="0" borderId="35" xfId="0" applyNumberFormat="1" applyFont="1" applyFill="1" applyBorder="1" applyAlignment="1" applyProtection="1">
      <alignment horizontal="center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 applyProtection="1"/>
    <xf numFmtId="3" fontId="0" fillId="0" borderId="0" xfId="0" applyNumberFormat="1" applyFont="1" applyFill="1" applyProtection="1"/>
    <xf numFmtId="3" fontId="4" fillId="0" borderId="33" xfId="0" applyNumberFormat="1" applyFont="1" applyFill="1" applyBorder="1" applyAlignment="1" applyProtection="1">
      <alignment vertical="center"/>
      <protection locked="0"/>
    </xf>
    <xf numFmtId="3" fontId="4" fillId="0" borderId="36" xfId="0" applyNumberFormat="1" applyFont="1" applyFill="1" applyBorder="1" applyAlignment="1" applyProtection="1">
      <alignment vertical="center"/>
      <protection locked="0"/>
    </xf>
    <xf numFmtId="164" fontId="4" fillId="0" borderId="36" xfId="0" applyNumberFormat="1" applyFont="1" applyFill="1" applyBorder="1" applyAlignment="1" applyProtection="1">
      <alignment horizontal="center" vertical="center"/>
    </xf>
    <xf numFmtId="164" fontId="4" fillId="0" borderId="76" xfId="0" applyNumberFormat="1" applyFont="1" applyFill="1" applyBorder="1" applyAlignment="1" applyProtection="1">
      <alignment horizontal="center" vertical="center"/>
    </xf>
    <xf numFmtId="165" fontId="4" fillId="0" borderId="36" xfId="0" applyNumberFormat="1" applyFont="1" applyFill="1" applyBorder="1" applyAlignment="1" applyProtection="1">
      <alignment horizontal="center" vertical="center"/>
    </xf>
    <xf numFmtId="164" fontId="4" fillId="0" borderId="93" xfId="0" applyNumberFormat="1" applyFont="1" applyFill="1" applyBorder="1" applyAlignment="1" applyProtection="1">
      <alignment horizontal="center" vertical="center"/>
    </xf>
    <xf numFmtId="3" fontId="4" fillId="0" borderId="36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3" fontId="4" fillId="0" borderId="34" xfId="0" applyNumberFormat="1" applyFont="1" applyFill="1" applyBorder="1" applyAlignment="1" applyProtection="1">
      <alignment vertical="center"/>
      <protection locked="0"/>
    </xf>
    <xf numFmtId="165" fontId="4" fillId="0" borderId="34" xfId="0" applyNumberFormat="1" applyFont="1" applyFill="1" applyBorder="1" applyAlignment="1" applyProtection="1">
      <alignment horizontal="center" vertical="center"/>
    </xf>
    <xf numFmtId="49" fontId="4" fillId="0" borderId="3" xfId="0" quotePrefix="1" applyNumberFormat="1" applyFont="1" applyFill="1" applyBorder="1" applyAlignment="1" applyProtection="1">
      <alignment vertical="center"/>
    </xf>
    <xf numFmtId="3" fontId="4" fillId="0" borderId="33" xfId="0" applyNumberFormat="1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3" fontId="4" fillId="0" borderId="21" xfId="0" applyNumberFormat="1" applyFont="1" applyFill="1" applyBorder="1" applyAlignment="1" applyProtection="1">
      <alignment vertical="center"/>
    </xf>
    <xf numFmtId="3" fontId="4" fillId="0" borderId="19" xfId="0" applyNumberFormat="1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left" indent="1"/>
    </xf>
    <xf numFmtId="0" fontId="4" fillId="0" borderId="75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indent="1"/>
    </xf>
    <xf numFmtId="3" fontId="4" fillId="0" borderId="3" xfId="0" quotePrefix="1" applyNumberFormat="1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3" fontId="4" fillId="0" borderId="0" xfId="0" quotePrefix="1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/>
    <xf numFmtId="3" fontId="4" fillId="0" borderId="34" xfId="0" applyNumberFormat="1" applyFont="1" applyFill="1" applyBorder="1" applyAlignment="1" applyProtection="1">
      <alignment vertical="center"/>
    </xf>
    <xf numFmtId="3" fontId="4" fillId="0" borderId="42" xfId="0" applyNumberFormat="1" applyFont="1" applyFill="1" applyBorder="1" applyAlignment="1" applyProtection="1">
      <alignment horizontal="right" vertical="center"/>
      <protection locked="0"/>
    </xf>
    <xf numFmtId="3" fontId="4" fillId="0" borderId="43" xfId="0" applyNumberFormat="1" applyFont="1" applyFill="1" applyBorder="1" applyAlignment="1" applyProtection="1">
      <alignment horizontal="right" vertical="center"/>
      <protection locked="0"/>
    </xf>
    <xf numFmtId="164" fontId="4" fillId="0" borderId="43" xfId="0" applyNumberFormat="1" applyFont="1" applyFill="1" applyBorder="1" applyAlignment="1" applyProtection="1">
      <alignment horizontal="center" vertical="center"/>
    </xf>
    <xf numFmtId="164" fontId="4" fillId="0" borderId="44" xfId="0" applyNumberFormat="1" applyFont="1" applyFill="1" applyBorder="1" applyAlignment="1" applyProtection="1">
      <alignment horizontal="center" vertical="center"/>
    </xf>
    <xf numFmtId="3" fontId="4" fillId="0" borderId="47" xfId="0" applyNumberFormat="1" applyFont="1" applyFill="1" applyBorder="1" applyAlignment="1" applyProtection="1">
      <alignment horizontal="right" vertical="center"/>
      <protection locked="0"/>
    </xf>
    <xf numFmtId="3" fontId="4" fillId="0" borderId="9" xfId="0" applyNumberFormat="1" applyFont="1" applyFill="1" applyBorder="1" applyAlignment="1" applyProtection="1">
      <alignment horizontal="right" vertical="center"/>
      <protection locked="0"/>
    </xf>
    <xf numFmtId="164" fontId="4" fillId="0" borderId="46" xfId="0" applyNumberFormat="1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3" fontId="4" fillId="0" borderId="48" xfId="0" applyNumberFormat="1" applyFont="1" applyFill="1" applyBorder="1" applyAlignment="1" applyProtection="1">
      <alignment horizontal="right" vertical="center"/>
      <protection locked="0"/>
    </xf>
    <xf numFmtId="3" fontId="4" fillId="0" borderId="50" xfId="0" applyNumberFormat="1" applyFont="1" applyFill="1" applyBorder="1" applyAlignment="1" applyProtection="1">
      <alignment horizontal="right" vertical="center"/>
      <protection locked="0"/>
    </xf>
    <xf numFmtId="3" fontId="4" fillId="0" borderId="51" xfId="0" applyNumberFormat="1" applyFont="1" applyFill="1" applyBorder="1" applyAlignment="1" applyProtection="1">
      <alignment horizontal="right" vertical="center"/>
      <protection locked="0"/>
    </xf>
    <xf numFmtId="164" fontId="4" fillId="0" borderId="9" xfId="0" applyNumberFormat="1" applyFont="1" applyFill="1" applyBorder="1" applyAlignment="1" applyProtection="1">
      <alignment horizontal="center" vertical="center"/>
    </xf>
    <xf numFmtId="164" fontId="4" fillId="0" borderId="59" xfId="0" applyNumberFormat="1" applyFont="1" applyFill="1" applyBorder="1" applyAlignment="1" applyProtection="1">
      <alignment horizontal="center" vertical="center"/>
    </xf>
    <xf numFmtId="3" fontId="4" fillId="0" borderId="53" xfId="0" applyNumberFormat="1" applyFont="1" applyFill="1" applyBorder="1" applyAlignment="1" applyProtection="1">
      <alignment horizontal="right" vertical="center"/>
      <protection locked="0"/>
    </xf>
    <xf numFmtId="3" fontId="4" fillId="0" borderId="54" xfId="0" applyNumberFormat="1" applyFont="1" applyFill="1" applyBorder="1" applyAlignment="1" applyProtection="1">
      <alignment horizontal="right" vertical="center"/>
      <protection locked="0"/>
    </xf>
    <xf numFmtId="164" fontId="4" fillId="0" borderId="55" xfId="0" applyNumberFormat="1" applyFont="1" applyFill="1" applyBorder="1" applyAlignment="1" applyProtection="1">
      <alignment horizontal="center" vertical="center"/>
    </xf>
    <xf numFmtId="164" fontId="4" fillId="0" borderId="5" xfId="0" applyNumberFormat="1" applyFont="1" applyFill="1" applyBorder="1" applyAlignment="1" applyProtection="1">
      <alignment horizontal="center" vertical="center"/>
    </xf>
    <xf numFmtId="3" fontId="4" fillId="0" borderId="45" xfId="0" applyNumberFormat="1" applyFont="1" applyFill="1" applyBorder="1" applyAlignment="1" applyProtection="1">
      <alignment horizontal="right"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  <protection locked="0"/>
    </xf>
    <xf numFmtId="3" fontId="4" fillId="0" borderId="12" xfId="0" applyNumberFormat="1" applyFont="1" applyFill="1" applyBorder="1" applyAlignment="1" applyProtection="1">
      <alignment horizontal="right" vertical="center"/>
      <protection locked="0"/>
    </xf>
    <xf numFmtId="164" fontId="4" fillId="0" borderId="12" xfId="0" applyNumberFormat="1" applyFont="1" applyFill="1" applyBorder="1" applyAlignment="1" applyProtection="1">
      <alignment horizontal="center" vertical="center"/>
    </xf>
    <xf numFmtId="3" fontId="4" fillId="0" borderId="46" xfId="0" applyNumberFormat="1" applyFont="1" applyFill="1" applyBorder="1" applyAlignment="1" applyProtection="1">
      <alignment horizontal="right" vertical="center"/>
      <protection locked="0"/>
    </xf>
    <xf numFmtId="164" fontId="4" fillId="0" borderId="13" xfId="0" applyNumberFormat="1" applyFont="1" applyFill="1" applyBorder="1" applyAlignment="1" applyProtection="1">
      <alignment horizontal="center" vertical="center"/>
    </xf>
    <xf numFmtId="3" fontId="8" fillId="0" borderId="38" xfId="0" applyNumberFormat="1" applyFont="1" applyFill="1" applyBorder="1" applyAlignment="1" applyProtection="1">
      <alignment horizontal="right" vertical="center"/>
    </xf>
    <xf numFmtId="3" fontId="8" fillId="0" borderId="39" xfId="0" applyNumberFormat="1" applyFont="1" applyFill="1" applyBorder="1" applyAlignment="1" applyProtection="1">
      <alignment horizontal="right" vertical="center"/>
    </xf>
    <xf numFmtId="3" fontId="8" fillId="0" borderId="15" xfId="0" applyNumberFormat="1" applyFont="1" applyFill="1" applyBorder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horizontal="center" vertical="center"/>
    </xf>
    <xf numFmtId="164" fontId="8" fillId="0" borderId="16" xfId="0" applyNumberFormat="1" applyFont="1" applyFill="1" applyBorder="1" applyAlignment="1" applyProtection="1">
      <alignment horizontal="center" vertical="center"/>
    </xf>
    <xf numFmtId="3" fontId="4" fillId="0" borderId="18" xfId="0" applyNumberFormat="1" applyFont="1" applyFill="1" applyBorder="1" applyAlignment="1" applyProtection="1">
      <alignment vertical="center"/>
      <protection locked="0"/>
    </xf>
    <xf numFmtId="164" fontId="4" fillId="0" borderId="56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48" xfId="0" applyNumberFormat="1" applyFont="1" applyFill="1" applyBorder="1" applyAlignment="1" applyProtection="1">
      <alignment vertical="center"/>
      <protection locked="0"/>
    </xf>
    <xf numFmtId="3" fontId="4" fillId="0" borderId="50" xfId="0" applyNumberFormat="1" applyFont="1" applyFill="1" applyBorder="1" applyAlignment="1" applyProtection="1">
      <alignment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3" fontId="4" fillId="0" borderId="47" xfId="0" applyNumberFormat="1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3" fontId="4" fillId="0" borderId="62" xfId="0" quotePrefix="1" applyNumberFormat="1" applyFont="1" applyFill="1" applyBorder="1" applyAlignment="1" applyProtection="1">
      <alignment horizontal="right" vertical="center"/>
      <protection locked="0"/>
    </xf>
    <xf numFmtId="3" fontId="4" fillId="0" borderId="40" xfId="0" applyNumberFormat="1" applyFont="1" applyFill="1" applyBorder="1" applyAlignment="1" applyProtection="1">
      <alignment vertical="center"/>
      <protection locked="0"/>
    </xf>
    <xf numFmtId="3" fontId="4" fillId="0" borderId="40" xfId="0" applyNumberFormat="1" applyFont="1" applyFill="1" applyBorder="1" applyAlignment="1" applyProtection="1">
      <alignment horizontal="right" vertical="center"/>
      <protection locked="0"/>
    </xf>
    <xf numFmtId="3" fontId="4" fillId="0" borderId="11" xfId="0" quotePrefix="1" applyNumberFormat="1" applyFont="1" applyFill="1" applyBorder="1" applyAlignment="1" applyProtection="1">
      <alignment horizontal="right"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164" fontId="4" fillId="0" borderId="54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vertical="center"/>
    </xf>
    <xf numFmtId="3" fontId="4" fillId="0" borderId="62" xfId="0" applyNumberFormat="1" applyFont="1" applyFill="1" applyBorder="1" applyAlignment="1" applyProtection="1">
      <alignment vertical="center"/>
    </xf>
    <xf numFmtId="3" fontId="4" fillId="0" borderId="40" xfId="0" applyNumberFormat="1" applyFont="1" applyFill="1" applyBorder="1" applyAlignment="1" applyProtection="1">
      <alignment vertical="center"/>
    </xf>
    <xf numFmtId="3" fontId="4" fillId="0" borderId="40" xfId="0" applyNumberFormat="1" applyFont="1" applyFill="1" applyBorder="1" applyAlignment="1" applyProtection="1">
      <alignment horizontal="right" vertical="center"/>
    </xf>
    <xf numFmtId="164" fontId="4" fillId="0" borderId="41" xfId="0" applyNumberFormat="1" applyFont="1" applyFill="1" applyBorder="1" applyAlignment="1" applyProtection="1">
      <alignment horizontal="center" vertical="center"/>
    </xf>
    <xf numFmtId="3" fontId="4" fillId="0" borderId="45" xfId="0" quotePrefix="1" applyNumberFormat="1" applyFont="1" applyFill="1" applyBorder="1" applyAlignment="1" applyProtection="1">
      <alignment horizontal="right" vertical="center"/>
    </xf>
    <xf numFmtId="3" fontId="4" fillId="0" borderId="43" xfId="0" quotePrefix="1" applyNumberFormat="1" applyFont="1" applyFill="1" applyBorder="1" applyAlignment="1" applyProtection="1">
      <alignment horizontal="right" vertical="center"/>
    </xf>
    <xf numFmtId="3" fontId="4" fillId="0" borderId="8" xfId="0" quotePrefix="1" applyNumberFormat="1" applyFont="1" applyFill="1" applyBorder="1" applyAlignment="1" applyProtection="1">
      <alignment horizontal="right" vertical="center"/>
    </xf>
    <xf numFmtId="3" fontId="4" fillId="0" borderId="9" xfId="0" quotePrefix="1" applyNumberFormat="1" applyFont="1" applyFill="1" applyBorder="1" applyAlignment="1" applyProtection="1">
      <alignment horizontal="right" vertical="center"/>
    </xf>
    <xf numFmtId="3" fontId="4" fillId="0" borderId="30" xfId="0" quotePrefix="1" applyNumberFormat="1" applyFont="1" applyFill="1" applyBorder="1" applyAlignment="1" applyProtection="1">
      <alignment horizontal="right" vertical="center"/>
      <protection locked="0"/>
    </xf>
    <xf numFmtId="3" fontId="4" fillId="0" borderId="26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48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65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164" fontId="4" fillId="0" borderId="57" xfId="0" applyNumberFormat="1" applyFont="1" applyFill="1" applyBorder="1" applyAlignment="1" applyProtection="1">
      <alignment horizontal="center" vertical="center"/>
    </xf>
    <xf numFmtId="0" fontId="8" fillId="0" borderId="66" xfId="0" applyFont="1" applyFill="1" applyBorder="1" applyAlignment="1" applyProtection="1">
      <alignment vertical="center"/>
      <protection locked="0"/>
    </xf>
    <xf numFmtId="3" fontId="8" fillId="0" borderId="66" xfId="0" applyNumberFormat="1" applyFont="1" applyFill="1" applyBorder="1" applyAlignment="1" applyProtection="1">
      <alignment vertical="center"/>
      <protection locked="0"/>
    </xf>
    <xf numFmtId="3" fontId="4" fillId="0" borderId="26" xfId="0" quotePrefix="1" applyNumberFormat="1" applyFont="1" applyFill="1" applyBorder="1" applyAlignment="1" applyProtection="1">
      <alignment horizontal="right" vertical="center"/>
    </xf>
    <xf numFmtId="3" fontId="9" fillId="2" borderId="31" xfId="0" applyNumberFormat="1" applyFont="1" applyFill="1" applyBorder="1" applyAlignment="1" applyProtection="1">
      <alignment vertical="center"/>
    </xf>
    <xf numFmtId="3" fontId="9" fillId="2" borderId="61" xfId="0" applyNumberFormat="1" applyFont="1" applyFill="1" applyBorder="1" applyAlignment="1" applyProtection="1">
      <alignment vertical="center"/>
    </xf>
    <xf numFmtId="3" fontId="9" fillId="2" borderId="55" xfId="0" applyNumberFormat="1" applyFont="1" applyFill="1" applyBorder="1" applyAlignment="1" applyProtection="1">
      <alignment vertical="center"/>
    </xf>
    <xf numFmtId="164" fontId="9" fillId="2" borderId="55" xfId="0" applyNumberFormat="1" applyFont="1" applyFill="1" applyBorder="1" applyAlignment="1" applyProtection="1">
      <alignment horizontal="center" vertical="center"/>
    </xf>
    <xf numFmtId="164" fontId="9" fillId="2" borderId="57" xfId="0" applyNumberFormat="1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right" vertical="center"/>
      <protection locked="0"/>
    </xf>
    <xf numFmtId="164" fontId="4" fillId="0" borderId="85" xfId="0" applyNumberFormat="1" applyFont="1" applyFill="1" applyBorder="1" applyAlignment="1" applyProtection="1">
      <alignment horizontal="center" vertical="center"/>
    </xf>
    <xf numFmtId="164" fontId="4" fillId="0" borderId="80" xfId="0" applyNumberFormat="1" applyFont="1" applyFill="1" applyBorder="1" applyAlignment="1" applyProtection="1">
      <alignment horizontal="center" vertical="center"/>
    </xf>
    <xf numFmtId="3" fontId="4" fillId="0" borderId="49" xfId="0" applyNumberFormat="1" applyFont="1" applyFill="1" applyBorder="1" applyAlignment="1" applyProtection="1">
      <alignment horizontal="right" vertical="center"/>
      <protection locked="0"/>
    </xf>
    <xf numFmtId="3" fontId="4" fillId="0" borderId="52" xfId="0" applyNumberFormat="1" applyFont="1" applyFill="1" applyBorder="1" applyAlignment="1" applyProtection="1">
      <alignment horizontal="right" vertical="center"/>
      <protection locked="0"/>
    </xf>
    <xf numFmtId="164" fontId="4" fillId="0" borderId="87" xfId="0" applyNumberFormat="1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horizontal="right" vertical="center"/>
      <protection locked="0"/>
    </xf>
    <xf numFmtId="3" fontId="4" fillId="0" borderId="18" xfId="0" applyNumberFormat="1" applyFont="1" applyFill="1" applyBorder="1" applyAlignment="1" applyProtection="1">
      <alignment horizontal="right" vertical="center"/>
      <protection locked="0"/>
    </xf>
    <xf numFmtId="3" fontId="4" fillId="0" borderId="9" xfId="0" quotePrefix="1" applyNumberFormat="1" applyFont="1" applyFill="1" applyBorder="1" applyAlignment="1" applyProtection="1">
      <alignment horizontal="right" vertical="center"/>
      <protection locked="0"/>
    </xf>
    <xf numFmtId="164" fontId="4" fillId="0" borderId="40" xfId="0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Fill="1" applyBorder="1" applyAlignment="1" applyProtection="1">
      <alignment horizontal="right" vertical="center"/>
    </xf>
    <xf numFmtId="164" fontId="8" fillId="0" borderId="40" xfId="0" applyNumberFormat="1" applyFont="1" applyFill="1" applyBorder="1" applyAlignment="1" applyProtection="1">
      <alignment horizontal="center" vertical="center"/>
    </xf>
    <xf numFmtId="164" fontId="8" fillId="0" borderId="82" xfId="0" applyNumberFormat="1" applyFont="1" applyFill="1" applyBorder="1" applyAlignment="1" applyProtection="1">
      <alignment horizontal="center" vertical="center"/>
    </xf>
    <xf numFmtId="164" fontId="4" fillId="0" borderId="86" xfId="0" applyNumberFormat="1" applyFont="1" applyFill="1" applyBorder="1" applyAlignment="1" applyProtection="1">
      <alignment horizontal="center" vertical="center"/>
    </xf>
    <xf numFmtId="165" fontId="4" fillId="0" borderId="46" xfId="0" applyNumberFormat="1" applyFont="1" applyFill="1" applyBorder="1" applyAlignment="1" applyProtection="1">
      <alignment horizontal="center" vertical="center"/>
    </xf>
    <xf numFmtId="164" fontId="4" fillId="0" borderId="95" xfId="0" applyNumberFormat="1" applyFont="1" applyFill="1" applyBorder="1" applyAlignment="1" applyProtection="1">
      <alignment horizontal="center" vertical="center"/>
    </xf>
    <xf numFmtId="165" fontId="4" fillId="0" borderId="9" xfId="0" applyNumberFormat="1" applyFont="1" applyFill="1" applyBorder="1" applyAlignment="1" applyProtection="1">
      <alignment horizontal="center" vertical="center"/>
    </xf>
    <xf numFmtId="164" fontId="4" fillId="0" borderId="92" xfId="0" applyNumberFormat="1" applyFont="1" applyFill="1" applyBorder="1" applyAlignment="1" applyProtection="1">
      <alignment horizontal="center" vertical="center"/>
    </xf>
    <xf numFmtId="3" fontId="4" fillId="0" borderId="45" xfId="0" applyNumberFormat="1" applyFont="1" applyFill="1" applyBorder="1" applyAlignment="1" applyProtection="1">
      <alignment vertical="center"/>
      <protection locked="0"/>
    </xf>
    <xf numFmtId="3" fontId="4" fillId="0" borderId="62" xfId="0" applyNumberFormat="1" applyFont="1" applyFill="1" applyBorder="1" applyAlignment="1" applyProtection="1">
      <alignment vertical="center"/>
      <protection locked="0"/>
    </xf>
    <xf numFmtId="3" fontId="4" fillId="0" borderId="40" xfId="0" quotePrefix="1" applyNumberFormat="1" applyFont="1" applyFill="1" applyBorder="1" applyAlignment="1" applyProtection="1">
      <alignment horizontal="right"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2" xfId="0" quotePrefix="1" applyNumberFormat="1" applyFont="1" applyFill="1" applyBorder="1" applyAlignment="1" applyProtection="1">
      <alignment horizontal="right" vertical="center"/>
      <protection locked="0"/>
    </xf>
    <xf numFmtId="165" fontId="4" fillId="0" borderId="54" xfId="0" applyNumberFormat="1" applyFont="1" applyFill="1" applyBorder="1" applyAlignment="1" applyProtection="1">
      <alignment horizontal="center" vertical="center"/>
    </xf>
    <xf numFmtId="164" fontId="4" fillId="0" borderId="89" xfId="0" applyNumberFormat="1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vertical="center"/>
    </xf>
    <xf numFmtId="164" fontId="4" fillId="0" borderId="78" xfId="0" applyNumberFormat="1" applyFont="1" applyFill="1" applyBorder="1" applyAlignment="1" applyProtection="1">
      <alignment horizontal="center" vertical="center"/>
    </xf>
    <xf numFmtId="3" fontId="4" fillId="0" borderId="52" xfId="0" applyNumberFormat="1" applyFont="1" applyFill="1" applyBorder="1" applyAlignment="1" applyProtection="1">
      <alignment vertical="center"/>
    </xf>
    <xf numFmtId="3" fontId="4" fillId="0" borderId="67" xfId="0" applyNumberFormat="1" applyFont="1" applyFill="1" applyBorder="1" applyAlignment="1" applyProtection="1">
      <alignment vertical="center"/>
    </xf>
    <xf numFmtId="3" fontId="4" fillId="0" borderId="46" xfId="0" applyNumberFormat="1" applyFont="1" applyFill="1" applyBorder="1" applyAlignment="1" applyProtection="1">
      <alignment vertical="center"/>
    </xf>
    <xf numFmtId="164" fontId="8" fillId="0" borderId="81" xfId="0" applyNumberFormat="1" applyFont="1" applyFill="1" applyBorder="1" applyAlignment="1" applyProtection="1">
      <alignment horizontal="center" vertical="center"/>
    </xf>
    <xf numFmtId="3" fontId="4" fillId="0" borderId="28" xfId="0" applyNumberFormat="1" applyFont="1" applyFill="1" applyBorder="1" applyAlignment="1" applyProtection="1">
      <alignment vertical="center"/>
    </xf>
    <xf numFmtId="3" fontId="4" fillId="0" borderId="64" xfId="0" applyNumberFormat="1" applyFont="1" applyFill="1" applyBorder="1" applyAlignment="1" applyProtection="1">
      <alignment vertical="center"/>
    </xf>
    <xf numFmtId="3" fontId="4" fillId="0" borderId="26" xfId="0" applyNumberFormat="1" applyFont="1" applyFill="1" applyBorder="1" applyAlignment="1" applyProtection="1">
      <alignment vertical="center"/>
    </xf>
    <xf numFmtId="164" fontId="4" fillId="0" borderId="84" xfId="0" applyNumberFormat="1" applyFont="1" applyFill="1" applyBorder="1" applyAlignment="1" applyProtection="1">
      <alignment horizontal="center" vertical="center"/>
    </xf>
    <xf numFmtId="3" fontId="9" fillId="2" borderId="18" xfId="0" applyNumberFormat="1" applyFont="1" applyFill="1" applyBorder="1" applyAlignment="1" applyProtection="1">
      <alignment vertical="center"/>
    </xf>
    <xf numFmtId="164" fontId="9" fillId="2" borderId="87" xfId="0" applyNumberFormat="1" applyFont="1" applyFill="1" applyBorder="1" applyAlignment="1" applyProtection="1">
      <alignment horizontal="center" vertical="center"/>
    </xf>
    <xf numFmtId="3" fontId="4" fillId="0" borderId="63" xfId="0" applyNumberFormat="1" applyFont="1" applyFill="1" applyBorder="1" applyAlignment="1" applyProtection="1">
      <alignment horizontal="right" vertical="center"/>
    </xf>
    <xf numFmtId="3" fontId="4" fillId="0" borderId="43" xfId="0" applyNumberFormat="1" applyFont="1" applyFill="1" applyBorder="1" applyAlignment="1" applyProtection="1">
      <alignment horizontal="right" vertical="center"/>
    </xf>
    <xf numFmtId="3" fontId="4" fillId="0" borderId="48" xfId="0" applyNumberFormat="1" applyFont="1" applyFill="1" applyBorder="1" applyAlignment="1" applyProtection="1">
      <alignment horizontal="right"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3" fontId="4" fillId="0" borderId="51" xfId="0" applyNumberFormat="1" applyFont="1" applyFill="1" applyBorder="1" applyAlignment="1" applyProtection="1">
      <alignment horizontal="right" vertical="center"/>
    </xf>
    <xf numFmtId="3" fontId="4" fillId="0" borderId="54" xfId="0" applyNumberFormat="1" applyFont="1" applyFill="1" applyBorder="1" applyAlignment="1" applyProtection="1">
      <alignment horizontal="right" vertical="center"/>
    </xf>
    <xf numFmtId="3" fontId="4" fillId="0" borderId="55" xfId="0" applyNumberFormat="1" applyFont="1" applyFill="1" applyBorder="1" applyAlignment="1" applyProtection="1">
      <alignment horizontal="right" vertical="center"/>
    </xf>
    <xf numFmtId="3" fontId="4" fillId="0" borderId="65" xfId="0" applyNumberFormat="1" applyFont="1" applyFill="1" applyBorder="1" applyAlignment="1" applyProtection="1">
      <alignment horizontal="right" vertical="center"/>
    </xf>
    <xf numFmtId="3" fontId="4" fillId="0" borderId="12" xfId="0" applyNumberFormat="1" applyFont="1" applyFill="1" applyBorder="1" applyAlignment="1" applyProtection="1">
      <alignment horizontal="right" vertical="center"/>
    </xf>
    <xf numFmtId="3" fontId="8" fillId="0" borderId="22" xfId="0" applyNumberFormat="1" applyFont="1" applyFill="1" applyBorder="1" applyAlignment="1" applyProtection="1">
      <alignment horizontal="right" vertical="center"/>
    </xf>
    <xf numFmtId="3" fontId="8" fillId="0" borderId="19" xfId="0" applyNumberFormat="1" applyFont="1" applyFill="1" applyBorder="1" applyAlignment="1" applyProtection="1">
      <alignment horizontal="right" vertical="center"/>
    </xf>
    <xf numFmtId="3" fontId="4" fillId="0" borderId="43" xfId="0" applyNumberFormat="1" applyFont="1" applyFill="1" applyBorder="1" applyAlignment="1" applyProtection="1">
      <alignment vertical="center"/>
    </xf>
    <xf numFmtId="164" fontId="4" fillId="0" borderId="58" xfId="0" applyNumberFormat="1" applyFont="1" applyFill="1" applyBorder="1" applyAlignment="1" applyProtection="1">
      <alignment horizontal="center" vertical="center"/>
    </xf>
    <xf numFmtId="3" fontId="4" fillId="0" borderId="48" xfId="0" applyNumberFormat="1" applyFont="1" applyFill="1" applyBorder="1" applyAlignment="1" applyProtection="1">
      <alignment vertical="center"/>
    </xf>
    <xf numFmtId="164" fontId="4" fillId="0" borderId="60" xfId="0" applyNumberFormat="1" applyFont="1" applyFill="1" applyBorder="1" applyAlignment="1" applyProtection="1">
      <alignment horizontal="center" vertical="center"/>
    </xf>
    <xf numFmtId="3" fontId="4" fillId="0" borderId="48" xfId="0" applyNumberFormat="1" applyFont="1" applyFill="1" applyBorder="1" applyAlignment="1" applyProtection="1">
      <alignment horizontal="center" vertical="center"/>
    </xf>
    <xf numFmtId="3" fontId="4" fillId="0" borderId="43" xfId="0" applyNumberFormat="1" applyFont="1" applyFill="1" applyBorder="1" applyAlignment="1" applyProtection="1">
      <alignment horizontal="center" vertical="center"/>
    </xf>
    <xf numFmtId="3" fontId="4" fillId="0" borderId="63" xfId="0" applyNumberFormat="1" applyFont="1" applyFill="1" applyBorder="1" applyAlignment="1" applyProtection="1">
      <alignment vertical="center"/>
    </xf>
    <xf numFmtId="164" fontId="4" fillId="0" borderId="18" xfId="0" applyNumberFormat="1" applyFont="1" applyFill="1" applyBorder="1" applyAlignment="1" applyProtection="1">
      <alignment horizontal="center" vertical="center"/>
    </xf>
    <xf numFmtId="3" fontId="4" fillId="0" borderId="9" xfId="0" applyNumberFormat="1" applyFont="1" applyFill="1" applyBorder="1" applyAlignment="1" applyProtection="1">
      <alignment horizontal="center" vertical="center"/>
    </xf>
    <xf numFmtId="3" fontId="4" fillId="0" borderId="54" xfId="0" applyNumberFormat="1" applyFont="1" applyFill="1" applyBorder="1" applyAlignment="1" applyProtection="1">
      <alignment vertical="center"/>
    </xf>
    <xf numFmtId="3" fontId="4" fillId="0" borderId="51" xfId="0" applyNumberFormat="1" applyFont="1" applyFill="1" applyBorder="1" applyAlignment="1" applyProtection="1">
      <alignment vertical="center"/>
    </xf>
    <xf numFmtId="3" fontId="8" fillId="0" borderId="66" xfId="0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 applyProtection="1">
      <alignment vertical="center"/>
    </xf>
    <xf numFmtId="3" fontId="4" fillId="0" borderId="21" xfId="0" applyNumberFormat="1" applyFont="1" applyFill="1" applyBorder="1" applyAlignment="1" applyProtection="1">
      <alignment horizontal="right" vertical="center"/>
      <protection locked="0"/>
    </xf>
    <xf numFmtId="3" fontId="4" fillId="0" borderId="19" xfId="0" applyNumberFormat="1" applyFont="1" applyFill="1" applyBorder="1" applyAlignment="1" applyProtection="1">
      <alignment horizontal="right" vertical="center"/>
      <protection locked="0"/>
    </xf>
    <xf numFmtId="164" fontId="4" fillId="0" borderId="27" xfId="0" applyNumberFormat="1" applyFont="1" applyFill="1" applyBorder="1" applyAlignment="1" applyProtection="1">
      <alignment horizontal="center" vertical="center"/>
    </xf>
    <xf numFmtId="3" fontId="8" fillId="0" borderId="14" xfId="0" applyNumberFormat="1" applyFont="1" applyFill="1" applyBorder="1" applyAlignment="1" applyProtection="1">
      <alignment horizontal="right" vertical="center"/>
    </xf>
    <xf numFmtId="3" fontId="8" fillId="0" borderId="66" xfId="0" applyNumberFormat="1" applyFont="1" applyFill="1" applyBorder="1" applyAlignment="1" applyProtection="1">
      <alignment horizontal="right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3" fontId="9" fillId="2" borderId="38" xfId="0" applyNumberFormat="1" applyFont="1" applyFill="1" applyBorder="1" applyAlignment="1" applyProtection="1">
      <alignment vertical="center"/>
    </xf>
    <xf numFmtId="3" fontId="9" fillId="2" borderId="15" xfId="0" applyNumberFormat="1" applyFont="1" applyFill="1" applyBorder="1" applyAlignment="1" applyProtection="1">
      <alignment vertical="center"/>
    </xf>
    <xf numFmtId="164" fontId="9" fillId="2" borderId="66" xfId="0" applyNumberFormat="1" applyFont="1" applyFill="1" applyBorder="1" applyAlignment="1" applyProtection="1">
      <alignment horizontal="center" vertical="center"/>
    </xf>
    <xf numFmtId="164" fontId="9" fillId="2" borderId="70" xfId="0" applyNumberFormat="1" applyFont="1" applyFill="1" applyBorder="1" applyAlignment="1" applyProtection="1">
      <alignment horizontal="center" vertical="center"/>
    </xf>
    <xf numFmtId="3" fontId="8" fillId="0" borderId="53" xfId="0" applyNumberFormat="1" applyFont="1" applyFill="1" applyBorder="1" applyAlignment="1" applyProtection="1">
      <alignment vertical="center"/>
      <protection locked="0"/>
    </xf>
    <xf numFmtId="3" fontId="8" fillId="0" borderId="54" xfId="0" applyNumberFormat="1" applyFont="1" applyFill="1" applyBorder="1" applyAlignment="1" applyProtection="1">
      <alignment vertical="center"/>
      <protection locked="0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5" xfId="0" applyNumberFormat="1" applyFont="1" applyFill="1" applyBorder="1" applyAlignment="1" applyProtection="1">
      <alignment horizontal="center" vertical="center"/>
    </xf>
    <xf numFmtId="3" fontId="8" fillId="0" borderId="14" xfId="0" applyNumberFormat="1" applyFont="1" applyFill="1" applyBorder="1" applyAlignment="1" applyProtection="1">
      <alignment vertical="center"/>
    </xf>
    <xf numFmtId="3" fontId="8" fillId="0" borderId="15" xfId="0" applyNumberFormat="1" applyFont="1" applyFill="1" applyBorder="1" applyAlignment="1" applyProtection="1">
      <alignment vertical="center"/>
    </xf>
    <xf numFmtId="3" fontId="9" fillId="2" borderId="39" xfId="0" applyNumberFormat="1" applyFont="1" applyFill="1" applyBorder="1" applyAlignment="1" applyProtection="1">
      <alignment vertical="center"/>
    </xf>
    <xf numFmtId="164" fontId="9" fillId="2" borderId="15" xfId="0" applyNumberFormat="1" applyFont="1" applyFill="1" applyBorder="1" applyAlignment="1" applyProtection="1">
      <alignment horizontal="center" vertical="center"/>
    </xf>
    <xf numFmtId="164" fontId="9" fillId="2" borderId="16" xfId="0" applyNumberFormat="1" applyFont="1" applyFill="1" applyBorder="1" applyAlignment="1" applyProtection="1">
      <alignment horizontal="center" vertical="center"/>
    </xf>
    <xf numFmtId="3" fontId="4" fillId="0" borderId="22" xfId="0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 applyProtection="1">
      <alignment vertical="center"/>
    </xf>
    <xf numFmtId="3" fontId="4" fillId="0" borderId="29" xfId="0" applyNumberFormat="1" applyFont="1" applyFill="1" applyBorder="1" applyAlignment="1" applyProtection="1">
      <alignment vertical="center"/>
      <protection locked="0"/>
    </xf>
    <xf numFmtId="3" fontId="4" fillId="0" borderId="30" xfId="0" applyNumberFormat="1" applyFont="1" applyFill="1" applyBorder="1" applyAlignment="1" applyProtection="1">
      <alignment vertical="center"/>
      <protection locked="0"/>
    </xf>
    <xf numFmtId="3" fontId="9" fillId="2" borderId="66" xfId="0" applyNumberFormat="1" applyFont="1" applyFill="1" applyBorder="1" applyAlignment="1" applyProtection="1">
      <alignment vertical="center"/>
    </xf>
    <xf numFmtId="165" fontId="9" fillId="2" borderId="66" xfId="0" applyNumberFormat="1" applyFont="1" applyFill="1" applyBorder="1" applyAlignment="1" applyProtection="1">
      <alignment horizontal="center" vertical="center"/>
    </xf>
    <xf numFmtId="164" fontId="9" fillId="2" borderId="94" xfId="0" applyNumberFormat="1" applyFont="1" applyFill="1" applyBorder="1" applyAlignment="1" applyProtection="1">
      <alignment horizontal="center" vertical="center"/>
    </xf>
    <xf numFmtId="165" fontId="8" fillId="0" borderId="18" xfId="0" applyNumberFormat="1" applyFont="1" applyFill="1" applyBorder="1" applyAlignment="1" applyProtection="1">
      <alignment horizontal="center" vertical="center"/>
    </xf>
    <xf numFmtId="164" fontId="8" fillId="0" borderId="91" xfId="0" applyNumberFormat="1" applyFont="1" applyFill="1" applyBorder="1" applyAlignment="1" applyProtection="1">
      <alignment horizontal="center" vertical="center"/>
    </xf>
    <xf numFmtId="164" fontId="9" fillId="2" borderId="81" xfId="0" applyNumberFormat="1" applyFont="1" applyFill="1" applyBorder="1" applyAlignment="1" applyProtection="1">
      <alignment horizontal="center" vertical="center"/>
    </xf>
    <xf numFmtId="3" fontId="4" fillId="0" borderId="22" xfId="0" applyNumberFormat="1" applyFont="1" applyFill="1" applyBorder="1" applyAlignment="1" applyProtection="1">
      <alignment horizontal="right" vertical="center"/>
    </xf>
    <xf numFmtId="164" fontId="4" fillId="0" borderId="82" xfId="0" applyNumberFormat="1" applyFont="1" applyFill="1" applyBorder="1" applyAlignment="1" applyProtection="1">
      <alignment horizontal="center" vertical="center"/>
    </xf>
    <xf numFmtId="164" fontId="8" fillId="0" borderId="19" xfId="0" applyNumberFormat="1" applyFont="1" applyFill="1" applyBorder="1" applyAlignment="1" applyProtection="1">
      <alignment horizontal="center" vertical="center"/>
    </xf>
    <xf numFmtId="164" fontId="8" fillId="0" borderId="41" xfId="0" applyNumberFormat="1" applyFont="1" applyFill="1" applyBorder="1" applyAlignment="1" applyProtection="1">
      <alignment horizontal="center" vertical="center"/>
    </xf>
    <xf numFmtId="3" fontId="9" fillId="2" borderId="69" xfId="0" applyNumberFormat="1" applyFont="1" applyFill="1" applyBorder="1" applyAlignment="1" applyProtection="1">
      <alignment vertical="center"/>
    </xf>
    <xf numFmtId="3" fontId="8" fillId="0" borderId="1" xfId="0" applyNumberFormat="1" applyFont="1" applyFill="1" applyBorder="1" applyAlignment="1" applyProtection="1">
      <alignment vertical="center"/>
    </xf>
    <xf numFmtId="3" fontId="8" fillId="0" borderId="55" xfId="0" applyNumberFormat="1" applyFont="1" applyFill="1" applyBorder="1" applyAlignment="1" applyProtection="1">
      <alignment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3" fontId="8" fillId="0" borderId="69" xfId="0" applyNumberFormat="1" applyFont="1" applyFill="1" applyBorder="1" applyAlignment="1" applyProtection="1">
      <alignment horizontal="right" vertical="center"/>
    </xf>
    <xf numFmtId="3" fontId="4" fillId="0" borderId="33" xfId="0" applyNumberFormat="1" applyFont="1" applyFill="1" applyBorder="1" applyAlignment="1" applyProtection="1">
      <alignment horizontal="right" vertical="center"/>
    </xf>
    <xf numFmtId="3" fontId="4" fillId="0" borderId="34" xfId="0" applyNumberFormat="1" applyFont="1" applyFill="1" applyBorder="1" applyAlignment="1" applyProtection="1">
      <alignment horizontal="right" vertical="center"/>
    </xf>
    <xf numFmtId="164" fontId="4" fillId="0" borderId="34" xfId="0" applyNumberFormat="1" applyFont="1" applyFill="1" applyBorder="1" applyAlignment="1" applyProtection="1">
      <alignment horizontal="center" vertical="center"/>
    </xf>
    <xf numFmtId="3" fontId="4" fillId="0" borderId="36" xfId="0" applyNumberFormat="1" applyFont="1" applyFill="1" applyBorder="1" applyAlignment="1" applyProtection="1">
      <alignment horizontal="right" vertical="center"/>
    </xf>
    <xf numFmtId="3" fontId="4" fillId="0" borderId="30" xfId="0" applyNumberFormat="1" applyFont="1" applyFill="1" applyBorder="1" applyAlignment="1" applyProtection="1">
      <alignment horizontal="right" vertical="center"/>
      <protection locked="0"/>
    </xf>
    <xf numFmtId="3" fontId="8" fillId="0" borderId="0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3" fontId="4" fillId="0" borderId="90" xfId="0" applyNumberFormat="1" applyFont="1" applyFill="1" applyBorder="1" applyAlignment="1" applyProtection="1">
      <alignment vertical="center"/>
    </xf>
    <xf numFmtId="3" fontId="4" fillId="0" borderId="37" xfId="0" applyNumberFormat="1" applyFont="1" applyFill="1" applyBorder="1" applyAlignment="1" applyProtection="1">
      <alignment vertical="center"/>
    </xf>
    <xf numFmtId="3" fontId="4" fillId="0" borderId="22" xfId="0" applyNumberFormat="1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horizontal="left" vertical="center"/>
    </xf>
    <xf numFmtId="0" fontId="0" fillId="0" borderId="69" xfId="0" applyFont="1" applyFill="1" applyBorder="1" applyAlignment="1"/>
    <xf numFmtId="0" fontId="0" fillId="0" borderId="70" xfId="0" applyFont="1" applyFill="1" applyBorder="1" applyAlignment="1"/>
    <xf numFmtId="0" fontId="8" fillId="3" borderId="19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center" vertical="center" wrapText="1"/>
    </xf>
    <xf numFmtId="0" fontId="4" fillId="0" borderId="4" xfId="0" quotePrefix="1" applyFont="1" applyFill="1" applyBorder="1" applyAlignment="1" applyProtection="1">
      <alignment vertical="center"/>
    </xf>
    <xf numFmtId="0" fontId="0" fillId="0" borderId="72" xfId="0" applyFont="1" applyFill="1" applyBorder="1" applyAlignment="1"/>
    <xf numFmtId="0" fontId="0" fillId="0" borderId="27" xfId="0" applyFont="1" applyFill="1" applyBorder="1" applyAlignment="1"/>
    <xf numFmtId="0" fontId="4" fillId="0" borderId="28" xfId="0" quotePrefix="1" applyFont="1" applyFill="1" applyBorder="1" applyAlignment="1" applyProtection="1">
      <alignment vertical="center"/>
    </xf>
    <xf numFmtId="0" fontId="0" fillId="0" borderId="73" xfId="0" applyFont="1" applyFill="1" applyBorder="1" applyAlignment="1"/>
    <xf numFmtId="0" fontId="0" fillId="0" borderId="75" xfId="0" applyFont="1" applyFill="1" applyBorder="1" applyAlignment="1"/>
    <xf numFmtId="0" fontId="4" fillId="0" borderId="4" xfId="0" quotePrefix="1" applyFont="1" applyFill="1" applyBorder="1" applyAlignment="1" applyProtection="1">
      <alignment horizontal="left" vertical="center"/>
    </xf>
    <xf numFmtId="0" fontId="0" fillId="0" borderId="72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4" fillId="0" borderId="28" xfId="0" applyFont="1" applyFill="1" applyBorder="1" applyAlignment="1" applyProtection="1">
      <alignment vertical="center"/>
    </xf>
    <xf numFmtId="0" fontId="0" fillId="0" borderId="73" xfId="0" applyFont="1" applyFill="1" applyBorder="1" applyAlignment="1">
      <alignment vertical="center"/>
    </xf>
    <xf numFmtId="0" fontId="0" fillId="0" borderId="75" xfId="0" applyFont="1" applyFill="1" applyBorder="1" applyAlignment="1">
      <alignment vertical="center"/>
    </xf>
    <xf numFmtId="0" fontId="4" fillId="0" borderId="32" xfId="0" quotePrefix="1" applyFont="1" applyFill="1" applyBorder="1" applyAlignment="1" applyProtection="1">
      <alignment horizontal="left" vertical="center"/>
    </xf>
    <xf numFmtId="0" fontId="0" fillId="0" borderId="74" xfId="0" applyFont="1" applyFill="1" applyBorder="1" applyAlignment="1">
      <alignment vertical="center"/>
    </xf>
    <xf numFmtId="0" fontId="0" fillId="0" borderId="76" xfId="0" applyFont="1" applyFill="1" applyBorder="1" applyAlignment="1">
      <alignment vertical="center"/>
    </xf>
    <xf numFmtId="0" fontId="4" fillId="3" borderId="38" xfId="0" applyFont="1" applyFill="1" applyBorder="1" applyAlignment="1" applyProtection="1">
      <alignment horizontal="center" vertical="center"/>
    </xf>
    <xf numFmtId="0" fontId="0" fillId="3" borderId="69" xfId="0" applyFont="1" applyFill="1" applyBorder="1" applyAlignment="1">
      <alignment vertical="center"/>
    </xf>
    <xf numFmtId="0" fontId="0" fillId="3" borderId="70" xfId="0" applyFont="1" applyFill="1" applyBorder="1" applyAlignment="1">
      <alignment vertical="center"/>
    </xf>
    <xf numFmtId="0" fontId="2" fillId="0" borderId="38" xfId="0" quotePrefix="1" applyFont="1" applyFill="1" applyBorder="1" applyAlignment="1" applyProtection="1">
      <alignment vertical="center"/>
    </xf>
    <xf numFmtId="0" fontId="9" fillId="0" borderId="38" xfId="0" quotePrefix="1" applyFont="1" applyFill="1" applyBorder="1" applyAlignment="1" applyProtection="1">
      <alignment horizontal="left" vertical="center"/>
    </xf>
    <xf numFmtId="0" fontId="7" fillId="0" borderId="72" xfId="0" applyFont="1" applyFill="1" applyBorder="1" applyAlignment="1" applyProtection="1">
      <alignment vertical="top" wrapText="1"/>
    </xf>
    <xf numFmtId="0" fontId="7" fillId="0" borderId="72" xfId="0" applyFont="1" applyFill="1" applyBorder="1" applyAlignment="1">
      <alignment vertical="top" wrapText="1"/>
    </xf>
    <xf numFmtId="0" fontId="2" fillId="0" borderId="38" xfId="0" applyFont="1" applyFill="1" applyBorder="1" applyAlignment="1" applyProtection="1">
      <alignment vertical="center"/>
    </xf>
    <xf numFmtId="0" fontId="0" fillId="0" borderId="69" xfId="0" applyFont="1" applyFill="1" applyBorder="1" applyAlignment="1">
      <alignment vertical="center"/>
    </xf>
    <xf numFmtId="0" fontId="0" fillId="0" borderId="70" xfId="0" applyFont="1" applyFill="1" applyBorder="1" applyAlignment="1">
      <alignment vertical="center"/>
    </xf>
    <xf numFmtId="0" fontId="2" fillId="2" borderId="38" xfId="0" quotePrefix="1" applyFont="1" applyFill="1" applyBorder="1" applyAlignment="1" applyProtection="1">
      <alignment horizontal="left" vertical="center"/>
    </xf>
    <xf numFmtId="0" fontId="0" fillId="2" borderId="69" xfId="0" applyFont="1" applyFill="1" applyBorder="1" applyAlignment="1"/>
    <xf numFmtId="0" fontId="0" fillId="2" borderId="70" xfId="0" applyFont="1" applyFill="1" applyBorder="1" applyAlignment="1"/>
    <xf numFmtId="0" fontId="2" fillId="2" borderId="31" xfId="0" quotePrefix="1" applyFont="1" applyFill="1" applyBorder="1" applyAlignment="1" applyProtection="1">
      <alignment horizontal="left" vertical="center"/>
    </xf>
    <xf numFmtId="0" fontId="0" fillId="2" borderId="1" xfId="0" applyFont="1" applyFill="1" applyBorder="1" applyAlignment="1"/>
    <xf numFmtId="0" fontId="0" fillId="2" borderId="5" xfId="0" applyFont="1" applyFill="1" applyBorder="1" applyAlignment="1"/>
    <xf numFmtId="0" fontId="2" fillId="2" borderId="38" xfId="0" quotePrefix="1" applyFont="1" applyFill="1" applyBorder="1" applyAlignment="1" applyProtection="1">
      <alignment horizontal="left" vertical="center" indent="1"/>
    </xf>
    <xf numFmtId="0" fontId="0" fillId="2" borderId="69" xfId="0" applyFont="1" applyFill="1" applyBorder="1" applyAlignment="1">
      <alignment horizontal="left" vertical="center" indent="1"/>
    </xf>
    <xf numFmtId="0" fontId="0" fillId="2" borderId="70" xfId="0" applyFont="1" applyFill="1" applyBorder="1" applyAlignment="1">
      <alignment horizontal="left" vertical="center" indent="1"/>
    </xf>
    <xf numFmtId="0" fontId="2" fillId="0" borderId="31" xfId="0" applyFont="1" applyFill="1" applyBorder="1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0" fillId="3" borderId="72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3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3" borderId="70" xfId="0" applyFont="1" applyFill="1" applyBorder="1" applyAlignment="1" applyProtection="1">
      <alignment horizontal="center" vertical="center"/>
    </xf>
    <xf numFmtId="0" fontId="2" fillId="3" borderId="77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8" fillId="3" borderId="55" xfId="0" applyFont="1" applyFill="1" applyBorder="1" applyAlignment="1" applyProtection="1">
      <alignment horizontal="center" vertical="center" wrapText="1"/>
    </xf>
    <xf numFmtId="0" fontId="8" fillId="3" borderId="68" xfId="0" applyFont="1" applyFill="1" applyBorder="1" applyAlignment="1" applyProtection="1">
      <alignment horizontal="center" vertical="center"/>
    </xf>
    <xf numFmtId="0" fontId="2" fillId="3" borderId="71" xfId="0" applyFont="1" applyFill="1" applyBorder="1" applyAlignment="1" applyProtection="1">
      <alignment horizontal="center" vertical="center"/>
    </xf>
    <xf numFmtId="0" fontId="2" fillId="3" borderId="8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"/>
  <sheetViews>
    <sheetView showGridLines="0" tabSelected="1" zoomScale="150" zoomScaleNormal="150" zoomScaleSheetLayoutView="110" workbookViewId="0">
      <pane xSplit="3" topLeftCell="D1" activePane="topRight" state="frozen"/>
      <selection activeCell="A63" sqref="A63"/>
      <selection pane="topRight" activeCell="A2" sqref="A2:R2"/>
    </sheetView>
  </sheetViews>
  <sheetFormatPr defaultRowHeight="12.75" x14ac:dyDescent="0.2"/>
  <cols>
    <col min="1" max="1" width="6.140625" style="2" bestFit="1" customWidth="1"/>
    <col min="2" max="2" width="0.28515625" style="2" customWidth="1"/>
    <col min="3" max="3" width="36.42578125" style="1" customWidth="1"/>
    <col min="4" max="5" width="9.28515625" style="1" bestFit="1" customWidth="1"/>
    <col min="6" max="6" width="9.140625" style="1" customWidth="1"/>
    <col min="7" max="8" width="5.85546875" style="1" customWidth="1"/>
    <col min="9" max="10" width="9.7109375" style="1" bestFit="1" customWidth="1"/>
    <col min="11" max="11" width="9.28515625" style="1" bestFit="1" customWidth="1"/>
    <col min="12" max="13" width="5.85546875" style="1" customWidth="1"/>
    <col min="14" max="14" width="9.28515625" style="1" bestFit="1" customWidth="1"/>
    <col min="15" max="15" width="9.85546875" style="1" bestFit="1" customWidth="1"/>
    <col min="16" max="16" width="9.28515625" style="1" bestFit="1" customWidth="1"/>
    <col min="17" max="18" width="5.85546875" style="1" customWidth="1"/>
    <col min="19" max="19" width="9.140625" style="1"/>
    <col min="20" max="20" width="11.140625" style="1" bestFit="1" customWidth="1"/>
    <col min="21" max="22" width="11" style="1" bestFit="1" customWidth="1"/>
    <col min="23" max="16384" width="9.140625" style="1"/>
  </cols>
  <sheetData>
    <row r="1" spans="1:18" ht="26.1" customHeight="1" x14ac:dyDescent="0.2">
      <c r="A1" s="297" t="s">
        <v>149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</row>
    <row r="2" spans="1:18" ht="20.100000000000001" customHeight="1" x14ac:dyDescent="0.2">
      <c r="A2" s="318" t="s">
        <v>146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</row>
    <row r="3" spans="1:18" ht="15" customHeight="1" thickBot="1" x14ac:dyDescent="0.35">
      <c r="C3" s="3"/>
      <c r="E3" s="3"/>
      <c r="F3" s="4"/>
      <c r="G3" s="5"/>
      <c r="H3" s="5"/>
      <c r="I3" s="6"/>
      <c r="J3" s="5"/>
      <c r="K3" s="5"/>
      <c r="L3" s="4"/>
      <c r="M3" s="4"/>
      <c r="N3" s="4"/>
      <c r="O3" s="4"/>
      <c r="P3" s="4"/>
      <c r="Q3" s="4"/>
      <c r="R3" s="7" t="s">
        <v>119</v>
      </c>
    </row>
    <row r="4" spans="1:18" ht="27" customHeight="1" thickBot="1" x14ac:dyDescent="0.25">
      <c r="A4" s="299" t="s">
        <v>13</v>
      </c>
      <c r="B4" s="300"/>
      <c r="C4" s="301"/>
      <c r="D4" s="308" t="s">
        <v>122</v>
      </c>
      <c r="E4" s="309"/>
      <c r="F4" s="309"/>
      <c r="G4" s="309"/>
      <c r="H4" s="310"/>
      <c r="I4" s="308" t="s">
        <v>15</v>
      </c>
      <c r="J4" s="309"/>
      <c r="K4" s="309"/>
      <c r="L4" s="309"/>
      <c r="M4" s="309"/>
      <c r="N4" s="311" t="s">
        <v>124</v>
      </c>
      <c r="O4" s="309"/>
      <c r="P4" s="309"/>
      <c r="Q4" s="309"/>
      <c r="R4" s="310"/>
    </row>
    <row r="5" spans="1:18" ht="13.5" customHeight="1" x14ac:dyDescent="0.2">
      <c r="A5" s="302"/>
      <c r="B5" s="303"/>
      <c r="C5" s="304"/>
      <c r="D5" s="312" t="s">
        <v>14</v>
      </c>
      <c r="E5" s="313"/>
      <c r="F5" s="258" t="s">
        <v>5</v>
      </c>
      <c r="G5" s="315" t="s">
        <v>1</v>
      </c>
      <c r="H5" s="316"/>
      <c r="I5" s="312" t="s">
        <v>14</v>
      </c>
      <c r="J5" s="313"/>
      <c r="K5" s="258" t="s">
        <v>16</v>
      </c>
      <c r="L5" s="315" t="s">
        <v>1</v>
      </c>
      <c r="M5" s="317"/>
      <c r="N5" s="8" t="s">
        <v>2</v>
      </c>
      <c r="O5" s="9"/>
      <c r="P5" s="258" t="s">
        <v>16</v>
      </c>
      <c r="Q5" s="315" t="s">
        <v>1</v>
      </c>
      <c r="R5" s="316"/>
    </row>
    <row r="6" spans="1:18" ht="13.5" thickBot="1" x14ac:dyDescent="0.25">
      <c r="A6" s="305"/>
      <c r="B6" s="306"/>
      <c r="C6" s="307"/>
      <c r="D6" s="10" t="s">
        <v>3</v>
      </c>
      <c r="E6" s="11" t="s">
        <v>4</v>
      </c>
      <c r="F6" s="314"/>
      <c r="G6" s="11" t="s">
        <v>6</v>
      </c>
      <c r="H6" s="12" t="s">
        <v>7</v>
      </c>
      <c r="I6" s="10" t="s">
        <v>3</v>
      </c>
      <c r="J6" s="11" t="s">
        <v>4</v>
      </c>
      <c r="K6" s="259"/>
      <c r="L6" s="11" t="s">
        <v>6</v>
      </c>
      <c r="M6" s="13" t="s">
        <v>7</v>
      </c>
      <c r="N6" s="14" t="s">
        <v>3</v>
      </c>
      <c r="O6" s="15" t="s">
        <v>4</v>
      </c>
      <c r="P6" s="259"/>
      <c r="Q6" s="15" t="s">
        <v>6</v>
      </c>
      <c r="R6" s="16" t="s">
        <v>7</v>
      </c>
    </row>
    <row r="7" spans="1:18" ht="13.5" thickBot="1" x14ac:dyDescent="0.25">
      <c r="A7" s="275">
        <v>1</v>
      </c>
      <c r="B7" s="276"/>
      <c r="C7" s="277"/>
      <c r="D7" s="17">
        <v>2</v>
      </c>
      <c r="E7" s="18">
        <v>3</v>
      </c>
      <c r="F7" s="18">
        <v>4</v>
      </c>
      <c r="G7" s="19">
        <v>5</v>
      </c>
      <c r="H7" s="20">
        <v>6</v>
      </c>
      <c r="I7" s="17">
        <v>7</v>
      </c>
      <c r="J7" s="18">
        <v>8</v>
      </c>
      <c r="K7" s="18">
        <v>9</v>
      </c>
      <c r="L7" s="19">
        <v>10</v>
      </c>
      <c r="M7" s="21">
        <v>11</v>
      </c>
      <c r="N7" s="22">
        <v>12</v>
      </c>
      <c r="O7" s="18">
        <v>13</v>
      </c>
      <c r="P7" s="18">
        <v>14</v>
      </c>
      <c r="Q7" s="19">
        <v>15</v>
      </c>
      <c r="R7" s="20">
        <v>16</v>
      </c>
    </row>
    <row r="8" spans="1:18" ht="20.100000000000001" customHeight="1" thickBot="1" x14ac:dyDescent="0.25">
      <c r="A8" s="278" t="s">
        <v>128</v>
      </c>
      <c r="B8" s="256"/>
      <c r="C8" s="257"/>
      <c r="D8" s="101">
        <f>D$9+D$22</f>
        <v>6885635</v>
      </c>
      <c r="E8" s="102">
        <f t="shared" ref="E8:F8" si="0">E$9+E$22</f>
        <v>7655848</v>
      </c>
      <c r="F8" s="103">
        <f t="shared" si="0"/>
        <v>7804744</v>
      </c>
      <c r="G8" s="104">
        <f>IF(ISERROR($F8/$D8*100),"x",$F8/$D8*100)</f>
        <v>113.3482097148629</v>
      </c>
      <c r="H8" s="105">
        <f>IF(ISERROR($F8/$E8*100),"x",$F8/$E8*100)</f>
        <v>101.94486619901544</v>
      </c>
      <c r="I8" s="156">
        <f>I$9+I$22</f>
        <v>1163121</v>
      </c>
      <c r="J8" s="102">
        <f>J$9+J$22</f>
        <v>1165567</v>
      </c>
      <c r="K8" s="103">
        <f>K$9+K$22</f>
        <v>1218157</v>
      </c>
      <c r="L8" s="157">
        <f>IF(ISERROR($K8/$I8*100),"x",$K8/$I8*100)</f>
        <v>104.7317518985557</v>
      </c>
      <c r="M8" s="158">
        <f t="shared" ref="M8:M15" si="1">IF(ISERROR($K8/$J8*100),"x",$K8/$J8*100)</f>
        <v>104.51196713702431</v>
      </c>
      <c r="N8" s="192">
        <f>N$9+N$22</f>
        <v>8048756</v>
      </c>
      <c r="O8" s="193">
        <f>O$9+O$22</f>
        <v>8821415</v>
      </c>
      <c r="P8" s="193">
        <f>P$9+P$22</f>
        <v>9022901</v>
      </c>
      <c r="Q8" s="238">
        <f>IF(ISERROR($P8/$N8*100),"x",$P8/$N8*100)</f>
        <v>112.10305045897778</v>
      </c>
      <c r="R8" s="239">
        <f>IF(ISERROR($P8/$O8*100),"x",$P8/$O8*100)</f>
        <v>102.28405533579364</v>
      </c>
    </row>
    <row r="9" spans="1:18" x14ac:dyDescent="0.2">
      <c r="A9" s="260" t="s">
        <v>136</v>
      </c>
      <c r="B9" s="261"/>
      <c r="C9" s="262"/>
      <c r="D9" s="152">
        <v>6439623</v>
      </c>
      <c r="E9" s="153">
        <v>7094701</v>
      </c>
      <c r="F9" s="153">
        <v>7190204</v>
      </c>
      <c r="G9" s="23">
        <f>IF(ISERROR($F9/$D9*100),"x",$F9/$D9*100)</f>
        <v>111.65566679912784</v>
      </c>
      <c r="H9" s="24">
        <f>IF(ISERROR($F9/$E9*100),"x",$F9/$E9*100)</f>
        <v>101.34611733461354</v>
      </c>
      <c r="I9" s="207">
        <v>282907</v>
      </c>
      <c r="J9" s="226">
        <v>268157</v>
      </c>
      <c r="K9" s="226">
        <v>278689</v>
      </c>
      <c r="L9" s="23">
        <f t="shared" ref="L9:L15" si="2">IF(ISERROR($K9/$I9*100),"x",$K9/$I9*100)</f>
        <v>98.509050677431105</v>
      </c>
      <c r="M9" s="25">
        <f t="shared" si="1"/>
        <v>103.92754990546582</v>
      </c>
      <c r="N9" s="236">
        <f>D9+I9</f>
        <v>6722530</v>
      </c>
      <c r="O9" s="236">
        <f>E9+J9</f>
        <v>7362858</v>
      </c>
      <c r="P9" s="236">
        <f>F9+K9</f>
        <v>7468893</v>
      </c>
      <c r="Q9" s="23">
        <f t="shared" ref="Q9:Q37" si="3">IF(ISERROR($P9/$N9*100),"x",$P9/$N9*100)</f>
        <v>111.10241233583189</v>
      </c>
      <c r="R9" s="26">
        <f>IF(ISERROR($P9/$O9*100),"x",$P9/$O9*100)</f>
        <v>101.44013370894835</v>
      </c>
    </row>
    <row r="10" spans="1:18" x14ac:dyDescent="0.2">
      <c r="A10" s="263" t="s">
        <v>8</v>
      </c>
      <c r="B10" s="264"/>
      <c r="C10" s="265"/>
      <c r="D10" s="171"/>
      <c r="E10" s="27"/>
      <c r="F10" s="27"/>
      <c r="G10" s="28"/>
      <c r="H10" s="24"/>
      <c r="I10" s="171"/>
      <c r="J10" s="227"/>
      <c r="K10" s="27"/>
      <c r="L10" s="28"/>
      <c r="M10" s="180"/>
      <c r="N10" s="27"/>
      <c r="O10" s="27"/>
      <c r="P10" s="179"/>
      <c r="Q10" s="29"/>
      <c r="R10" s="24"/>
    </row>
    <row r="11" spans="1:18" x14ac:dyDescent="0.2">
      <c r="A11" s="30">
        <v>1111</v>
      </c>
      <c r="B11" s="31"/>
      <c r="C11" s="32" t="s">
        <v>131</v>
      </c>
      <c r="D11" s="77">
        <v>1495023</v>
      </c>
      <c r="E11" s="78">
        <v>1601724</v>
      </c>
      <c r="F11" s="78">
        <v>1655726</v>
      </c>
      <c r="G11" s="79">
        <f>IF(ISERROR($F11/$D11*100),"x",$F11/$D11*100)</f>
        <v>110.74919917619997</v>
      </c>
      <c r="H11" s="80">
        <f>IF(ISERROR($F11/$E11*100),"x",$F11/$E11*100)</f>
        <v>103.37149221713604</v>
      </c>
      <c r="I11" s="95">
        <v>0</v>
      </c>
      <c r="J11" s="146">
        <v>0</v>
      </c>
      <c r="K11" s="78">
        <v>0</v>
      </c>
      <c r="L11" s="79" t="str">
        <f t="shared" si="2"/>
        <v>x</v>
      </c>
      <c r="M11" s="147" t="str">
        <f t="shared" si="1"/>
        <v>x</v>
      </c>
      <c r="N11" s="183">
        <f t="shared" ref="N11:P22" si="4">D11+I11</f>
        <v>1495023</v>
      </c>
      <c r="O11" s="184">
        <f t="shared" si="4"/>
        <v>1601724</v>
      </c>
      <c r="P11" s="184">
        <f t="shared" si="4"/>
        <v>1655726</v>
      </c>
      <c r="Q11" s="83">
        <f t="shared" si="3"/>
        <v>110.74919917619997</v>
      </c>
      <c r="R11" s="80">
        <f>IF(ISERROR($P11/$O11*100),"x",$P11/$O11*100)</f>
        <v>103.37149221713604</v>
      </c>
    </row>
    <row r="12" spans="1:18" x14ac:dyDescent="0.2">
      <c r="A12" s="30">
        <v>1112</v>
      </c>
      <c r="B12" s="31"/>
      <c r="C12" s="33" t="s">
        <v>132</v>
      </c>
      <c r="D12" s="81">
        <v>36322</v>
      </c>
      <c r="E12" s="82">
        <v>56079</v>
      </c>
      <c r="F12" s="82">
        <v>56891</v>
      </c>
      <c r="G12" s="83">
        <f t="shared" ref="G12:G37" si="5">IF(ISERROR($F12/$D12*100),"x",$F12/$D12*100)</f>
        <v>156.62959088155938</v>
      </c>
      <c r="H12" s="84">
        <f t="shared" ref="H12:H37" si="6">IF(ISERROR($F12/$E12*100),"x",$F12/$E12*100)</f>
        <v>101.44795734588705</v>
      </c>
      <c r="I12" s="85">
        <v>0</v>
      </c>
      <c r="J12" s="82">
        <v>0</v>
      </c>
      <c r="K12" s="82">
        <v>0</v>
      </c>
      <c r="L12" s="89" t="str">
        <f t="shared" si="2"/>
        <v>x</v>
      </c>
      <c r="M12" s="148" t="str">
        <f t="shared" si="1"/>
        <v>x</v>
      </c>
      <c r="N12" s="185">
        <f t="shared" si="4"/>
        <v>36322</v>
      </c>
      <c r="O12" s="186">
        <f t="shared" si="4"/>
        <v>56079</v>
      </c>
      <c r="P12" s="186">
        <f t="shared" si="4"/>
        <v>56891</v>
      </c>
      <c r="Q12" s="83">
        <f t="shared" si="3"/>
        <v>156.62959088155938</v>
      </c>
      <c r="R12" s="84">
        <f>IF(ISERROR($P12/$O12*100),"x",$P12/$O12*100)</f>
        <v>101.44795734588705</v>
      </c>
    </row>
    <row r="13" spans="1:18" x14ac:dyDescent="0.2">
      <c r="A13" s="30">
        <v>1113</v>
      </c>
      <c r="B13" s="31"/>
      <c r="C13" s="33" t="s">
        <v>133</v>
      </c>
      <c r="D13" s="81">
        <v>152689</v>
      </c>
      <c r="E13" s="82">
        <v>145983</v>
      </c>
      <c r="F13" s="82">
        <v>147150</v>
      </c>
      <c r="G13" s="83">
        <f t="shared" si="5"/>
        <v>96.372364741402464</v>
      </c>
      <c r="H13" s="84">
        <f t="shared" si="6"/>
        <v>100.79940815026407</v>
      </c>
      <c r="I13" s="85">
        <v>0</v>
      </c>
      <c r="J13" s="82">
        <v>0</v>
      </c>
      <c r="K13" s="82">
        <v>0</v>
      </c>
      <c r="L13" s="89" t="str">
        <f t="shared" si="2"/>
        <v>x</v>
      </c>
      <c r="M13" s="148" t="str">
        <f t="shared" si="1"/>
        <v>x</v>
      </c>
      <c r="N13" s="185">
        <f t="shared" si="4"/>
        <v>152689</v>
      </c>
      <c r="O13" s="186">
        <f t="shared" si="4"/>
        <v>145983</v>
      </c>
      <c r="P13" s="186">
        <f t="shared" si="4"/>
        <v>147150</v>
      </c>
      <c r="Q13" s="83">
        <f t="shared" si="3"/>
        <v>96.372364741402464</v>
      </c>
      <c r="R13" s="84">
        <f t="shared" ref="R13:R37" si="7">IF(ISERROR($P13/$O13*100),"x",$P13/$O13*100)</f>
        <v>100.79940815026407</v>
      </c>
    </row>
    <row r="14" spans="1:18" x14ac:dyDescent="0.2">
      <c r="A14" s="30">
        <v>1121</v>
      </c>
      <c r="B14" s="31"/>
      <c r="C14" s="33" t="s">
        <v>18</v>
      </c>
      <c r="D14" s="81">
        <v>1519014</v>
      </c>
      <c r="E14" s="82">
        <v>1548025</v>
      </c>
      <c r="F14" s="82">
        <v>1566737</v>
      </c>
      <c r="G14" s="83">
        <f t="shared" si="5"/>
        <v>103.14170902967319</v>
      </c>
      <c r="H14" s="84">
        <f t="shared" si="6"/>
        <v>101.20876600830091</v>
      </c>
      <c r="I14" s="85">
        <v>0</v>
      </c>
      <c r="J14" s="82">
        <v>0</v>
      </c>
      <c r="K14" s="82">
        <v>0</v>
      </c>
      <c r="L14" s="89" t="str">
        <f t="shared" si="2"/>
        <v>x</v>
      </c>
      <c r="M14" s="148" t="str">
        <f>IF(ISERROR($K14/$J14*100),"x",$K14/$J14*100)</f>
        <v>x</v>
      </c>
      <c r="N14" s="185">
        <f t="shared" si="4"/>
        <v>1519014</v>
      </c>
      <c r="O14" s="186">
        <f t="shared" si="4"/>
        <v>1548025</v>
      </c>
      <c r="P14" s="186">
        <f t="shared" si="4"/>
        <v>1566737</v>
      </c>
      <c r="Q14" s="83">
        <f t="shared" si="3"/>
        <v>103.14170902967319</v>
      </c>
      <c r="R14" s="84">
        <f t="shared" si="7"/>
        <v>101.20876600830091</v>
      </c>
    </row>
    <row r="15" spans="1:18" x14ac:dyDescent="0.2">
      <c r="A15" s="30">
        <v>1211</v>
      </c>
      <c r="B15" s="31"/>
      <c r="C15" s="33" t="s">
        <v>19</v>
      </c>
      <c r="D15" s="81">
        <v>2896575</v>
      </c>
      <c r="E15" s="82">
        <v>3181569</v>
      </c>
      <c r="F15" s="82">
        <v>3177404</v>
      </c>
      <c r="G15" s="83">
        <f t="shared" si="5"/>
        <v>109.69520899683248</v>
      </c>
      <c r="H15" s="84">
        <f t="shared" si="6"/>
        <v>99.869089747857103</v>
      </c>
      <c r="I15" s="85">
        <v>0</v>
      </c>
      <c r="J15" s="82">
        <v>0</v>
      </c>
      <c r="K15" s="82">
        <v>0</v>
      </c>
      <c r="L15" s="89" t="str">
        <f t="shared" si="2"/>
        <v>x</v>
      </c>
      <c r="M15" s="148" t="str">
        <f t="shared" si="1"/>
        <v>x</v>
      </c>
      <c r="N15" s="185">
        <f t="shared" si="4"/>
        <v>2896575</v>
      </c>
      <c r="O15" s="186">
        <f t="shared" si="4"/>
        <v>3181569</v>
      </c>
      <c r="P15" s="186">
        <f t="shared" si="4"/>
        <v>3177404</v>
      </c>
      <c r="Q15" s="28">
        <f t="shared" si="3"/>
        <v>109.69520899683248</v>
      </c>
      <c r="R15" s="84">
        <f t="shared" si="7"/>
        <v>99.869089747857103</v>
      </c>
    </row>
    <row r="16" spans="1:18" x14ac:dyDescent="0.2">
      <c r="A16" s="30" t="s">
        <v>17</v>
      </c>
      <c r="B16" s="31"/>
      <c r="C16" s="33" t="s">
        <v>25</v>
      </c>
      <c r="D16" s="85">
        <v>0</v>
      </c>
      <c r="E16" s="86">
        <v>5561</v>
      </c>
      <c r="F16" s="82">
        <v>12473</v>
      </c>
      <c r="G16" s="83" t="str">
        <f t="shared" si="5"/>
        <v>x</v>
      </c>
      <c r="H16" s="84">
        <f t="shared" si="6"/>
        <v>224.29419169214171</v>
      </c>
      <c r="I16" s="149">
        <v>5000</v>
      </c>
      <c r="J16" s="82">
        <v>5000</v>
      </c>
      <c r="K16" s="117">
        <v>5319</v>
      </c>
      <c r="L16" s="89">
        <f>IF(ISERROR($K16/$I16*100),"x",$K16/$I16*100)</f>
        <v>106.38000000000001</v>
      </c>
      <c r="M16" s="148">
        <f>IF(ISERROR($K16/$J16*100),"x",$K16/$J16*100)</f>
        <v>106.38000000000001</v>
      </c>
      <c r="N16" s="185">
        <f t="shared" si="4"/>
        <v>5000</v>
      </c>
      <c r="O16" s="186">
        <f t="shared" si="4"/>
        <v>10561</v>
      </c>
      <c r="P16" s="186">
        <f t="shared" si="4"/>
        <v>17792</v>
      </c>
      <c r="Q16" s="89">
        <f t="shared" si="3"/>
        <v>355.84</v>
      </c>
      <c r="R16" s="84">
        <f t="shared" si="7"/>
        <v>168.46889499100465</v>
      </c>
    </row>
    <row r="17" spans="1:18" x14ac:dyDescent="0.2">
      <c r="A17" s="30" t="s">
        <v>21</v>
      </c>
      <c r="B17" s="31"/>
      <c r="C17" s="32" t="s">
        <v>20</v>
      </c>
      <c r="D17" s="85">
        <v>129000</v>
      </c>
      <c r="E17" s="86">
        <v>129000</v>
      </c>
      <c r="F17" s="82">
        <v>132135</v>
      </c>
      <c r="G17" s="83">
        <f t="shared" si="5"/>
        <v>102.43023255813955</v>
      </c>
      <c r="H17" s="84">
        <f t="shared" si="6"/>
        <v>102.43023255813955</v>
      </c>
      <c r="I17" s="81">
        <v>38090</v>
      </c>
      <c r="J17" s="82">
        <v>38240</v>
      </c>
      <c r="K17" s="82">
        <v>38365</v>
      </c>
      <c r="L17" s="89">
        <f t="shared" ref="L17:L37" si="8">IF(ISERROR($K17/$I17*100),"x",$K17/$I17*100)</f>
        <v>100.72197427146233</v>
      </c>
      <c r="M17" s="148">
        <f t="shared" ref="M17:M37" si="9">IF(ISERROR($K17/$J17*100),"x",$K17/$J17*100)</f>
        <v>100.32688284518829</v>
      </c>
      <c r="N17" s="185">
        <f t="shared" si="4"/>
        <v>167090</v>
      </c>
      <c r="O17" s="186">
        <f t="shared" si="4"/>
        <v>167240</v>
      </c>
      <c r="P17" s="186">
        <f t="shared" si="4"/>
        <v>170500</v>
      </c>
      <c r="Q17" s="89">
        <f t="shared" si="3"/>
        <v>102.04081632653062</v>
      </c>
      <c r="R17" s="84">
        <f t="shared" si="7"/>
        <v>101.94929442717053</v>
      </c>
    </row>
    <row r="18" spans="1:18" x14ac:dyDescent="0.2">
      <c r="A18" s="30" t="s">
        <v>22</v>
      </c>
      <c r="B18" s="31"/>
      <c r="C18" s="33" t="s">
        <v>23</v>
      </c>
      <c r="D18" s="87">
        <v>5000</v>
      </c>
      <c r="E18" s="88">
        <v>5000</v>
      </c>
      <c r="F18" s="88">
        <v>11751</v>
      </c>
      <c r="G18" s="83">
        <f t="shared" si="5"/>
        <v>235.02</v>
      </c>
      <c r="H18" s="84">
        <f t="shared" si="6"/>
        <v>235.02</v>
      </c>
      <c r="I18" s="150">
        <v>6</v>
      </c>
      <c r="J18" s="82">
        <v>48</v>
      </c>
      <c r="K18" s="82">
        <v>165</v>
      </c>
      <c r="L18" s="89" t="s">
        <v>9</v>
      </c>
      <c r="M18" s="148">
        <f t="shared" si="9"/>
        <v>343.75</v>
      </c>
      <c r="N18" s="187">
        <f t="shared" si="4"/>
        <v>5006</v>
      </c>
      <c r="O18" s="186">
        <f t="shared" si="4"/>
        <v>5048</v>
      </c>
      <c r="P18" s="186">
        <f t="shared" si="4"/>
        <v>11916</v>
      </c>
      <c r="Q18" s="89">
        <f t="shared" si="3"/>
        <v>238.0343587694766</v>
      </c>
      <c r="R18" s="84">
        <f t="shared" si="7"/>
        <v>236.05388272583201</v>
      </c>
    </row>
    <row r="19" spans="1:18" x14ac:dyDescent="0.2">
      <c r="A19" s="30">
        <v>1361</v>
      </c>
      <c r="B19" s="31"/>
      <c r="C19" s="32" t="s">
        <v>24</v>
      </c>
      <c r="D19" s="87">
        <v>46000</v>
      </c>
      <c r="E19" s="88">
        <v>46000</v>
      </c>
      <c r="F19" s="88">
        <v>56585</v>
      </c>
      <c r="G19" s="83">
        <f t="shared" si="5"/>
        <v>123.01086956521739</v>
      </c>
      <c r="H19" s="84">
        <f t="shared" si="6"/>
        <v>123.01086956521739</v>
      </c>
      <c r="I19" s="87">
        <v>9251</v>
      </c>
      <c r="J19" s="88">
        <v>9343</v>
      </c>
      <c r="K19" s="88">
        <v>9870</v>
      </c>
      <c r="L19" s="89">
        <f t="shared" si="8"/>
        <v>106.69116852232192</v>
      </c>
      <c r="M19" s="148">
        <f t="shared" si="9"/>
        <v>105.64058653537407</v>
      </c>
      <c r="N19" s="187">
        <f t="shared" si="4"/>
        <v>55251</v>
      </c>
      <c r="O19" s="186">
        <f t="shared" si="4"/>
        <v>55343</v>
      </c>
      <c r="P19" s="186">
        <f t="shared" si="4"/>
        <v>66455</v>
      </c>
      <c r="Q19" s="89">
        <f t="shared" si="3"/>
        <v>120.2783660024253</v>
      </c>
      <c r="R19" s="84">
        <f t="shared" si="7"/>
        <v>120.07842003505411</v>
      </c>
    </row>
    <row r="20" spans="1:18" x14ac:dyDescent="0.2">
      <c r="A20" s="30" t="s">
        <v>130</v>
      </c>
      <c r="B20" s="31"/>
      <c r="C20" s="32" t="s">
        <v>134</v>
      </c>
      <c r="D20" s="85">
        <v>160000</v>
      </c>
      <c r="E20" s="86">
        <v>231134</v>
      </c>
      <c r="F20" s="86">
        <v>228725</v>
      </c>
      <c r="G20" s="89">
        <f t="shared" si="5"/>
        <v>142.953125</v>
      </c>
      <c r="H20" s="90">
        <f t="shared" si="6"/>
        <v>98.957747453857934</v>
      </c>
      <c r="I20" s="85">
        <v>17654</v>
      </c>
      <c r="J20" s="86">
        <v>0</v>
      </c>
      <c r="K20" s="86">
        <v>0</v>
      </c>
      <c r="L20" s="89">
        <f t="shared" si="8"/>
        <v>0</v>
      </c>
      <c r="M20" s="148" t="str">
        <f t="shared" si="9"/>
        <v>x</v>
      </c>
      <c r="N20" s="185">
        <f t="shared" si="4"/>
        <v>177654</v>
      </c>
      <c r="O20" s="186">
        <f t="shared" si="4"/>
        <v>231134</v>
      </c>
      <c r="P20" s="185">
        <f t="shared" si="4"/>
        <v>228725</v>
      </c>
      <c r="Q20" s="89">
        <f t="shared" si="3"/>
        <v>128.74745291409144</v>
      </c>
      <c r="R20" s="84">
        <f t="shared" si="7"/>
        <v>98.957747453857934</v>
      </c>
    </row>
    <row r="21" spans="1:18" ht="13.5" thickBot="1" x14ac:dyDescent="0.25">
      <c r="A21" s="34">
        <v>1511</v>
      </c>
      <c r="B21" s="35"/>
      <c r="C21" s="36" t="s">
        <v>135</v>
      </c>
      <c r="D21" s="91">
        <v>0</v>
      </c>
      <c r="E21" s="92">
        <v>0</v>
      </c>
      <c r="F21" s="92">
        <v>0</v>
      </c>
      <c r="G21" s="93" t="str">
        <f t="shared" si="5"/>
        <v>x</v>
      </c>
      <c r="H21" s="94" t="str">
        <f t="shared" si="6"/>
        <v>x</v>
      </c>
      <c r="I21" s="91">
        <v>212453</v>
      </c>
      <c r="J21" s="92">
        <v>215073</v>
      </c>
      <c r="K21" s="92">
        <v>224970</v>
      </c>
      <c r="L21" s="93">
        <f t="shared" si="8"/>
        <v>105.89165603686463</v>
      </c>
      <c r="M21" s="151">
        <f t="shared" si="9"/>
        <v>104.6016933785273</v>
      </c>
      <c r="N21" s="188">
        <f t="shared" si="4"/>
        <v>212453</v>
      </c>
      <c r="O21" s="189">
        <f t="shared" si="4"/>
        <v>215073</v>
      </c>
      <c r="P21" s="188">
        <f t="shared" si="4"/>
        <v>224970</v>
      </c>
      <c r="Q21" s="28">
        <f t="shared" si="3"/>
        <v>105.89165603686463</v>
      </c>
      <c r="R21" s="137">
        <f t="shared" si="7"/>
        <v>104.6016933785273</v>
      </c>
    </row>
    <row r="22" spans="1:18" x14ac:dyDescent="0.2">
      <c r="A22" s="266" t="s">
        <v>137</v>
      </c>
      <c r="B22" s="267"/>
      <c r="C22" s="268"/>
      <c r="D22" s="207">
        <v>446012</v>
      </c>
      <c r="E22" s="208">
        <v>561147</v>
      </c>
      <c r="F22" s="208">
        <v>614540</v>
      </c>
      <c r="G22" s="23">
        <f t="shared" si="5"/>
        <v>137.78553043415874</v>
      </c>
      <c r="H22" s="209">
        <f t="shared" si="6"/>
        <v>109.51497557680965</v>
      </c>
      <c r="I22" s="152">
        <v>880214</v>
      </c>
      <c r="J22" s="153">
        <v>897410</v>
      </c>
      <c r="K22" s="153">
        <v>939468</v>
      </c>
      <c r="L22" s="28">
        <f t="shared" si="8"/>
        <v>106.73177204634328</v>
      </c>
      <c r="M22" s="25">
        <f t="shared" si="9"/>
        <v>104.68659809897372</v>
      </c>
      <c r="N22" s="236">
        <f t="shared" si="4"/>
        <v>1326226</v>
      </c>
      <c r="O22" s="236">
        <f t="shared" si="4"/>
        <v>1458557</v>
      </c>
      <c r="P22" s="236">
        <f>F22+K22</f>
        <v>1554008</v>
      </c>
      <c r="Q22" s="23">
        <f t="shared" si="3"/>
        <v>117.17520241648106</v>
      </c>
      <c r="R22" s="26">
        <f t="shared" si="7"/>
        <v>106.54420773408238</v>
      </c>
    </row>
    <row r="23" spans="1:18" x14ac:dyDescent="0.2">
      <c r="A23" s="269" t="s">
        <v>8</v>
      </c>
      <c r="B23" s="270"/>
      <c r="C23" s="271"/>
      <c r="D23" s="37"/>
      <c r="E23" s="38"/>
      <c r="F23" s="38"/>
      <c r="G23" s="29"/>
      <c r="H23" s="24"/>
      <c r="I23" s="228"/>
      <c r="J23" s="229"/>
      <c r="K23" s="229"/>
      <c r="L23" s="28"/>
      <c r="M23" s="172"/>
      <c r="N23" s="39" t="s">
        <v>0</v>
      </c>
      <c r="O23" s="39" t="s">
        <v>0</v>
      </c>
      <c r="P23" s="39" t="s">
        <v>0</v>
      </c>
      <c r="Q23" s="28"/>
      <c r="R23" s="40"/>
    </row>
    <row r="24" spans="1:18" x14ac:dyDescent="0.2">
      <c r="A24" s="30" t="s">
        <v>26</v>
      </c>
      <c r="B24" s="41"/>
      <c r="C24" s="42" t="s">
        <v>32</v>
      </c>
      <c r="D24" s="95">
        <v>7755</v>
      </c>
      <c r="E24" s="78">
        <v>7905</v>
      </c>
      <c r="F24" s="78">
        <v>19246</v>
      </c>
      <c r="G24" s="83">
        <f t="shared" si="5"/>
        <v>248.17537072856223</v>
      </c>
      <c r="H24" s="80">
        <f t="shared" si="6"/>
        <v>243.46616065781151</v>
      </c>
      <c r="I24" s="87">
        <v>242465</v>
      </c>
      <c r="J24" s="88">
        <v>250563</v>
      </c>
      <c r="K24" s="88">
        <v>262376</v>
      </c>
      <c r="L24" s="79">
        <f t="shared" si="8"/>
        <v>108.21190687315696</v>
      </c>
      <c r="M24" s="147">
        <f t="shared" si="9"/>
        <v>104.71458275962533</v>
      </c>
      <c r="N24" s="187">
        <f t="shared" ref="N24:P36" si="10">D24+I24</f>
        <v>250220</v>
      </c>
      <c r="O24" s="187">
        <f t="shared" si="10"/>
        <v>258468</v>
      </c>
      <c r="P24" s="187">
        <f t="shared" si="10"/>
        <v>281622</v>
      </c>
      <c r="Q24" s="79">
        <f t="shared" si="3"/>
        <v>112.5497562145312</v>
      </c>
      <c r="R24" s="107">
        <f t="shared" si="7"/>
        <v>108.95816890292029</v>
      </c>
    </row>
    <row r="25" spans="1:18" x14ac:dyDescent="0.2">
      <c r="A25" s="30" t="s">
        <v>27</v>
      </c>
      <c r="B25" s="41"/>
      <c r="C25" s="43" t="s">
        <v>45</v>
      </c>
      <c r="D25" s="85">
        <v>0</v>
      </c>
      <c r="E25" s="82">
        <v>0</v>
      </c>
      <c r="F25" s="82">
        <v>0</v>
      </c>
      <c r="G25" s="89" t="str">
        <f t="shared" si="5"/>
        <v>x</v>
      </c>
      <c r="H25" s="84" t="str">
        <f t="shared" si="6"/>
        <v>x</v>
      </c>
      <c r="I25" s="152">
        <v>10924</v>
      </c>
      <c r="J25" s="153">
        <v>13600</v>
      </c>
      <c r="K25" s="153">
        <v>14636</v>
      </c>
      <c r="L25" s="89">
        <f t="shared" si="8"/>
        <v>133.98022702306847</v>
      </c>
      <c r="M25" s="148">
        <f t="shared" si="9"/>
        <v>107.61764705882354</v>
      </c>
      <c r="N25" s="185">
        <f t="shared" si="10"/>
        <v>10924</v>
      </c>
      <c r="O25" s="186">
        <f t="shared" si="10"/>
        <v>13600</v>
      </c>
      <c r="P25" s="186">
        <f t="shared" si="10"/>
        <v>14636</v>
      </c>
      <c r="Q25" s="28">
        <f>IF(ISERROR($P25/$N25*100),"x",$P25/$N25*100)</f>
        <v>133.98022702306847</v>
      </c>
      <c r="R25" s="84">
        <f t="shared" si="7"/>
        <v>107.61764705882354</v>
      </c>
    </row>
    <row r="26" spans="1:18" x14ac:dyDescent="0.2">
      <c r="A26" s="30" t="s">
        <v>28</v>
      </c>
      <c r="B26" s="41"/>
      <c r="C26" s="42" t="s">
        <v>33</v>
      </c>
      <c r="D26" s="85">
        <v>372551</v>
      </c>
      <c r="E26" s="82">
        <v>380318</v>
      </c>
      <c r="F26" s="82">
        <v>391012</v>
      </c>
      <c r="G26" s="28">
        <f t="shared" si="5"/>
        <v>104.95529471132812</v>
      </c>
      <c r="H26" s="84">
        <f t="shared" si="6"/>
        <v>102.8118574456113</v>
      </c>
      <c r="I26" s="85">
        <v>612037</v>
      </c>
      <c r="J26" s="82">
        <v>612798</v>
      </c>
      <c r="K26" s="82">
        <v>630175</v>
      </c>
      <c r="L26" s="89">
        <f t="shared" si="8"/>
        <v>102.96354632154592</v>
      </c>
      <c r="M26" s="148">
        <f t="shared" si="9"/>
        <v>102.83568157859524</v>
      </c>
      <c r="N26" s="185">
        <f t="shared" si="10"/>
        <v>984588</v>
      </c>
      <c r="O26" s="186">
        <f t="shared" si="10"/>
        <v>993116</v>
      </c>
      <c r="P26" s="186">
        <f t="shared" si="10"/>
        <v>1021187</v>
      </c>
      <c r="Q26" s="89">
        <f t="shared" si="3"/>
        <v>103.717189321828</v>
      </c>
      <c r="R26" s="84">
        <f t="shared" si="7"/>
        <v>102.82655802544718</v>
      </c>
    </row>
    <row r="27" spans="1:18" x14ac:dyDescent="0.2">
      <c r="A27" s="30">
        <v>2141</v>
      </c>
      <c r="B27" s="41"/>
      <c r="C27" s="44" t="s">
        <v>34</v>
      </c>
      <c r="D27" s="85">
        <v>4005</v>
      </c>
      <c r="E27" s="82">
        <v>4005</v>
      </c>
      <c r="F27" s="82">
        <v>5869</v>
      </c>
      <c r="G27" s="89">
        <f t="shared" si="5"/>
        <v>146.54182272159798</v>
      </c>
      <c r="H27" s="84">
        <f t="shared" si="6"/>
        <v>146.54182272159798</v>
      </c>
      <c r="I27" s="81">
        <v>383</v>
      </c>
      <c r="J27" s="82">
        <v>383</v>
      </c>
      <c r="K27" s="82">
        <v>366</v>
      </c>
      <c r="L27" s="89">
        <f t="shared" si="8"/>
        <v>95.561357702349866</v>
      </c>
      <c r="M27" s="148">
        <f t="shared" si="9"/>
        <v>95.561357702349866</v>
      </c>
      <c r="N27" s="185">
        <f t="shared" si="10"/>
        <v>4388</v>
      </c>
      <c r="O27" s="186">
        <f t="shared" si="10"/>
        <v>4388</v>
      </c>
      <c r="P27" s="186">
        <f t="shared" si="10"/>
        <v>6235</v>
      </c>
      <c r="Q27" s="89">
        <f t="shared" si="3"/>
        <v>142.09206927985414</v>
      </c>
      <c r="R27" s="84">
        <f t="shared" si="7"/>
        <v>142.09206927985414</v>
      </c>
    </row>
    <row r="28" spans="1:18" x14ac:dyDescent="0.2">
      <c r="A28" s="30">
        <v>2142</v>
      </c>
      <c r="B28" s="41"/>
      <c r="C28" s="44" t="s">
        <v>147</v>
      </c>
      <c r="D28" s="85">
        <v>0</v>
      </c>
      <c r="E28" s="82">
        <v>67092</v>
      </c>
      <c r="F28" s="82">
        <v>67092</v>
      </c>
      <c r="G28" s="89" t="str">
        <f t="shared" si="5"/>
        <v>x</v>
      </c>
      <c r="H28" s="84">
        <f t="shared" si="6"/>
        <v>100</v>
      </c>
      <c r="I28" s="81">
        <v>0</v>
      </c>
      <c r="J28" s="82">
        <v>0</v>
      </c>
      <c r="K28" s="82">
        <v>0</v>
      </c>
      <c r="L28" s="89" t="str">
        <f t="shared" si="8"/>
        <v>x</v>
      </c>
      <c r="M28" s="148" t="str">
        <f t="shared" si="9"/>
        <v>x</v>
      </c>
      <c r="N28" s="185">
        <f t="shared" ref="N28" si="11">D28+I28</f>
        <v>0</v>
      </c>
      <c r="O28" s="186">
        <f t="shared" ref="O28" si="12">E28+J28</f>
        <v>67092</v>
      </c>
      <c r="P28" s="186">
        <f t="shared" ref="P28" si="13">F28+K28</f>
        <v>67092</v>
      </c>
      <c r="Q28" s="28" t="str">
        <f t="shared" si="3"/>
        <v>x</v>
      </c>
      <c r="R28" s="84">
        <f t="shared" si="7"/>
        <v>100</v>
      </c>
    </row>
    <row r="29" spans="1:18" x14ac:dyDescent="0.2">
      <c r="A29" s="30" t="s">
        <v>29</v>
      </c>
      <c r="B29" s="41"/>
      <c r="C29" s="44" t="s">
        <v>35</v>
      </c>
      <c r="D29" s="85">
        <v>20030</v>
      </c>
      <c r="E29" s="82">
        <v>22885</v>
      </c>
      <c r="F29" s="82">
        <v>42125</v>
      </c>
      <c r="G29" s="89">
        <f t="shared" si="5"/>
        <v>210.30953569645533</v>
      </c>
      <c r="H29" s="84">
        <f t="shared" si="6"/>
        <v>184.07253659602361</v>
      </c>
      <c r="I29" s="81">
        <v>1442</v>
      </c>
      <c r="J29" s="82">
        <v>1604</v>
      </c>
      <c r="K29" s="82">
        <v>2793</v>
      </c>
      <c r="L29" s="89">
        <f t="shared" si="8"/>
        <v>193.68932038834953</v>
      </c>
      <c r="M29" s="148">
        <f t="shared" si="9"/>
        <v>174.12718204488777</v>
      </c>
      <c r="N29" s="185">
        <f t="shared" si="10"/>
        <v>21472</v>
      </c>
      <c r="O29" s="186">
        <f t="shared" si="10"/>
        <v>24489</v>
      </c>
      <c r="P29" s="186">
        <f t="shared" si="10"/>
        <v>44918</v>
      </c>
      <c r="Q29" s="89">
        <f t="shared" si="3"/>
        <v>209.19336810730252</v>
      </c>
      <c r="R29" s="84">
        <f t="shared" si="7"/>
        <v>183.42112785332191</v>
      </c>
    </row>
    <row r="30" spans="1:18" x14ac:dyDescent="0.2">
      <c r="A30" s="30">
        <v>2229</v>
      </c>
      <c r="B30" s="41"/>
      <c r="C30" s="43" t="s">
        <v>36</v>
      </c>
      <c r="D30" s="85">
        <v>5</v>
      </c>
      <c r="E30" s="82">
        <v>8613</v>
      </c>
      <c r="F30" s="82">
        <v>12480</v>
      </c>
      <c r="G30" s="89" t="s">
        <v>9</v>
      </c>
      <c r="H30" s="84">
        <f t="shared" si="6"/>
        <v>144.89724834552419</v>
      </c>
      <c r="I30" s="85">
        <v>0</v>
      </c>
      <c r="J30" s="82">
        <v>942</v>
      </c>
      <c r="K30" s="154">
        <v>1182</v>
      </c>
      <c r="L30" s="89" t="s">
        <v>9</v>
      </c>
      <c r="M30" s="148">
        <f t="shared" si="9"/>
        <v>125.47770700636943</v>
      </c>
      <c r="N30" s="185">
        <f t="shared" si="10"/>
        <v>5</v>
      </c>
      <c r="O30" s="186">
        <f t="shared" si="10"/>
        <v>9555</v>
      </c>
      <c r="P30" s="186">
        <f t="shared" si="10"/>
        <v>13662</v>
      </c>
      <c r="Q30" s="89" t="s">
        <v>9</v>
      </c>
      <c r="R30" s="84">
        <f t="shared" si="7"/>
        <v>142.98273155416013</v>
      </c>
    </row>
    <row r="31" spans="1:18" x14ac:dyDescent="0.2">
      <c r="A31" s="30" t="s">
        <v>30</v>
      </c>
      <c r="B31" s="41"/>
      <c r="C31" s="44" t="s">
        <v>37</v>
      </c>
      <c r="D31" s="85">
        <v>41596</v>
      </c>
      <c r="E31" s="82">
        <v>66933</v>
      </c>
      <c r="F31" s="82">
        <v>72427</v>
      </c>
      <c r="G31" s="28">
        <f t="shared" si="5"/>
        <v>174.12010770266372</v>
      </c>
      <c r="H31" s="84">
        <f t="shared" si="6"/>
        <v>108.20820820820821</v>
      </c>
      <c r="I31" s="85">
        <v>11499</v>
      </c>
      <c r="J31" s="82">
        <v>16042</v>
      </c>
      <c r="K31" s="82">
        <v>25992</v>
      </c>
      <c r="L31" s="89">
        <f t="shared" si="8"/>
        <v>226.03704669971302</v>
      </c>
      <c r="M31" s="148">
        <f t="shared" si="9"/>
        <v>162.02468520134647</v>
      </c>
      <c r="N31" s="185">
        <f t="shared" si="10"/>
        <v>53095</v>
      </c>
      <c r="O31" s="186">
        <f t="shared" si="10"/>
        <v>82975</v>
      </c>
      <c r="P31" s="186">
        <f t="shared" si="10"/>
        <v>98419</v>
      </c>
      <c r="Q31" s="28">
        <f t="shared" si="3"/>
        <v>185.36397024201904</v>
      </c>
      <c r="R31" s="84">
        <f t="shared" si="7"/>
        <v>118.61283519132269</v>
      </c>
    </row>
    <row r="32" spans="1:18" ht="13.5" thickBot="1" x14ac:dyDescent="0.25">
      <c r="A32" s="34" t="s">
        <v>31</v>
      </c>
      <c r="B32" s="45"/>
      <c r="C32" s="46" t="s">
        <v>38</v>
      </c>
      <c r="D32" s="96">
        <v>60</v>
      </c>
      <c r="E32" s="97">
        <v>60</v>
      </c>
      <c r="F32" s="97">
        <v>628</v>
      </c>
      <c r="G32" s="98" t="s">
        <v>9</v>
      </c>
      <c r="H32" s="94" t="s">
        <v>9</v>
      </c>
      <c r="I32" s="149">
        <v>2</v>
      </c>
      <c r="J32" s="117">
        <v>2</v>
      </c>
      <c r="K32" s="117">
        <v>312</v>
      </c>
      <c r="L32" s="155" t="s">
        <v>9</v>
      </c>
      <c r="M32" s="237" t="s">
        <v>9</v>
      </c>
      <c r="N32" s="190">
        <f t="shared" si="10"/>
        <v>62</v>
      </c>
      <c r="O32" s="191">
        <f t="shared" si="10"/>
        <v>62</v>
      </c>
      <c r="P32" s="191">
        <f t="shared" si="10"/>
        <v>940</v>
      </c>
      <c r="Q32" s="98" t="s">
        <v>9</v>
      </c>
      <c r="R32" s="100" t="s">
        <v>9</v>
      </c>
    </row>
    <row r="33" spans="1:20" ht="20.100000000000001" customHeight="1" thickBot="1" x14ac:dyDescent="0.25">
      <c r="A33" s="278" t="s">
        <v>127</v>
      </c>
      <c r="B33" s="256"/>
      <c r="C33" s="257"/>
      <c r="D33" s="101">
        <f>SUM(D35:D37)</f>
        <v>58305</v>
      </c>
      <c r="E33" s="102">
        <f>SUM(E35:E37)</f>
        <v>58441</v>
      </c>
      <c r="F33" s="103">
        <f>SUM(F35:F37)</f>
        <v>31758</v>
      </c>
      <c r="G33" s="104">
        <f>IF(ISERROR($F33/$D33*100),"x",$F33/$D33*100)</f>
        <v>54.468741960380754</v>
      </c>
      <c r="H33" s="105">
        <f>IF(ISERROR($F33/$E33*100),"x",$F33/$E33*100)</f>
        <v>54.341985934532268</v>
      </c>
      <c r="I33" s="101">
        <f>SUM(I35:I37)</f>
        <v>24950</v>
      </c>
      <c r="J33" s="102">
        <f>SUM(J35:J37)</f>
        <v>52599</v>
      </c>
      <c r="K33" s="103">
        <f>SUM(K35:K37)</f>
        <v>49622</v>
      </c>
      <c r="L33" s="104">
        <f>IF(ISERROR($K33/$I33*100),"x",$K33/$I33*100)</f>
        <v>198.88577154308618</v>
      </c>
      <c r="M33" s="105">
        <f t="shared" si="9"/>
        <v>94.340196581684069</v>
      </c>
      <c r="N33" s="192">
        <f>SUM(N35:N37)</f>
        <v>83255</v>
      </c>
      <c r="O33" s="193">
        <f>SUM(O35:O37)</f>
        <v>111040</v>
      </c>
      <c r="P33" s="193">
        <f>SUM(P35:P37)</f>
        <v>81380</v>
      </c>
      <c r="Q33" s="238">
        <f>IF(ISERROR($P33/$N33*100),"x",$P33/$N33*100)</f>
        <v>97.747883010029426</v>
      </c>
      <c r="R33" s="239">
        <f>IF(ISERROR($P33/$O33*100),"x",$P33/$O33*100)</f>
        <v>73.288904899135446</v>
      </c>
    </row>
    <row r="34" spans="1:20" x14ac:dyDescent="0.2">
      <c r="A34" s="272" t="s">
        <v>138</v>
      </c>
      <c r="B34" s="273"/>
      <c r="C34" s="274"/>
      <c r="D34" s="245"/>
      <c r="E34" s="246"/>
      <c r="F34" s="246"/>
      <c r="G34" s="247"/>
      <c r="H34" s="47"/>
      <c r="I34" s="245"/>
      <c r="J34" s="248"/>
      <c r="K34" s="248"/>
      <c r="L34" s="23"/>
      <c r="M34" s="25"/>
      <c r="N34" s="248"/>
      <c r="O34" s="248"/>
      <c r="P34" s="248"/>
      <c r="Q34" s="23"/>
      <c r="R34" s="47"/>
    </row>
    <row r="35" spans="1:20" x14ac:dyDescent="0.2">
      <c r="A35" s="30" t="s">
        <v>39</v>
      </c>
      <c r="B35" s="41"/>
      <c r="C35" s="44" t="s">
        <v>42</v>
      </c>
      <c r="D35" s="87">
        <v>58305</v>
      </c>
      <c r="E35" s="99">
        <v>58441</v>
      </c>
      <c r="F35" s="78">
        <v>26406</v>
      </c>
      <c r="G35" s="83">
        <f t="shared" si="5"/>
        <v>45.28942629277077</v>
      </c>
      <c r="H35" s="80">
        <f t="shared" si="6"/>
        <v>45.184031758525691</v>
      </c>
      <c r="I35" s="87">
        <v>24950</v>
      </c>
      <c r="J35" s="88">
        <v>52381</v>
      </c>
      <c r="K35" s="249">
        <v>49404</v>
      </c>
      <c r="L35" s="79">
        <f t="shared" si="8"/>
        <v>198.01202404809618</v>
      </c>
      <c r="M35" s="147">
        <f t="shared" si="9"/>
        <v>94.316641530325882</v>
      </c>
      <c r="N35" s="187">
        <f t="shared" si="10"/>
        <v>83255</v>
      </c>
      <c r="O35" s="187">
        <f t="shared" si="10"/>
        <v>110822</v>
      </c>
      <c r="P35" s="187">
        <f t="shared" si="10"/>
        <v>75810</v>
      </c>
      <c r="Q35" s="79">
        <f t="shared" si="3"/>
        <v>91.057594138490188</v>
      </c>
      <c r="R35" s="107">
        <f t="shared" si="7"/>
        <v>68.406995000992595</v>
      </c>
    </row>
    <row r="36" spans="1:20" x14ac:dyDescent="0.2">
      <c r="A36" s="30" t="s">
        <v>40</v>
      </c>
      <c r="B36" s="41"/>
      <c r="C36" s="44" t="s">
        <v>43</v>
      </c>
      <c r="D36" s="85">
        <v>0</v>
      </c>
      <c r="E36" s="82">
        <v>0</v>
      </c>
      <c r="F36" s="82">
        <v>2152</v>
      </c>
      <c r="G36" s="89" t="str">
        <f t="shared" si="5"/>
        <v>x</v>
      </c>
      <c r="H36" s="84" t="str">
        <f t="shared" si="6"/>
        <v>x</v>
      </c>
      <c r="I36" s="85">
        <v>0</v>
      </c>
      <c r="J36" s="82">
        <v>218</v>
      </c>
      <c r="K36" s="82">
        <v>218</v>
      </c>
      <c r="L36" s="89" t="str">
        <f t="shared" si="8"/>
        <v>x</v>
      </c>
      <c r="M36" s="148">
        <f t="shared" si="9"/>
        <v>100</v>
      </c>
      <c r="N36" s="187">
        <f t="shared" si="10"/>
        <v>0</v>
      </c>
      <c r="O36" s="187">
        <f t="shared" si="10"/>
        <v>218</v>
      </c>
      <c r="P36" s="187">
        <f t="shared" si="10"/>
        <v>2370</v>
      </c>
      <c r="Q36" s="155" t="str">
        <f t="shared" si="3"/>
        <v>x</v>
      </c>
      <c r="R36" s="84" t="s">
        <v>9</v>
      </c>
    </row>
    <row r="37" spans="1:20" ht="13.5" thickBot="1" x14ac:dyDescent="0.25">
      <c r="A37" s="34" t="s">
        <v>41</v>
      </c>
      <c r="B37" s="45"/>
      <c r="C37" s="48" t="s">
        <v>44</v>
      </c>
      <c r="D37" s="96">
        <v>0</v>
      </c>
      <c r="E37" s="97">
        <v>0</v>
      </c>
      <c r="F37" s="97">
        <v>3200</v>
      </c>
      <c r="G37" s="93" t="str">
        <f t="shared" si="5"/>
        <v>x</v>
      </c>
      <c r="H37" s="100" t="str">
        <f t="shared" si="6"/>
        <v>x</v>
      </c>
      <c r="I37" s="96">
        <v>0</v>
      </c>
      <c r="J37" s="97">
        <v>0</v>
      </c>
      <c r="K37" s="97">
        <v>0</v>
      </c>
      <c r="L37" s="98" t="str">
        <f t="shared" si="8"/>
        <v>x</v>
      </c>
      <c r="M37" s="159" t="str">
        <f t="shared" si="9"/>
        <v>x</v>
      </c>
      <c r="N37" s="190">
        <v>0</v>
      </c>
      <c r="O37" s="188">
        <f>E37+J37</f>
        <v>0</v>
      </c>
      <c r="P37" s="188">
        <f>F37+K37</f>
        <v>3200</v>
      </c>
      <c r="Q37" s="98" t="str">
        <f t="shared" si="3"/>
        <v>x</v>
      </c>
      <c r="R37" s="100" t="str">
        <f t="shared" si="7"/>
        <v>x</v>
      </c>
    </row>
    <row r="38" spans="1:20" ht="20.100000000000001" customHeight="1" thickBot="1" x14ac:dyDescent="0.25">
      <c r="A38" s="255" t="s">
        <v>126</v>
      </c>
      <c r="B38" s="256"/>
      <c r="C38" s="257"/>
      <c r="D38" s="210">
        <f>D8+D33</f>
        <v>6943940</v>
      </c>
      <c r="E38" s="211">
        <f>E8+E33</f>
        <v>7714289</v>
      </c>
      <c r="F38" s="211">
        <f>F8+F33</f>
        <v>7836502</v>
      </c>
      <c r="G38" s="104">
        <f>IF(ISERROR($F38/$D38*100),"x",$F38/$D38*100)</f>
        <v>112.8538265019571</v>
      </c>
      <c r="H38" s="212">
        <f>IF(ISERROR($F38/$E38*100),"x",$F38/$E38*100)</f>
        <v>101.58424191782289</v>
      </c>
      <c r="I38" s="210">
        <f>I8+I33</f>
        <v>1188071</v>
      </c>
      <c r="J38" s="211">
        <f>J8+J33</f>
        <v>1218166</v>
      </c>
      <c r="K38" s="211">
        <f>K8+K33</f>
        <v>1267779</v>
      </c>
      <c r="L38" s="104">
        <f>IF(ISERROR($K38/$I38*100),"x",$K38/$I38*100)</f>
        <v>106.70902664908073</v>
      </c>
      <c r="M38" s="176">
        <f>IF(ISERROR($K38/$J38*100),"x",$K38/$J38*100)</f>
        <v>104.07276184034031</v>
      </c>
      <c r="N38" s="211">
        <f>N8+N33</f>
        <v>8132011</v>
      </c>
      <c r="O38" s="211">
        <f>O8+O33</f>
        <v>8932455</v>
      </c>
      <c r="P38" s="211">
        <f>P8+P33</f>
        <v>9104281</v>
      </c>
      <c r="Q38" s="104">
        <f>IF(ISERROR($P38/$N38*100),"x",$P38/$N38*100)</f>
        <v>111.95608318778713</v>
      </c>
      <c r="R38" s="105">
        <f>IF(ISERROR($P38/$O38*100),"x",$P38/$O38*100)</f>
        <v>101.92361450463507</v>
      </c>
    </row>
    <row r="39" spans="1:20" s="51" customFormat="1" ht="9.9499999999999993" customHeight="1" thickBot="1" x14ac:dyDescent="0.25">
      <c r="A39" s="49"/>
      <c r="B39" s="50"/>
      <c r="C39" s="50"/>
      <c r="D39" s="250"/>
      <c r="E39" s="250"/>
      <c r="F39" s="250"/>
      <c r="G39" s="251"/>
      <c r="H39" s="251"/>
      <c r="I39" s="250"/>
      <c r="J39" s="250"/>
      <c r="K39" s="250"/>
      <c r="L39" s="251"/>
      <c r="M39" s="251"/>
      <c r="N39" s="250"/>
      <c r="O39" s="250"/>
      <c r="P39" s="250"/>
      <c r="Q39" s="251"/>
      <c r="R39" s="251"/>
    </row>
    <row r="40" spans="1:20" ht="20.100000000000001" customHeight="1" thickBot="1" x14ac:dyDescent="0.25">
      <c r="A40" s="278" t="s">
        <v>129</v>
      </c>
      <c r="B40" s="256"/>
      <c r="C40" s="257"/>
      <c r="D40" s="101">
        <v>149799</v>
      </c>
      <c r="E40" s="102">
        <v>489725</v>
      </c>
      <c r="F40" s="103">
        <v>488634</v>
      </c>
      <c r="G40" s="104">
        <f>IF(ISERROR($F40/$D40*100),"x",$F40/$D40*100)</f>
        <v>326.19309875232813</v>
      </c>
      <c r="H40" s="105">
        <f>IF(ISERROR($F40/$E40*100),"x",$F40/$E40*100)</f>
        <v>99.777221910255747</v>
      </c>
      <c r="I40" s="101">
        <v>1209537</v>
      </c>
      <c r="J40" s="102">
        <v>1791608</v>
      </c>
      <c r="K40" s="103">
        <v>1757529</v>
      </c>
      <c r="L40" s="104">
        <f>IF(ISERROR($K40/$I40*100),"x",$K40/$I40*100)</f>
        <v>145.30593111248353</v>
      </c>
      <c r="M40" s="176">
        <f t="shared" ref="M40" si="14">IF(ISERROR($K40/$J40*100),"x",$K40/$J40*100)</f>
        <v>98.097853994847085</v>
      </c>
      <c r="N40" s="211">
        <v>295078</v>
      </c>
      <c r="O40" s="103">
        <v>811418</v>
      </c>
      <c r="P40" s="103">
        <v>805937</v>
      </c>
      <c r="Q40" s="104">
        <f>IF(ISERROR($P40/$N40*100),"x",$P40/$N40*100)</f>
        <v>273.1267664820827</v>
      </c>
      <c r="R40" s="105">
        <f>IF(ISERROR($P40/$O40*100),"x",$P40/$O40*100)</f>
        <v>99.324515847565621</v>
      </c>
      <c r="T40" s="52"/>
    </row>
    <row r="41" spans="1:20" x14ac:dyDescent="0.2">
      <c r="A41" s="272" t="s">
        <v>139</v>
      </c>
      <c r="B41" s="273"/>
      <c r="C41" s="274"/>
      <c r="D41" s="53"/>
      <c r="E41" s="54"/>
      <c r="F41" s="54"/>
      <c r="G41" s="55"/>
      <c r="H41" s="56"/>
      <c r="I41" s="53"/>
      <c r="J41" s="54"/>
      <c r="K41" s="54"/>
      <c r="L41" s="57"/>
      <c r="M41" s="58"/>
      <c r="N41" s="59"/>
      <c r="O41" s="27"/>
      <c r="P41" s="27"/>
      <c r="Q41" s="201"/>
      <c r="R41" s="60"/>
      <c r="T41" s="52"/>
    </row>
    <row r="42" spans="1:20" x14ac:dyDescent="0.2">
      <c r="A42" s="30">
        <v>4111</v>
      </c>
      <c r="B42" s="41"/>
      <c r="C42" s="44" t="s">
        <v>46</v>
      </c>
      <c r="D42" s="106">
        <v>0</v>
      </c>
      <c r="E42" s="106">
        <v>60</v>
      </c>
      <c r="F42" s="106">
        <v>60</v>
      </c>
      <c r="G42" s="83" t="str">
        <f t="shared" ref="G42:G73" si="15">IF(ISERROR($F42/$D42*100),"x",$F42/$D42*100)</f>
        <v>x</v>
      </c>
      <c r="H42" s="107">
        <f t="shared" ref="H42:H73" si="16">IF(ISERROR($F42/$E42*100),"x",$F42/$E42*100)</f>
        <v>100</v>
      </c>
      <c r="I42" s="37">
        <v>0</v>
      </c>
      <c r="J42" s="106">
        <v>8278</v>
      </c>
      <c r="K42" s="106">
        <v>8278</v>
      </c>
      <c r="L42" s="160" t="str">
        <f t="shared" ref="L42:L73" si="17">IF(ISERROR($K42/$I42*100),"x",$K42/$I42*100)</f>
        <v>x</v>
      </c>
      <c r="M42" s="161">
        <f t="shared" ref="M42:M72" si="18">IF(ISERROR($K42/$J42*100),"x",$K42/$J42*100)</f>
        <v>100</v>
      </c>
      <c r="N42" s="27">
        <f>$D42+$I42</f>
        <v>0</v>
      </c>
      <c r="O42" s="194">
        <f>$E42+$J42</f>
        <v>8338</v>
      </c>
      <c r="P42" s="194">
        <f>$F42+$K42</f>
        <v>8338</v>
      </c>
      <c r="Q42" s="79" t="str">
        <f t="shared" ref="Q42:Q73" si="19">IF(ISERROR($P42/$N42*100),"x",$P42/$N42*100)</f>
        <v>x</v>
      </c>
      <c r="R42" s="195">
        <f t="shared" ref="R42:R73" si="20">IF(ISERROR($P42/$O42*100),"x",$P42/$O42*100)</f>
        <v>100</v>
      </c>
    </row>
    <row r="43" spans="1:20" x14ac:dyDescent="0.2">
      <c r="A43" s="30">
        <v>4112</v>
      </c>
      <c r="B43" s="41"/>
      <c r="C43" s="42" t="s">
        <v>48</v>
      </c>
      <c r="D43" s="108">
        <v>148339</v>
      </c>
      <c r="E43" s="109">
        <v>148339</v>
      </c>
      <c r="F43" s="109">
        <v>148338</v>
      </c>
      <c r="G43" s="89">
        <f t="shared" si="15"/>
        <v>99.999325868449972</v>
      </c>
      <c r="H43" s="90">
        <f t="shared" si="16"/>
        <v>99.999325868449972</v>
      </c>
      <c r="I43" s="108">
        <v>128701</v>
      </c>
      <c r="J43" s="109">
        <v>128701</v>
      </c>
      <c r="K43" s="109">
        <v>128701</v>
      </c>
      <c r="L43" s="162">
        <f t="shared" si="17"/>
        <v>100</v>
      </c>
      <c r="M43" s="148">
        <f t="shared" si="18"/>
        <v>100</v>
      </c>
      <c r="N43" s="196">
        <f t="shared" ref="N43:N51" si="21">$D43+$I43</f>
        <v>277040</v>
      </c>
      <c r="O43" s="122">
        <f t="shared" ref="O43:O51" si="22">$E43+$J43</f>
        <v>277040</v>
      </c>
      <c r="P43" s="194">
        <f t="shared" ref="P43:P50" si="23">$F43+$K43</f>
        <v>277039</v>
      </c>
      <c r="Q43" s="83">
        <f t="shared" si="19"/>
        <v>99.999639041293676</v>
      </c>
      <c r="R43" s="197">
        <f t="shared" si="20"/>
        <v>99.999639041293676</v>
      </c>
    </row>
    <row r="44" spans="1:20" x14ac:dyDescent="0.2">
      <c r="A44" s="30">
        <v>4113</v>
      </c>
      <c r="B44" s="41"/>
      <c r="C44" s="42" t="s">
        <v>120</v>
      </c>
      <c r="D44" s="108">
        <v>0</v>
      </c>
      <c r="E44" s="109">
        <v>1123</v>
      </c>
      <c r="F44" s="109">
        <v>1123</v>
      </c>
      <c r="G44" s="89" t="str">
        <f t="shared" si="15"/>
        <v>x</v>
      </c>
      <c r="H44" s="90">
        <f t="shared" si="16"/>
        <v>100</v>
      </c>
      <c r="I44" s="108">
        <v>83</v>
      </c>
      <c r="J44" s="109">
        <v>357</v>
      </c>
      <c r="K44" s="109">
        <v>387</v>
      </c>
      <c r="L44" s="162">
        <f t="shared" si="17"/>
        <v>466.26506024096386</v>
      </c>
      <c r="M44" s="163">
        <f t="shared" si="18"/>
        <v>108.40336134453781</v>
      </c>
      <c r="N44" s="196">
        <f t="shared" si="21"/>
        <v>83</v>
      </c>
      <c r="O44" s="196">
        <f t="shared" si="22"/>
        <v>1480</v>
      </c>
      <c r="P44" s="194">
        <f>$F44+$K44</f>
        <v>1510</v>
      </c>
      <c r="Q44" s="83" t="s">
        <v>9</v>
      </c>
      <c r="R44" s="197">
        <f t="shared" si="20"/>
        <v>102.02702702702702</v>
      </c>
    </row>
    <row r="45" spans="1:20" x14ac:dyDescent="0.2">
      <c r="A45" s="30">
        <v>4116</v>
      </c>
      <c r="B45" s="41"/>
      <c r="C45" s="44" t="s">
        <v>49</v>
      </c>
      <c r="D45" s="108">
        <v>0</v>
      </c>
      <c r="E45" s="109">
        <v>102187</v>
      </c>
      <c r="F45" s="109">
        <v>102043</v>
      </c>
      <c r="G45" s="89" t="str">
        <f t="shared" si="15"/>
        <v>x</v>
      </c>
      <c r="H45" s="90">
        <f t="shared" si="16"/>
        <v>99.859081879299723</v>
      </c>
      <c r="I45" s="108">
        <v>17895</v>
      </c>
      <c r="J45" s="109">
        <v>159647</v>
      </c>
      <c r="K45" s="109">
        <v>155118</v>
      </c>
      <c r="L45" s="162">
        <f t="shared" si="17"/>
        <v>866.82313495389781</v>
      </c>
      <c r="M45" s="163">
        <f t="shared" si="18"/>
        <v>97.163116124950676</v>
      </c>
      <c r="N45" s="196">
        <f t="shared" si="21"/>
        <v>17895</v>
      </c>
      <c r="O45" s="196">
        <f t="shared" si="22"/>
        <v>261834</v>
      </c>
      <c r="P45" s="194">
        <f t="shared" si="23"/>
        <v>257161</v>
      </c>
      <c r="Q45" s="83" t="s">
        <v>9</v>
      </c>
      <c r="R45" s="197">
        <f t="shared" si="20"/>
        <v>98.21528143785757</v>
      </c>
    </row>
    <row r="46" spans="1:20" x14ac:dyDescent="0.2">
      <c r="A46" s="30">
        <v>4122</v>
      </c>
      <c r="B46" s="41"/>
      <c r="C46" s="44" t="s">
        <v>47</v>
      </c>
      <c r="D46" s="108">
        <v>0</v>
      </c>
      <c r="E46" s="109">
        <v>171246</v>
      </c>
      <c r="F46" s="109">
        <v>171207</v>
      </c>
      <c r="G46" s="89" t="str">
        <f t="shared" si="15"/>
        <v>x</v>
      </c>
      <c r="H46" s="90">
        <f t="shared" si="16"/>
        <v>99.977225745418878</v>
      </c>
      <c r="I46" s="108">
        <v>0</v>
      </c>
      <c r="J46" s="109">
        <v>20899</v>
      </c>
      <c r="K46" s="109">
        <v>20571</v>
      </c>
      <c r="L46" s="162" t="s">
        <v>9</v>
      </c>
      <c r="M46" s="163">
        <f t="shared" si="18"/>
        <v>98.430546916120392</v>
      </c>
      <c r="N46" s="196">
        <f t="shared" si="21"/>
        <v>0</v>
      </c>
      <c r="O46" s="196">
        <f t="shared" si="22"/>
        <v>192145</v>
      </c>
      <c r="P46" s="194">
        <f>$F46+$K46</f>
        <v>191778</v>
      </c>
      <c r="Q46" s="83" t="s">
        <v>9</v>
      </c>
      <c r="R46" s="197">
        <f t="shared" si="20"/>
        <v>99.808998412657118</v>
      </c>
    </row>
    <row r="47" spans="1:20" x14ac:dyDescent="0.2">
      <c r="A47" s="30">
        <v>4131</v>
      </c>
      <c r="B47" s="41"/>
      <c r="C47" s="44" t="s">
        <v>50</v>
      </c>
      <c r="D47" s="108">
        <v>0</v>
      </c>
      <c r="E47" s="109">
        <v>0</v>
      </c>
      <c r="F47" s="109">
        <v>0</v>
      </c>
      <c r="G47" s="89" t="str">
        <f t="shared" si="15"/>
        <v>x</v>
      </c>
      <c r="H47" s="90" t="str">
        <f t="shared" si="16"/>
        <v>x</v>
      </c>
      <c r="I47" s="108">
        <v>0</v>
      </c>
      <c r="J47" s="109">
        <v>0</v>
      </c>
      <c r="K47" s="109">
        <v>0</v>
      </c>
      <c r="L47" s="162" t="str">
        <f t="shared" si="17"/>
        <v>x</v>
      </c>
      <c r="M47" s="163" t="str">
        <f t="shared" si="18"/>
        <v>x</v>
      </c>
      <c r="N47" s="196">
        <f t="shared" si="21"/>
        <v>0</v>
      </c>
      <c r="O47" s="196">
        <f t="shared" si="22"/>
        <v>0</v>
      </c>
      <c r="P47" s="194">
        <v>0</v>
      </c>
      <c r="Q47" s="83" t="str">
        <f t="shared" si="19"/>
        <v>x</v>
      </c>
      <c r="R47" s="197" t="str">
        <f t="shared" si="20"/>
        <v>x</v>
      </c>
    </row>
    <row r="48" spans="1:20" x14ac:dyDescent="0.2">
      <c r="A48" s="30">
        <v>4137</v>
      </c>
      <c r="B48" s="41"/>
      <c r="C48" s="44" t="s">
        <v>116</v>
      </c>
      <c r="D48" s="108">
        <v>1400</v>
      </c>
      <c r="E48" s="109">
        <v>11968</v>
      </c>
      <c r="F48" s="109">
        <v>11935</v>
      </c>
      <c r="G48" s="89">
        <f t="shared" si="15"/>
        <v>852.5</v>
      </c>
      <c r="H48" s="90">
        <f t="shared" si="16"/>
        <v>99.724264705882348</v>
      </c>
      <c r="I48" s="108">
        <v>1062858</v>
      </c>
      <c r="J48" s="109">
        <v>1457947</v>
      </c>
      <c r="K48" s="109">
        <v>1428291</v>
      </c>
      <c r="L48" s="162">
        <f t="shared" si="17"/>
        <v>134.38210936926666</v>
      </c>
      <c r="M48" s="163">
        <f t="shared" si="18"/>
        <v>97.965906853952859</v>
      </c>
      <c r="N48" s="198" t="s">
        <v>123</v>
      </c>
      <c r="O48" s="198" t="s">
        <v>123</v>
      </c>
      <c r="P48" s="199" t="s">
        <v>123</v>
      </c>
      <c r="Q48" s="83" t="str">
        <f t="shared" si="19"/>
        <v>x</v>
      </c>
      <c r="R48" s="197" t="str">
        <f t="shared" si="20"/>
        <v>x</v>
      </c>
      <c r="T48" s="52"/>
    </row>
    <row r="49" spans="1:20" x14ac:dyDescent="0.2">
      <c r="A49" s="30">
        <v>4213</v>
      </c>
      <c r="B49" s="41"/>
      <c r="C49" s="42" t="s">
        <v>51</v>
      </c>
      <c r="D49" s="108">
        <v>0</v>
      </c>
      <c r="E49" s="109">
        <v>0</v>
      </c>
      <c r="F49" s="109">
        <v>0</v>
      </c>
      <c r="G49" s="89" t="str">
        <f t="shared" si="15"/>
        <v>x</v>
      </c>
      <c r="H49" s="90" t="str">
        <f t="shared" si="16"/>
        <v>x</v>
      </c>
      <c r="I49" s="108">
        <v>0</v>
      </c>
      <c r="J49" s="109">
        <v>0</v>
      </c>
      <c r="K49" s="109">
        <v>0</v>
      </c>
      <c r="L49" s="162" t="str">
        <f t="shared" si="17"/>
        <v>x</v>
      </c>
      <c r="M49" s="163" t="str">
        <f t="shared" si="18"/>
        <v>x</v>
      </c>
      <c r="N49" s="196">
        <f t="shared" si="21"/>
        <v>0</v>
      </c>
      <c r="O49" s="196">
        <f t="shared" si="22"/>
        <v>0</v>
      </c>
      <c r="P49" s="194">
        <f t="shared" si="23"/>
        <v>0</v>
      </c>
      <c r="Q49" s="83" t="str">
        <f t="shared" si="19"/>
        <v>x</v>
      </c>
      <c r="R49" s="197" t="str">
        <f t="shared" si="20"/>
        <v>x</v>
      </c>
    </row>
    <row r="50" spans="1:20" x14ac:dyDescent="0.2">
      <c r="A50" s="30">
        <v>4216</v>
      </c>
      <c r="B50" s="41"/>
      <c r="C50" s="44" t="s">
        <v>52</v>
      </c>
      <c r="D50" s="108">
        <v>0</v>
      </c>
      <c r="E50" s="109">
        <v>39387</v>
      </c>
      <c r="F50" s="109">
        <v>39385</v>
      </c>
      <c r="G50" s="89" t="str">
        <f t="shared" si="15"/>
        <v>x</v>
      </c>
      <c r="H50" s="90">
        <f t="shared" si="16"/>
        <v>99.99492218244599</v>
      </c>
      <c r="I50" s="108">
        <v>0</v>
      </c>
      <c r="J50" s="109">
        <v>15703</v>
      </c>
      <c r="K50" s="109">
        <v>15702</v>
      </c>
      <c r="L50" s="162" t="str">
        <f t="shared" si="17"/>
        <v>x</v>
      </c>
      <c r="M50" s="148">
        <f t="shared" si="18"/>
        <v>99.993631790103805</v>
      </c>
      <c r="N50" s="196">
        <f t="shared" si="21"/>
        <v>0</v>
      </c>
      <c r="O50" s="196">
        <f t="shared" si="22"/>
        <v>55090</v>
      </c>
      <c r="P50" s="194">
        <f t="shared" si="23"/>
        <v>55087</v>
      </c>
      <c r="Q50" s="83" t="str">
        <f t="shared" si="19"/>
        <v>x</v>
      </c>
      <c r="R50" s="197">
        <f t="shared" si="20"/>
        <v>99.994554365583582</v>
      </c>
    </row>
    <row r="51" spans="1:20" ht="13.5" thickBot="1" x14ac:dyDescent="0.25">
      <c r="A51" s="30">
        <v>4222</v>
      </c>
      <c r="B51" s="41"/>
      <c r="C51" s="44" t="s">
        <v>121</v>
      </c>
      <c r="D51" s="108">
        <v>0</v>
      </c>
      <c r="E51" s="109">
        <v>10571</v>
      </c>
      <c r="F51" s="109">
        <v>9671</v>
      </c>
      <c r="G51" s="89" t="str">
        <f t="shared" si="15"/>
        <v>x</v>
      </c>
      <c r="H51" s="90">
        <f t="shared" si="16"/>
        <v>91.486141330053911</v>
      </c>
      <c r="I51" s="108">
        <v>0</v>
      </c>
      <c r="J51" s="109">
        <v>0</v>
      </c>
      <c r="K51" s="109">
        <v>0</v>
      </c>
      <c r="L51" s="162" t="str">
        <f t="shared" si="17"/>
        <v>x</v>
      </c>
      <c r="M51" s="148" t="str">
        <f t="shared" si="18"/>
        <v>x</v>
      </c>
      <c r="N51" s="196">
        <f t="shared" si="21"/>
        <v>0</v>
      </c>
      <c r="O51" s="196">
        <f t="shared" si="22"/>
        <v>10571</v>
      </c>
      <c r="P51" s="194">
        <f>$F51+$K51</f>
        <v>9671</v>
      </c>
      <c r="Q51" s="83" t="str">
        <f t="shared" si="19"/>
        <v>x</v>
      </c>
      <c r="R51" s="197">
        <f t="shared" si="20"/>
        <v>91.486141330053911</v>
      </c>
    </row>
    <row r="52" spans="1:20" ht="26.1" customHeight="1" thickBot="1" x14ac:dyDescent="0.25">
      <c r="A52" s="291" t="s">
        <v>140</v>
      </c>
      <c r="B52" s="292"/>
      <c r="C52" s="293"/>
      <c r="D52" s="213">
        <f>D$38+D$40</f>
        <v>7093739</v>
      </c>
      <c r="E52" s="214">
        <f>E$38+E$40</f>
        <v>8204014</v>
      </c>
      <c r="F52" s="214">
        <f>F$38+F$40</f>
        <v>8325136</v>
      </c>
      <c r="G52" s="215">
        <f t="shared" si="15"/>
        <v>117.3589273583367</v>
      </c>
      <c r="H52" s="216">
        <f t="shared" si="16"/>
        <v>101.47637485747832</v>
      </c>
      <c r="I52" s="230">
        <f>I$38+I$40</f>
        <v>2397608</v>
      </c>
      <c r="J52" s="230">
        <f>J$38+J$40</f>
        <v>3009774</v>
      </c>
      <c r="K52" s="230">
        <f>K$38+K$40</f>
        <v>3025308</v>
      </c>
      <c r="L52" s="231">
        <f t="shared" si="17"/>
        <v>126.18025965879328</v>
      </c>
      <c r="M52" s="232">
        <f t="shared" si="18"/>
        <v>100.51611848597271</v>
      </c>
      <c r="N52" s="240">
        <f>N$38+N$40</f>
        <v>8427089</v>
      </c>
      <c r="O52" s="223">
        <f>O$38+O$40</f>
        <v>9743873</v>
      </c>
      <c r="P52" s="214">
        <f>P$38+P$40</f>
        <v>9910218</v>
      </c>
      <c r="Q52" s="215">
        <f t="shared" si="19"/>
        <v>117.59954119388082</v>
      </c>
      <c r="R52" s="216">
        <f t="shared" si="20"/>
        <v>101.70717537061495</v>
      </c>
      <c r="T52" s="52"/>
    </row>
    <row r="53" spans="1:20" ht="20.100000000000001" customHeight="1" thickBot="1" x14ac:dyDescent="0.25">
      <c r="A53" s="294" t="s">
        <v>125</v>
      </c>
      <c r="B53" s="295"/>
      <c r="C53" s="296"/>
      <c r="D53" s="217">
        <v>5870746</v>
      </c>
      <c r="E53" s="218">
        <v>6887074</v>
      </c>
      <c r="F53" s="218">
        <v>6613737</v>
      </c>
      <c r="G53" s="219">
        <f t="shared" si="15"/>
        <v>112.65581920934751</v>
      </c>
      <c r="H53" s="220">
        <f t="shared" si="16"/>
        <v>96.031159241210418</v>
      </c>
      <c r="I53" s="218">
        <v>2340853</v>
      </c>
      <c r="J53" s="218">
        <v>3070350</v>
      </c>
      <c r="K53" s="218">
        <v>2411148</v>
      </c>
      <c r="L53" s="233">
        <f t="shared" si="17"/>
        <v>103.00296515842729</v>
      </c>
      <c r="M53" s="234">
        <f t="shared" si="18"/>
        <v>78.530069861742149</v>
      </c>
      <c r="N53" s="241">
        <v>7147341</v>
      </c>
      <c r="O53" s="242">
        <v>8487509</v>
      </c>
      <c r="P53" s="242">
        <v>7584659</v>
      </c>
      <c r="Q53" s="243">
        <f t="shared" si="19"/>
        <v>106.11861110306616</v>
      </c>
      <c r="R53" s="220">
        <f t="shared" si="20"/>
        <v>89.362603326841835</v>
      </c>
      <c r="T53" s="52"/>
    </row>
    <row r="54" spans="1:20" x14ac:dyDescent="0.2">
      <c r="A54" s="272" t="s">
        <v>141</v>
      </c>
      <c r="B54" s="273"/>
      <c r="C54" s="274"/>
      <c r="D54" s="53"/>
      <c r="E54" s="54"/>
      <c r="F54" s="54"/>
      <c r="G54" s="28"/>
      <c r="H54" s="60"/>
      <c r="I54" s="53"/>
      <c r="J54" s="61"/>
      <c r="K54" s="54"/>
      <c r="L54" s="62"/>
      <c r="M54" s="58"/>
      <c r="N54" s="252"/>
      <c r="O54" s="253"/>
      <c r="P54" s="76"/>
      <c r="Q54" s="55"/>
      <c r="R54" s="47"/>
    </row>
    <row r="55" spans="1:20" x14ac:dyDescent="0.2">
      <c r="A55" s="30">
        <v>5011</v>
      </c>
      <c r="B55" s="41"/>
      <c r="C55" s="44" t="s">
        <v>64</v>
      </c>
      <c r="D55" s="37">
        <v>575051</v>
      </c>
      <c r="E55" s="106">
        <v>599777</v>
      </c>
      <c r="F55" s="106">
        <v>591037</v>
      </c>
      <c r="G55" s="79">
        <f t="shared" si="15"/>
        <v>102.77992734557458</v>
      </c>
      <c r="H55" s="80">
        <f t="shared" si="16"/>
        <v>98.542791737595806</v>
      </c>
      <c r="I55" s="164">
        <v>406076</v>
      </c>
      <c r="J55" s="106">
        <v>470022</v>
      </c>
      <c r="K55" s="106">
        <v>437602</v>
      </c>
      <c r="L55" s="160">
        <f t="shared" si="17"/>
        <v>107.76357135117564</v>
      </c>
      <c r="M55" s="147">
        <f t="shared" si="18"/>
        <v>93.102450523592523</v>
      </c>
      <c r="N55" s="200">
        <f>$D55+$I55</f>
        <v>981127</v>
      </c>
      <c r="O55" s="194">
        <f>$E55+$J55</f>
        <v>1069799</v>
      </c>
      <c r="P55" s="27">
        <f>$F55+$K55</f>
        <v>1028639</v>
      </c>
      <c r="Q55" s="201">
        <f>IF(ISERROR($P55/$N55*100),"x",$P55/$N55*100)</f>
        <v>104.84259428188196</v>
      </c>
      <c r="R55" s="107">
        <f t="shared" si="20"/>
        <v>96.152548282434367</v>
      </c>
    </row>
    <row r="56" spans="1:20" x14ac:dyDescent="0.2">
      <c r="A56" s="30" t="s">
        <v>53</v>
      </c>
      <c r="B56" s="41"/>
      <c r="C56" s="44" t="s">
        <v>65</v>
      </c>
      <c r="D56" s="108">
        <v>22517</v>
      </c>
      <c r="E56" s="110">
        <v>25117</v>
      </c>
      <c r="F56" s="110">
        <v>23332</v>
      </c>
      <c r="G56" s="89">
        <f t="shared" si="15"/>
        <v>103.61948749833458</v>
      </c>
      <c r="H56" s="90">
        <f t="shared" si="16"/>
        <v>92.893259545327865</v>
      </c>
      <c r="I56" s="108">
        <v>62031</v>
      </c>
      <c r="J56" s="110">
        <v>72949</v>
      </c>
      <c r="K56" s="110">
        <v>67248</v>
      </c>
      <c r="L56" s="162">
        <f t="shared" si="17"/>
        <v>108.41031097354548</v>
      </c>
      <c r="M56" s="163">
        <f t="shared" si="18"/>
        <v>92.184951130241672</v>
      </c>
      <c r="N56" s="196">
        <f t="shared" ref="N56:N74" si="24">$D56+$I56</f>
        <v>84548</v>
      </c>
      <c r="O56" s="196">
        <f t="shared" ref="O56:O74" si="25">$E56+$J56</f>
        <v>98066</v>
      </c>
      <c r="P56" s="122">
        <f t="shared" ref="P56:P74" si="26">$F56+$K56</f>
        <v>90580</v>
      </c>
      <c r="Q56" s="89">
        <f t="shared" si="19"/>
        <v>107.13440885650756</v>
      </c>
      <c r="R56" s="90">
        <f t="shared" si="20"/>
        <v>92.366365508942962</v>
      </c>
    </row>
    <row r="57" spans="1:20" x14ac:dyDescent="0.2">
      <c r="A57" s="30" t="s">
        <v>54</v>
      </c>
      <c r="B57" s="41"/>
      <c r="C57" s="42" t="s">
        <v>76</v>
      </c>
      <c r="D57" s="111">
        <v>211010</v>
      </c>
      <c r="E57" s="112">
        <v>219852</v>
      </c>
      <c r="F57" s="112">
        <v>214244</v>
      </c>
      <c r="G57" s="89">
        <f t="shared" si="15"/>
        <v>101.53262878536562</v>
      </c>
      <c r="H57" s="90">
        <f t="shared" si="16"/>
        <v>97.449193093535641</v>
      </c>
      <c r="I57" s="111">
        <v>158517</v>
      </c>
      <c r="J57" s="112">
        <v>181758</v>
      </c>
      <c r="K57" s="112">
        <v>169373</v>
      </c>
      <c r="L57" s="162">
        <f t="shared" si="17"/>
        <v>106.84847681952094</v>
      </c>
      <c r="M57" s="163">
        <f t="shared" si="18"/>
        <v>93.18599456420074</v>
      </c>
      <c r="N57" s="196">
        <f t="shared" si="24"/>
        <v>369527</v>
      </c>
      <c r="O57" s="196">
        <f t="shared" si="25"/>
        <v>401610</v>
      </c>
      <c r="P57" s="122">
        <f t="shared" si="26"/>
        <v>383617</v>
      </c>
      <c r="Q57" s="89">
        <f t="shared" si="19"/>
        <v>103.81298254254763</v>
      </c>
      <c r="R57" s="90">
        <f t="shared" si="20"/>
        <v>95.519782873932428</v>
      </c>
      <c r="S57" s="1" t="s">
        <v>0</v>
      </c>
    </row>
    <row r="58" spans="1:20" x14ac:dyDescent="0.2">
      <c r="A58" s="30" t="s">
        <v>77</v>
      </c>
      <c r="B58" s="41"/>
      <c r="C58" s="44" t="s">
        <v>66</v>
      </c>
      <c r="D58" s="108">
        <v>44012</v>
      </c>
      <c r="E58" s="109">
        <v>51703</v>
      </c>
      <c r="F58" s="109">
        <v>47328</v>
      </c>
      <c r="G58" s="89">
        <f t="shared" si="15"/>
        <v>107.53430882486595</v>
      </c>
      <c r="H58" s="90">
        <f t="shared" si="16"/>
        <v>91.538208614587163</v>
      </c>
      <c r="I58" s="108">
        <v>47964</v>
      </c>
      <c r="J58" s="109">
        <v>67145</v>
      </c>
      <c r="K58" s="109">
        <v>53633</v>
      </c>
      <c r="L58" s="162">
        <f t="shared" si="17"/>
        <v>111.8192811275123</v>
      </c>
      <c r="M58" s="163">
        <f t="shared" si="18"/>
        <v>79.876386923821585</v>
      </c>
      <c r="N58" s="196">
        <f t="shared" si="24"/>
        <v>91976</v>
      </c>
      <c r="O58" s="196">
        <f t="shared" si="25"/>
        <v>118848</v>
      </c>
      <c r="P58" s="122">
        <f t="shared" si="26"/>
        <v>100961</v>
      </c>
      <c r="Q58" s="89">
        <f t="shared" si="19"/>
        <v>109.76885274419415</v>
      </c>
      <c r="R58" s="90">
        <f t="shared" si="20"/>
        <v>84.949683629509963</v>
      </c>
    </row>
    <row r="59" spans="1:20" x14ac:dyDescent="0.2">
      <c r="A59" s="30">
        <v>5141</v>
      </c>
      <c r="B59" s="41"/>
      <c r="C59" s="44" t="s">
        <v>67</v>
      </c>
      <c r="D59" s="113">
        <v>46610</v>
      </c>
      <c r="E59" s="109">
        <v>37310</v>
      </c>
      <c r="F59" s="109">
        <v>29624</v>
      </c>
      <c r="G59" s="89">
        <f t="shared" si="15"/>
        <v>63.557176571551167</v>
      </c>
      <c r="H59" s="90">
        <f t="shared" si="16"/>
        <v>79.399624765478421</v>
      </c>
      <c r="I59" s="108">
        <v>2747</v>
      </c>
      <c r="J59" s="109">
        <v>1350</v>
      </c>
      <c r="K59" s="109">
        <v>1238</v>
      </c>
      <c r="L59" s="162">
        <f t="shared" si="17"/>
        <v>45.067346195850014</v>
      </c>
      <c r="M59" s="163">
        <f t="shared" si="18"/>
        <v>91.703703703703695</v>
      </c>
      <c r="N59" s="196">
        <f t="shared" si="24"/>
        <v>49357</v>
      </c>
      <c r="O59" s="196">
        <f t="shared" si="25"/>
        <v>38660</v>
      </c>
      <c r="P59" s="122">
        <f t="shared" si="26"/>
        <v>30862</v>
      </c>
      <c r="Q59" s="89">
        <f t="shared" si="19"/>
        <v>62.52811151407095</v>
      </c>
      <c r="R59" s="90">
        <f t="shared" si="20"/>
        <v>79.829280910501808</v>
      </c>
    </row>
    <row r="60" spans="1:20" x14ac:dyDescent="0.2">
      <c r="A60" s="30" t="s">
        <v>55</v>
      </c>
      <c r="B60" s="41"/>
      <c r="C60" s="44" t="s">
        <v>68</v>
      </c>
      <c r="D60" s="108">
        <v>84385</v>
      </c>
      <c r="E60" s="109">
        <v>79552</v>
      </c>
      <c r="F60" s="109">
        <v>71537</v>
      </c>
      <c r="G60" s="89">
        <f t="shared" si="15"/>
        <v>84.774545239082784</v>
      </c>
      <c r="H60" s="90">
        <f t="shared" si="16"/>
        <v>89.924829042638777</v>
      </c>
      <c r="I60" s="108">
        <v>275506</v>
      </c>
      <c r="J60" s="109">
        <v>279906</v>
      </c>
      <c r="K60" s="109">
        <v>249039</v>
      </c>
      <c r="L60" s="162">
        <f t="shared" si="17"/>
        <v>90.393312668326644</v>
      </c>
      <c r="M60" s="163">
        <f t="shared" si="18"/>
        <v>88.972369295406324</v>
      </c>
      <c r="N60" s="196">
        <f t="shared" si="24"/>
        <v>359891</v>
      </c>
      <c r="O60" s="196">
        <f t="shared" si="25"/>
        <v>359458</v>
      </c>
      <c r="P60" s="122">
        <f t="shared" si="26"/>
        <v>320576</v>
      </c>
      <c r="Q60" s="89">
        <f t="shared" si="19"/>
        <v>89.075859079554647</v>
      </c>
      <c r="R60" s="90">
        <f t="shared" si="20"/>
        <v>89.183159089518099</v>
      </c>
    </row>
    <row r="61" spans="1:20" x14ac:dyDescent="0.2">
      <c r="A61" s="30" t="s">
        <v>56</v>
      </c>
      <c r="B61" s="41"/>
      <c r="C61" s="42" t="s">
        <v>69</v>
      </c>
      <c r="D61" s="108">
        <v>600640</v>
      </c>
      <c r="E61" s="109">
        <v>610806</v>
      </c>
      <c r="F61" s="109">
        <v>570300</v>
      </c>
      <c r="G61" s="89">
        <f t="shared" si="15"/>
        <v>94.948721363878533</v>
      </c>
      <c r="H61" s="90">
        <f t="shared" si="16"/>
        <v>93.368434494749565</v>
      </c>
      <c r="I61" s="108">
        <v>350105</v>
      </c>
      <c r="J61" s="109">
        <v>399371</v>
      </c>
      <c r="K61" s="109">
        <v>334484</v>
      </c>
      <c r="L61" s="162">
        <f t="shared" si="17"/>
        <v>95.538195684151901</v>
      </c>
      <c r="M61" s="163">
        <f t="shared" si="18"/>
        <v>83.752701122515148</v>
      </c>
      <c r="N61" s="196">
        <f t="shared" si="24"/>
        <v>950745</v>
      </c>
      <c r="O61" s="196">
        <f t="shared" si="25"/>
        <v>1010177</v>
      </c>
      <c r="P61" s="122">
        <f t="shared" si="26"/>
        <v>904784</v>
      </c>
      <c r="Q61" s="89">
        <f t="shared" si="19"/>
        <v>95.165791037554754</v>
      </c>
      <c r="R61" s="90">
        <f t="shared" si="20"/>
        <v>89.566877883776812</v>
      </c>
    </row>
    <row r="62" spans="1:20" x14ac:dyDescent="0.2">
      <c r="A62" s="30" t="s">
        <v>57</v>
      </c>
      <c r="B62" s="41"/>
      <c r="C62" s="43" t="s">
        <v>70</v>
      </c>
      <c r="D62" s="108">
        <v>294902</v>
      </c>
      <c r="E62" s="109">
        <v>361820</v>
      </c>
      <c r="F62" s="109">
        <v>334450</v>
      </c>
      <c r="G62" s="89">
        <f t="shared" si="15"/>
        <v>113.41055672731959</v>
      </c>
      <c r="H62" s="90">
        <f t="shared" si="16"/>
        <v>92.435465148416341</v>
      </c>
      <c r="I62" s="108">
        <v>398721</v>
      </c>
      <c r="J62" s="109">
        <v>541701</v>
      </c>
      <c r="K62" s="109">
        <v>440900</v>
      </c>
      <c r="L62" s="162">
        <f t="shared" si="17"/>
        <v>110.57857499354185</v>
      </c>
      <c r="M62" s="163">
        <f t="shared" si="18"/>
        <v>81.391764091260683</v>
      </c>
      <c r="N62" s="196">
        <f t="shared" si="24"/>
        <v>693623</v>
      </c>
      <c r="O62" s="196">
        <f t="shared" si="25"/>
        <v>903521</v>
      </c>
      <c r="P62" s="122">
        <f t="shared" si="26"/>
        <v>775350</v>
      </c>
      <c r="Q62" s="89">
        <f t="shared" si="19"/>
        <v>111.78262543197097</v>
      </c>
      <c r="R62" s="90">
        <f t="shared" si="20"/>
        <v>85.814275484465767</v>
      </c>
    </row>
    <row r="63" spans="1:20" x14ac:dyDescent="0.2">
      <c r="A63" s="30">
        <v>5193</v>
      </c>
      <c r="B63" s="41"/>
      <c r="C63" s="42" t="s">
        <v>71</v>
      </c>
      <c r="D63" s="108">
        <v>1069817</v>
      </c>
      <c r="E63" s="109">
        <v>1163727</v>
      </c>
      <c r="F63" s="109">
        <v>1163359</v>
      </c>
      <c r="G63" s="89">
        <f t="shared" si="15"/>
        <v>108.74373841507472</v>
      </c>
      <c r="H63" s="90">
        <f t="shared" si="16"/>
        <v>99.968377463099173</v>
      </c>
      <c r="I63" s="108">
        <v>0</v>
      </c>
      <c r="J63" s="109">
        <v>0</v>
      </c>
      <c r="K63" s="109">
        <v>0</v>
      </c>
      <c r="L63" s="162" t="str">
        <f t="shared" si="17"/>
        <v>x</v>
      </c>
      <c r="M63" s="163" t="str">
        <f t="shared" si="18"/>
        <v>x</v>
      </c>
      <c r="N63" s="196">
        <f t="shared" si="24"/>
        <v>1069817</v>
      </c>
      <c r="O63" s="196">
        <f t="shared" si="25"/>
        <v>1163727</v>
      </c>
      <c r="P63" s="122">
        <f t="shared" si="26"/>
        <v>1163359</v>
      </c>
      <c r="Q63" s="89">
        <f t="shared" si="19"/>
        <v>108.74373841507472</v>
      </c>
      <c r="R63" s="90">
        <f t="shared" si="20"/>
        <v>99.968377463099173</v>
      </c>
    </row>
    <row r="64" spans="1:20" x14ac:dyDescent="0.2">
      <c r="A64" s="30" t="s">
        <v>58</v>
      </c>
      <c r="B64" s="41"/>
      <c r="C64" s="42" t="s">
        <v>78</v>
      </c>
      <c r="D64" s="108">
        <v>326171</v>
      </c>
      <c r="E64" s="109">
        <v>295845</v>
      </c>
      <c r="F64" s="109">
        <v>295798</v>
      </c>
      <c r="G64" s="89">
        <f t="shared" si="15"/>
        <v>90.688013342694475</v>
      </c>
      <c r="H64" s="90">
        <f t="shared" si="16"/>
        <v>99.984113302573988</v>
      </c>
      <c r="I64" s="108">
        <v>28</v>
      </c>
      <c r="J64" s="109">
        <v>728</v>
      </c>
      <c r="K64" s="109">
        <v>705</v>
      </c>
      <c r="L64" s="162" t="s">
        <v>9</v>
      </c>
      <c r="M64" s="163">
        <f t="shared" si="18"/>
        <v>96.840659340659343</v>
      </c>
      <c r="N64" s="196">
        <f t="shared" si="24"/>
        <v>326199</v>
      </c>
      <c r="O64" s="196">
        <f>$E64+$J64</f>
        <v>296573</v>
      </c>
      <c r="P64" s="122">
        <f t="shared" si="26"/>
        <v>296503</v>
      </c>
      <c r="Q64" s="89">
        <f t="shared" si="19"/>
        <v>90.896354679198893</v>
      </c>
      <c r="R64" s="90">
        <f t="shared" si="20"/>
        <v>99.976397042212213</v>
      </c>
    </row>
    <row r="65" spans="1:20" x14ac:dyDescent="0.2">
      <c r="A65" s="30" t="s">
        <v>59</v>
      </c>
      <c r="B65" s="41"/>
      <c r="C65" s="44" t="s">
        <v>79</v>
      </c>
      <c r="D65" s="108">
        <v>129217</v>
      </c>
      <c r="E65" s="109">
        <v>318597</v>
      </c>
      <c r="F65" s="109">
        <v>318339</v>
      </c>
      <c r="G65" s="89">
        <f t="shared" si="15"/>
        <v>246.35999907132961</v>
      </c>
      <c r="H65" s="90">
        <f t="shared" si="16"/>
        <v>99.919019953106897</v>
      </c>
      <c r="I65" s="108">
        <v>6961</v>
      </c>
      <c r="J65" s="109">
        <v>16366</v>
      </c>
      <c r="K65" s="109">
        <v>15091</v>
      </c>
      <c r="L65" s="162">
        <f t="shared" si="17"/>
        <v>216.79356414308288</v>
      </c>
      <c r="M65" s="163">
        <f t="shared" si="18"/>
        <v>92.209458633752902</v>
      </c>
      <c r="N65" s="196">
        <f t="shared" si="24"/>
        <v>136178</v>
      </c>
      <c r="O65" s="196">
        <f t="shared" si="25"/>
        <v>334963</v>
      </c>
      <c r="P65" s="122">
        <f t="shared" si="26"/>
        <v>333430</v>
      </c>
      <c r="Q65" s="89">
        <f t="shared" si="19"/>
        <v>244.84865396760122</v>
      </c>
      <c r="R65" s="90">
        <f t="shared" si="20"/>
        <v>99.542337511904293</v>
      </c>
    </row>
    <row r="66" spans="1:20" x14ac:dyDescent="0.2">
      <c r="A66" s="30" t="s">
        <v>60</v>
      </c>
      <c r="B66" s="41"/>
      <c r="C66" s="44" t="s">
        <v>80</v>
      </c>
      <c r="D66" s="108">
        <v>799138</v>
      </c>
      <c r="E66" s="109">
        <v>1284768</v>
      </c>
      <c r="F66" s="109">
        <v>1284759</v>
      </c>
      <c r="G66" s="89">
        <f t="shared" si="15"/>
        <v>160.76810263058445</v>
      </c>
      <c r="H66" s="90">
        <f t="shared" si="16"/>
        <v>99.999299484420533</v>
      </c>
      <c r="I66" s="108">
        <v>390541</v>
      </c>
      <c r="J66" s="109">
        <v>501480</v>
      </c>
      <c r="K66" s="109">
        <v>499680</v>
      </c>
      <c r="L66" s="162">
        <f t="shared" si="17"/>
        <v>127.94559342040912</v>
      </c>
      <c r="M66" s="163">
        <f t="shared" si="18"/>
        <v>99.641062455132811</v>
      </c>
      <c r="N66" s="196">
        <f t="shared" si="24"/>
        <v>1189679</v>
      </c>
      <c r="O66" s="196">
        <f t="shared" si="25"/>
        <v>1786248</v>
      </c>
      <c r="P66" s="122">
        <f t="shared" si="26"/>
        <v>1784439</v>
      </c>
      <c r="Q66" s="89">
        <f t="shared" si="19"/>
        <v>149.99331752514752</v>
      </c>
      <c r="R66" s="90">
        <f t="shared" si="20"/>
        <v>99.898726268692812</v>
      </c>
    </row>
    <row r="67" spans="1:20" x14ac:dyDescent="0.2">
      <c r="A67" s="30">
        <v>5347</v>
      </c>
      <c r="B67" s="41"/>
      <c r="C67" s="63" t="s">
        <v>117</v>
      </c>
      <c r="D67" s="108">
        <v>1062858</v>
      </c>
      <c r="E67" s="109">
        <v>1457947</v>
      </c>
      <c r="F67" s="109">
        <v>1428291</v>
      </c>
      <c r="G67" s="89">
        <f t="shared" si="15"/>
        <v>134.38210936926666</v>
      </c>
      <c r="H67" s="90">
        <f t="shared" si="16"/>
        <v>97.965906853952859</v>
      </c>
      <c r="I67" s="108">
        <v>1400</v>
      </c>
      <c r="J67" s="109">
        <v>11968</v>
      </c>
      <c r="K67" s="109">
        <v>11935</v>
      </c>
      <c r="L67" s="162">
        <f t="shared" si="17"/>
        <v>852.5</v>
      </c>
      <c r="M67" s="163">
        <f t="shared" si="18"/>
        <v>99.724264705882348</v>
      </c>
      <c r="N67" s="198" t="s">
        <v>123</v>
      </c>
      <c r="O67" s="198" t="s">
        <v>123</v>
      </c>
      <c r="P67" s="202" t="s">
        <v>123</v>
      </c>
      <c r="Q67" s="89" t="str">
        <f t="shared" si="19"/>
        <v>x</v>
      </c>
      <c r="R67" s="90" t="str">
        <f t="shared" si="20"/>
        <v>x</v>
      </c>
      <c r="T67" s="52"/>
    </row>
    <row r="68" spans="1:20" x14ac:dyDescent="0.2">
      <c r="A68" s="30">
        <v>5362</v>
      </c>
      <c r="B68" s="41"/>
      <c r="C68" s="44" t="s">
        <v>72</v>
      </c>
      <c r="D68" s="108">
        <v>20939</v>
      </c>
      <c r="E68" s="109">
        <v>20975</v>
      </c>
      <c r="F68" s="109">
        <v>6799</v>
      </c>
      <c r="G68" s="89">
        <f t="shared" si="15"/>
        <v>32.470509575433404</v>
      </c>
      <c r="H68" s="90">
        <f t="shared" si="16"/>
        <v>32.414779499404048</v>
      </c>
      <c r="I68" s="108">
        <v>11225</v>
      </c>
      <c r="J68" s="109">
        <v>26355</v>
      </c>
      <c r="K68" s="109">
        <v>18326</v>
      </c>
      <c r="L68" s="162">
        <f t="shared" si="17"/>
        <v>163.26057906458797</v>
      </c>
      <c r="M68" s="163">
        <f t="shared" si="18"/>
        <v>69.535192563081011</v>
      </c>
      <c r="N68" s="196">
        <f t="shared" si="24"/>
        <v>32164</v>
      </c>
      <c r="O68" s="196">
        <f t="shared" si="25"/>
        <v>47330</v>
      </c>
      <c r="P68" s="122">
        <f t="shared" si="26"/>
        <v>25125</v>
      </c>
      <c r="Q68" s="89">
        <f t="shared" si="19"/>
        <v>78.115284168635739</v>
      </c>
      <c r="R68" s="90">
        <f t="shared" si="20"/>
        <v>53.084724276357484</v>
      </c>
    </row>
    <row r="69" spans="1:20" x14ac:dyDescent="0.2">
      <c r="A69" s="30">
        <v>5363</v>
      </c>
      <c r="B69" s="41"/>
      <c r="C69" s="44" t="s">
        <v>73</v>
      </c>
      <c r="D69" s="114">
        <v>0</v>
      </c>
      <c r="E69" s="109">
        <v>285</v>
      </c>
      <c r="F69" s="109">
        <v>284</v>
      </c>
      <c r="G69" s="89" t="str">
        <f t="shared" si="15"/>
        <v>x</v>
      </c>
      <c r="H69" s="90">
        <f t="shared" si="16"/>
        <v>99.649122807017548</v>
      </c>
      <c r="I69" s="108">
        <v>81</v>
      </c>
      <c r="J69" s="109">
        <v>96</v>
      </c>
      <c r="K69" s="109">
        <v>79</v>
      </c>
      <c r="L69" s="162">
        <f t="shared" si="17"/>
        <v>97.53086419753086</v>
      </c>
      <c r="M69" s="163">
        <f t="shared" si="18"/>
        <v>82.291666666666657</v>
      </c>
      <c r="N69" s="196">
        <f t="shared" si="24"/>
        <v>81</v>
      </c>
      <c r="O69" s="196">
        <f t="shared" si="25"/>
        <v>381</v>
      </c>
      <c r="P69" s="27">
        <f t="shared" si="26"/>
        <v>363</v>
      </c>
      <c r="Q69" s="89">
        <f t="shared" si="19"/>
        <v>448.14814814814821</v>
      </c>
      <c r="R69" s="90">
        <f t="shared" si="20"/>
        <v>95.275590551181097</v>
      </c>
    </row>
    <row r="70" spans="1:20" x14ac:dyDescent="0.2">
      <c r="A70" s="30" t="s">
        <v>61</v>
      </c>
      <c r="B70" s="41"/>
      <c r="C70" s="42" t="s">
        <v>74</v>
      </c>
      <c r="D70" s="108">
        <v>4717</v>
      </c>
      <c r="E70" s="109">
        <v>4629</v>
      </c>
      <c r="F70" s="109">
        <v>4339</v>
      </c>
      <c r="G70" s="89">
        <f t="shared" si="15"/>
        <v>91.986432054271788</v>
      </c>
      <c r="H70" s="90">
        <f t="shared" si="16"/>
        <v>93.735147980125305</v>
      </c>
      <c r="I70" s="108">
        <v>3811</v>
      </c>
      <c r="J70" s="109">
        <v>4531</v>
      </c>
      <c r="K70" s="109">
        <v>3350</v>
      </c>
      <c r="L70" s="162">
        <f t="shared" si="17"/>
        <v>87.903437418000536</v>
      </c>
      <c r="M70" s="163">
        <f t="shared" si="18"/>
        <v>73.935113661443381</v>
      </c>
      <c r="N70" s="196">
        <f t="shared" si="24"/>
        <v>8528</v>
      </c>
      <c r="O70" s="196">
        <f t="shared" si="25"/>
        <v>9160</v>
      </c>
      <c r="P70" s="122">
        <f t="shared" si="26"/>
        <v>7689</v>
      </c>
      <c r="Q70" s="89">
        <f t="shared" si="19"/>
        <v>90.161819887429644</v>
      </c>
      <c r="R70" s="90">
        <f t="shared" si="20"/>
        <v>83.941048034934497</v>
      </c>
    </row>
    <row r="71" spans="1:20" x14ac:dyDescent="0.2">
      <c r="A71" s="30" t="s">
        <v>62</v>
      </c>
      <c r="B71" s="41"/>
      <c r="C71" s="44" t="s">
        <v>81</v>
      </c>
      <c r="D71" s="108">
        <v>29239</v>
      </c>
      <c r="E71" s="109">
        <v>20714</v>
      </c>
      <c r="F71" s="109">
        <v>19586</v>
      </c>
      <c r="G71" s="89">
        <f>IF(ISERROR($F71/$D71*100),"x",$F71/$D71*100)</f>
        <v>66.985875029925779</v>
      </c>
      <c r="H71" s="90">
        <f t="shared" si="16"/>
        <v>94.554407647002023</v>
      </c>
      <c r="I71" s="108">
        <v>24778</v>
      </c>
      <c r="J71" s="109">
        <v>24236</v>
      </c>
      <c r="K71" s="109">
        <v>21239</v>
      </c>
      <c r="L71" s="162">
        <f t="shared" si="17"/>
        <v>85.717168455888299</v>
      </c>
      <c r="M71" s="163">
        <f t="shared" si="18"/>
        <v>87.634098035979534</v>
      </c>
      <c r="N71" s="196">
        <f t="shared" si="24"/>
        <v>54017</v>
      </c>
      <c r="O71" s="196">
        <f t="shared" si="25"/>
        <v>44950</v>
      </c>
      <c r="P71" s="122">
        <f t="shared" si="26"/>
        <v>40825</v>
      </c>
      <c r="Q71" s="89">
        <f t="shared" si="19"/>
        <v>75.578058759279486</v>
      </c>
      <c r="R71" s="90">
        <f t="shared" si="20"/>
        <v>90.823136818687431</v>
      </c>
    </row>
    <row r="72" spans="1:20" x14ac:dyDescent="0.2">
      <c r="A72" s="30" t="s">
        <v>63</v>
      </c>
      <c r="B72" s="41"/>
      <c r="C72" s="44" t="s">
        <v>75</v>
      </c>
      <c r="D72" s="108">
        <v>60</v>
      </c>
      <c r="E72" s="109">
        <v>3145</v>
      </c>
      <c r="F72" s="109">
        <v>2955</v>
      </c>
      <c r="G72" s="89" t="s">
        <v>9</v>
      </c>
      <c r="H72" s="90">
        <f t="shared" si="16"/>
        <v>93.95866454689984</v>
      </c>
      <c r="I72" s="108">
        <v>454</v>
      </c>
      <c r="J72" s="109">
        <v>474</v>
      </c>
      <c r="K72" s="109">
        <v>694</v>
      </c>
      <c r="L72" s="162">
        <f t="shared" si="17"/>
        <v>152.86343612334801</v>
      </c>
      <c r="M72" s="163">
        <f t="shared" si="18"/>
        <v>146.41350210970467</v>
      </c>
      <c r="N72" s="196">
        <f t="shared" si="24"/>
        <v>514</v>
      </c>
      <c r="O72" s="196">
        <f t="shared" si="25"/>
        <v>3619</v>
      </c>
      <c r="P72" s="122">
        <f t="shared" si="26"/>
        <v>3649</v>
      </c>
      <c r="Q72" s="89">
        <f t="shared" si="19"/>
        <v>709.92217898832678</v>
      </c>
      <c r="R72" s="90">
        <f t="shared" si="20"/>
        <v>100.82895827576679</v>
      </c>
    </row>
    <row r="73" spans="1:20" x14ac:dyDescent="0.2">
      <c r="A73" s="30">
        <v>5901</v>
      </c>
      <c r="B73" s="41"/>
      <c r="C73" s="42" t="s">
        <v>82</v>
      </c>
      <c r="D73" s="115">
        <v>353339</v>
      </c>
      <c r="E73" s="116">
        <v>93971</v>
      </c>
      <c r="F73" s="117">
        <v>0</v>
      </c>
      <c r="G73" s="89">
        <f t="shared" si="15"/>
        <v>0</v>
      </c>
      <c r="H73" s="90">
        <f t="shared" si="16"/>
        <v>0</v>
      </c>
      <c r="I73" s="165">
        <v>99364</v>
      </c>
      <c r="J73" s="166">
        <v>367369</v>
      </c>
      <c r="K73" s="117">
        <v>0</v>
      </c>
      <c r="L73" s="162">
        <f t="shared" si="17"/>
        <v>0</v>
      </c>
      <c r="M73" s="163">
        <f>IF(ISERROR($K73/$J73*100),"x",$K73/$J73*100)</f>
        <v>0</v>
      </c>
      <c r="N73" s="196">
        <f t="shared" si="24"/>
        <v>452703</v>
      </c>
      <c r="O73" s="196">
        <f t="shared" si="25"/>
        <v>461340</v>
      </c>
      <c r="P73" s="122">
        <f t="shared" si="26"/>
        <v>0</v>
      </c>
      <c r="Q73" s="89">
        <f t="shared" si="19"/>
        <v>0</v>
      </c>
      <c r="R73" s="90">
        <f t="shared" si="20"/>
        <v>0</v>
      </c>
    </row>
    <row r="74" spans="1:20" ht="13.5" thickBot="1" x14ac:dyDescent="0.25">
      <c r="A74" s="34">
        <v>5909</v>
      </c>
      <c r="B74" s="45"/>
      <c r="C74" s="46" t="s">
        <v>83</v>
      </c>
      <c r="D74" s="118">
        <v>150281</v>
      </c>
      <c r="E74" s="119">
        <v>25984</v>
      </c>
      <c r="F74" s="119">
        <v>301</v>
      </c>
      <c r="G74" s="120">
        <f>IF(ISERROR($F74/$D74*100),"x",$F74/$D74*100)</f>
        <v>0.20029145400948892</v>
      </c>
      <c r="H74" s="94">
        <f>IF(ISERROR($F74/$E74*100),"x",$F74/$E74*100)</f>
        <v>1.1584051724137931</v>
      </c>
      <c r="I74" s="167">
        <v>70400</v>
      </c>
      <c r="J74" s="168">
        <v>68654</v>
      </c>
      <c r="K74" s="119">
        <v>57517</v>
      </c>
      <c r="L74" s="169">
        <f>IF(ISERROR($K74/$I74*100),"x",$K74/$I74*100)</f>
        <v>81.700284090909093</v>
      </c>
      <c r="M74" s="170">
        <f>IF(ISERROR($K74/$J74*100),"x",$K74/$J74*100)</f>
        <v>83.778075567337666</v>
      </c>
      <c r="N74" s="203">
        <f t="shared" si="24"/>
        <v>220681</v>
      </c>
      <c r="O74" s="203">
        <f t="shared" si="25"/>
        <v>94638</v>
      </c>
      <c r="P74" s="203">
        <f t="shared" si="26"/>
        <v>57818</v>
      </c>
      <c r="Q74" s="120">
        <f>IF(ISERROR($P74/$N74*100),"x",$P74/$N74*100)</f>
        <v>26.199808773750345</v>
      </c>
      <c r="R74" s="94">
        <f>IF(ISERROR($P74/$O74*100),"x",$P74/$O74*100)</f>
        <v>61.093852363743949</v>
      </c>
    </row>
    <row r="75" spans="1:20" ht="20.100000000000001" customHeight="1" thickBot="1" x14ac:dyDescent="0.25">
      <c r="A75" s="282" t="s">
        <v>10</v>
      </c>
      <c r="B75" s="283"/>
      <c r="C75" s="284"/>
      <c r="D75" s="221">
        <v>2126470</v>
      </c>
      <c r="E75" s="222">
        <v>1349596</v>
      </c>
      <c r="F75" s="222">
        <v>1176972</v>
      </c>
      <c r="G75" s="104">
        <f>IF(ISERROR($F75/$D75*100),"x",$F75/$D75*100)</f>
        <v>55.348629418707993</v>
      </c>
      <c r="H75" s="105">
        <f>IF(ISERROR($F75/$E75*100),"x",$F75/$E75*100)</f>
        <v>87.209209274479178</v>
      </c>
      <c r="I75" s="221">
        <v>436674</v>
      </c>
      <c r="J75" s="222">
        <v>659307</v>
      </c>
      <c r="K75" s="222">
        <v>510949</v>
      </c>
      <c r="L75" s="104">
        <f>IF(ISERROR($K75/$I75*100),"x",$K75/$I75*100)</f>
        <v>117.00925633309976</v>
      </c>
      <c r="M75" s="176">
        <f>IF(ISERROR($K75/$J75*100),"x",$K75/$J75*100)</f>
        <v>77.497887933845689</v>
      </c>
      <c r="N75" s="244">
        <f>D$75+I$75</f>
        <v>2563144</v>
      </c>
      <c r="O75" s="102">
        <f>E75+J75</f>
        <v>2008903</v>
      </c>
      <c r="P75" s="103">
        <f>F75+K75</f>
        <v>1687921</v>
      </c>
      <c r="Q75" s="104">
        <f>IF(ISERROR($P75/$N75*100),"x",$P75/$N75*100)</f>
        <v>65.853537686528725</v>
      </c>
      <c r="R75" s="105">
        <f>IF(ISERROR($P75/$O75*100),"x",$P75/$O75*100)</f>
        <v>84.022025951476991</v>
      </c>
    </row>
    <row r="76" spans="1:20" x14ac:dyDescent="0.2">
      <c r="A76" s="272" t="s">
        <v>142</v>
      </c>
      <c r="B76" s="273"/>
      <c r="C76" s="274"/>
      <c r="D76" s="39"/>
      <c r="E76" s="39"/>
      <c r="F76" s="39"/>
      <c r="G76" s="23"/>
      <c r="H76" s="26"/>
      <c r="I76" s="64"/>
      <c r="J76" s="59"/>
      <c r="K76" s="59"/>
      <c r="L76" s="59"/>
      <c r="M76" s="58"/>
      <c r="N76" s="39"/>
      <c r="O76" s="76"/>
      <c r="P76" s="27"/>
      <c r="Q76" s="23"/>
      <c r="R76" s="47"/>
    </row>
    <row r="77" spans="1:20" x14ac:dyDescent="0.2">
      <c r="A77" s="30" t="s">
        <v>84</v>
      </c>
      <c r="B77" s="65"/>
      <c r="C77" s="44" t="s">
        <v>96</v>
      </c>
      <c r="D77" s="27">
        <v>15800</v>
      </c>
      <c r="E77" s="27">
        <v>13240</v>
      </c>
      <c r="F77" s="27">
        <v>8627</v>
      </c>
      <c r="G77" s="79">
        <f t="shared" ref="G77:G100" si="27">IF(ISERROR($F77/$D77*100),"x",$F77/$D77*100)</f>
        <v>54.601265822784804</v>
      </c>
      <c r="H77" s="80">
        <f t="shared" ref="H77:H100" si="28">IF(ISERROR($F77/$E77*100),"x",$F77/$E77*100)</f>
        <v>65.158610271903328</v>
      </c>
      <c r="I77" s="171">
        <v>2941</v>
      </c>
      <c r="J77" s="27">
        <v>9983</v>
      </c>
      <c r="K77" s="27">
        <v>3436</v>
      </c>
      <c r="L77" s="83">
        <f t="shared" ref="L77:L91" si="29">IF(ISERROR($K77/$I77*100),"x",$K77/$I77*100)</f>
        <v>116.83100986059162</v>
      </c>
      <c r="M77" s="161">
        <f t="shared" ref="M77:M91" si="30">IF(ISERROR($K77/$J77*100),"x",$K77/$J77*100)</f>
        <v>34.418511469498149</v>
      </c>
      <c r="N77" s="200">
        <f>$D77+$I77</f>
        <v>18741</v>
      </c>
      <c r="O77" s="204">
        <f t="shared" ref="O77:O90" si="31">$E77+$J77</f>
        <v>23223</v>
      </c>
      <c r="P77" s="194">
        <f t="shared" ref="P77:P90" si="32">$F77+$K77</f>
        <v>12063</v>
      </c>
      <c r="Q77" s="79">
        <f t="shared" ref="Q77:Q91" si="33">IF(ISERROR($P77/$N77*100),"x",$P77/$N77*100)</f>
        <v>64.36689611013287</v>
      </c>
      <c r="R77" s="107">
        <f t="shared" ref="R77:R91" si="34">IF(ISERROR($P77/$O77*100),"x",$P77/$O77*100)</f>
        <v>51.944193256685182</v>
      </c>
    </row>
    <row r="78" spans="1:20" x14ac:dyDescent="0.2">
      <c r="A78" s="30">
        <v>6121</v>
      </c>
      <c r="B78" s="65"/>
      <c r="C78" s="42" t="s">
        <v>88</v>
      </c>
      <c r="D78" s="121">
        <v>1074639</v>
      </c>
      <c r="E78" s="122">
        <v>809746</v>
      </c>
      <c r="F78" s="122">
        <v>731016</v>
      </c>
      <c r="G78" s="28">
        <f t="shared" si="27"/>
        <v>68.024331891919047</v>
      </c>
      <c r="H78" s="24">
        <f t="shared" si="28"/>
        <v>90.27719803493936</v>
      </c>
      <c r="I78" s="121">
        <v>376678</v>
      </c>
      <c r="J78" s="122">
        <v>547688</v>
      </c>
      <c r="K78" s="122">
        <v>431845</v>
      </c>
      <c r="L78" s="83">
        <f t="shared" si="29"/>
        <v>114.64566552864781</v>
      </c>
      <c r="M78" s="161">
        <f t="shared" si="30"/>
        <v>78.848724091088357</v>
      </c>
      <c r="N78" s="196">
        <f t="shared" ref="N78:N90" si="35">$D78+$I78</f>
        <v>1451317</v>
      </c>
      <c r="O78" s="196">
        <f t="shared" si="31"/>
        <v>1357434</v>
      </c>
      <c r="P78" s="196">
        <f t="shared" si="32"/>
        <v>1162861</v>
      </c>
      <c r="Q78" s="89">
        <f t="shared" si="33"/>
        <v>80.124535163579012</v>
      </c>
      <c r="R78" s="24">
        <f t="shared" si="34"/>
        <v>85.666117100352579</v>
      </c>
    </row>
    <row r="79" spans="1:20" x14ac:dyDescent="0.2">
      <c r="A79" s="30">
        <v>6122</v>
      </c>
      <c r="B79" s="65"/>
      <c r="C79" s="42" t="s">
        <v>89</v>
      </c>
      <c r="D79" s="121">
        <v>8800</v>
      </c>
      <c r="E79" s="122">
        <v>19822</v>
      </c>
      <c r="F79" s="122">
        <v>18384</v>
      </c>
      <c r="G79" s="89">
        <f t="shared" si="27"/>
        <v>208.90909090909088</v>
      </c>
      <c r="H79" s="84">
        <f t="shared" si="28"/>
        <v>92.745434365856113</v>
      </c>
      <c r="I79" s="121">
        <v>10508</v>
      </c>
      <c r="J79" s="122">
        <v>28759</v>
      </c>
      <c r="K79" s="122">
        <v>23892</v>
      </c>
      <c r="L79" s="83">
        <f t="shared" si="29"/>
        <v>227.36962314427106</v>
      </c>
      <c r="M79" s="161">
        <f t="shared" si="30"/>
        <v>83.076602107166451</v>
      </c>
      <c r="N79" s="196">
        <f t="shared" si="35"/>
        <v>19308</v>
      </c>
      <c r="O79" s="196">
        <f t="shared" si="31"/>
        <v>48581</v>
      </c>
      <c r="P79" s="196">
        <f t="shared" si="32"/>
        <v>42276</v>
      </c>
      <c r="Q79" s="89">
        <f t="shared" si="33"/>
        <v>218.95587321317586</v>
      </c>
      <c r="R79" s="84">
        <f t="shared" si="34"/>
        <v>87.021675140487019</v>
      </c>
    </row>
    <row r="80" spans="1:20" x14ac:dyDescent="0.2">
      <c r="A80" s="30">
        <v>6123</v>
      </c>
      <c r="B80" s="65"/>
      <c r="C80" s="44" t="s">
        <v>90</v>
      </c>
      <c r="D80" s="121">
        <v>5170</v>
      </c>
      <c r="E80" s="122">
        <v>3129</v>
      </c>
      <c r="F80" s="122">
        <v>1975</v>
      </c>
      <c r="G80" s="89">
        <f t="shared" si="27"/>
        <v>38.20116054158607</v>
      </c>
      <c r="H80" s="84">
        <f t="shared" si="28"/>
        <v>63.119207414509425</v>
      </c>
      <c r="I80" s="121">
        <v>1800</v>
      </c>
      <c r="J80" s="122">
        <v>23345</v>
      </c>
      <c r="K80" s="122">
        <v>22601</v>
      </c>
      <c r="L80" s="83" t="s">
        <v>9</v>
      </c>
      <c r="M80" s="161">
        <f t="shared" si="30"/>
        <v>96.813022060398367</v>
      </c>
      <c r="N80" s="196">
        <f t="shared" si="35"/>
        <v>6970</v>
      </c>
      <c r="O80" s="196">
        <f t="shared" si="31"/>
        <v>26474</v>
      </c>
      <c r="P80" s="196">
        <f t="shared" si="32"/>
        <v>24576</v>
      </c>
      <c r="Q80" s="89">
        <f t="shared" si="33"/>
        <v>352.59684361549495</v>
      </c>
      <c r="R80" s="84">
        <f t="shared" si="34"/>
        <v>92.830701820654227</v>
      </c>
    </row>
    <row r="81" spans="1:20" x14ac:dyDescent="0.2">
      <c r="A81" s="30">
        <v>6125</v>
      </c>
      <c r="B81" s="65"/>
      <c r="C81" s="44" t="s">
        <v>91</v>
      </c>
      <c r="D81" s="121">
        <v>4300</v>
      </c>
      <c r="E81" s="122">
        <v>10854</v>
      </c>
      <c r="F81" s="122">
        <v>10226</v>
      </c>
      <c r="G81" s="89">
        <f t="shared" si="27"/>
        <v>237.81395348837208</v>
      </c>
      <c r="H81" s="84">
        <f t="shared" si="28"/>
        <v>94.214114612124561</v>
      </c>
      <c r="I81" s="121">
        <v>395</v>
      </c>
      <c r="J81" s="122">
        <v>2797</v>
      </c>
      <c r="K81" s="122">
        <v>2763</v>
      </c>
      <c r="L81" s="83">
        <f t="shared" si="29"/>
        <v>699.49367088607596</v>
      </c>
      <c r="M81" s="161">
        <f t="shared" si="30"/>
        <v>98.784411869860563</v>
      </c>
      <c r="N81" s="196">
        <f t="shared" si="35"/>
        <v>4695</v>
      </c>
      <c r="O81" s="196">
        <f t="shared" si="31"/>
        <v>13651</v>
      </c>
      <c r="P81" s="196">
        <f t="shared" si="32"/>
        <v>12989</v>
      </c>
      <c r="Q81" s="89">
        <f t="shared" si="33"/>
        <v>276.65601703940365</v>
      </c>
      <c r="R81" s="84">
        <f t="shared" si="34"/>
        <v>95.150538422093618</v>
      </c>
    </row>
    <row r="82" spans="1:20" x14ac:dyDescent="0.2">
      <c r="A82" s="30">
        <v>6130</v>
      </c>
      <c r="B82" s="65"/>
      <c r="C82" s="44" t="s">
        <v>92</v>
      </c>
      <c r="D82" s="121">
        <v>57884</v>
      </c>
      <c r="E82" s="122">
        <v>130713</v>
      </c>
      <c r="F82" s="122">
        <v>103466</v>
      </c>
      <c r="G82" s="89">
        <f t="shared" si="27"/>
        <v>178.74714947135649</v>
      </c>
      <c r="H82" s="84">
        <f t="shared" si="28"/>
        <v>79.155095514600688</v>
      </c>
      <c r="I82" s="121">
        <v>3980</v>
      </c>
      <c r="J82" s="122">
        <v>15643</v>
      </c>
      <c r="K82" s="122">
        <v>14099</v>
      </c>
      <c r="L82" s="83">
        <f t="shared" si="29"/>
        <v>354.2462311557789</v>
      </c>
      <c r="M82" s="161">
        <f t="shared" si="30"/>
        <v>90.129770504378953</v>
      </c>
      <c r="N82" s="196">
        <f t="shared" si="35"/>
        <v>61864</v>
      </c>
      <c r="O82" s="196">
        <f t="shared" si="31"/>
        <v>146356</v>
      </c>
      <c r="P82" s="196">
        <f t="shared" si="32"/>
        <v>117565</v>
      </c>
      <c r="Q82" s="89">
        <f t="shared" si="33"/>
        <v>190.03782490624596</v>
      </c>
      <c r="R82" s="84">
        <f t="shared" si="34"/>
        <v>80.328104074995224</v>
      </c>
    </row>
    <row r="83" spans="1:20" x14ac:dyDescent="0.2">
      <c r="A83" s="30">
        <v>6201</v>
      </c>
      <c r="B83" s="65"/>
      <c r="C83" s="44" t="s">
        <v>93</v>
      </c>
      <c r="D83" s="121">
        <v>0</v>
      </c>
      <c r="E83" s="122">
        <v>3700</v>
      </c>
      <c r="F83" s="122">
        <v>3700</v>
      </c>
      <c r="G83" s="89" t="str">
        <f t="shared" si="27"/>
        <v>x</v>
      </c>
      <c r="H83" s="84">
        <f t="shared" si="28"/>
        <v>100</v>
      </c>
      <c r="I83" s="121">
        <v>0</v>
      </c>
      <c r="J83" s="122">
        <v>0</v>
      </c>
      <c r="K83" s="122">
        <v>0</v>
      </c>
      <c r="L83" s="83" t="str">
        <f t="shared" si="29"/>
        <v>x</v>
      </c>
      <c r="M83" s="161" t="str">
        <f t="shared" si="30"/>
        <v>x</v>
      </c>
      <c r="N83" s="196">
        <f t="shared" si="35"/>
        <v>0</v>
      </c>
      <c r="O83" s="196">
        <f t="shared" si="31"/>
        <v>3700</v>
      </c>
      <c r="P83" s="196">
        <f t="shared" si="32"/>
        <v>3700</v>
      </c>
      <c r="Q83" s="89" t="str">
        <f t="shared" si="33"/>
        <v>x</v>
      </c>
      <c r="R83" s="84">
        <f t="shared" si="34"/>
        <v>100</v>
      </c>
    </row>
    <row r="84" spans="1:20" x14ac:dyDescent="0.2">
      <c r="A84" s="30">
        <v>6202</v>
      </c>
      <c r="B84" s="65"/>
      <c r="C84" s="44" t="s">
        <v>94</v>
      </c>
      <c r="D84" s="121">
        <v>0</v>
      </c>
      <c r="E84" s="122">
        <v>5000</v>
      </c>
      <c r="F84" s="122">
        <v>5000</v>
      </c>
      <c r="G84" s="89" t="str">
        <f t="shared" si="27"/>
        <v>x</v>
      </c>
      <c r="H84" s="84">
        <f t="shared" si="28"/>
        <v>100</v>
      </c>
      <c r="I84" s="121">
        <v>0</v>
      </c>
      <c r="J84" s="122">
        <v>0</v>
      </c>
      <c r="K84" s="122">
        <v>0</v>
      </c>
      <c r="L84" s="83" t="str">
        <f t="shared" si="29"/>
        <v>x</v>
      </c>
      <c r="M84" s="161" t="str">
        <f t="shared" si="30"/>
        <v>x</v>
      </c>
      <c r="N84" s="196">
        <f t="shared" si="35"/>
        <v>0</v>
      </c>
      <c r="O84" s="196">
        <f t="shared" si="31"/>
        <v>5000</v>
      </c>
      <c r="P84" s="196">
        <f t="shared" si="32"/>
        <v>5000</v>
      </c>
      <c r="Q84" s="89" t="str">
        <f t="shared" si="33"/>
        <v>x</v>
      </c>
      <c r="R84" s="84">
        <f t="shared" si="34"/>
        <v>100</v>
      </c>
    </row>
    <row r="85" spans="1:20" x14ac:dyDescent="0.2">
      <c r="A85" s="30" t="s">
        <v>97</v>
      </c>
      <c r="B85" s="65"/>
      <c r="C85" s="44" t="s">
        <v>98</v>
      </c>
      <c r="D85" s="121">
        <v>158140</v>
      </c>
      <c r="E85" s="122">
        <v>96463</v>
      </c>
      <c r="F85" s="122">
        <v>42732</v>
      </c>
      <c r="G85" s="89">
        <f t="shared" si="27"/>
        <v>27.021626406981159</v>
      </c>
      <c r="H85" s="84">
        <f t="shared" si="28"/>
        <v>44.298850336398409</v>
      </c>
      <c r="I85" s="121">
        <v>0</v>
      </c>
      <c r="J85" s="122">
        <v>0</v>
      </c>
      <c r="K85" s="122">
        <v>0</v>
      </c>
      <c r="L85" s="83" t="str">
        <f t="shared" si="29"/>
        <v>x</v>
      </c>
      <c r="M85" s="161" t="str">
        <f t="shared" si="30"/>
        <v>x</v>
      </c>
      <c r="N85" s="196">
        <f t="shared" si="35"/>
        <v>158140</v>
      </c>
      <c r="O85" s="196">
        <f t="shared" si="31"/>
        <v>96463</v>
      </c>
      <c r="P85" s="196">
        <f t="shared" si="32"/>
        <v>42732</v>
      </c>
      <c r="Q85" s="89">
        <f t="shared" si="33"/>
        <v>27.021626406981159</v>
      </c>
      <c r="R85" s="84">
        <f t="shared" si="34"/>
        <v>44.298850336398409</v>
      </c>
    </row>
    <row r="86" spans="1:20" x14ac:dyDescent="0.2">
      <c r="A86" s="30" t="s">
        <v>85</v>
      </c>
      <c r="B86" s="65"/>
      <c r="C86" s="42" t="s">
        <v>99</v>
      </c>
      <c r="D86" s="121">
        <v>0</v>
      </c>
      <c r="E86" s="122">
        <v>15754</v>
      </c>
      <c r="F86" s="122">
        <v>15754</v>
      </c>
      <c r="G86" s="89" t="str">
        <f t="shared" si="27"/>
        <v>x</v>
      </c>
      <c r="H86" s="84">
        <f t="shared" si="28"/>
        <v>100</v>
      </c>
      <c r="I86" s="121">
        <v>180</v>
      </c>
      <c r="J86" s="122">
        <v>2092</v>
      </c>
      <c r="K86" s="122">
        <v>937</v>
      </c>
      <c r="L86" s="83">
        <f t="shared" si="29"/>
        <v>520.55555555555554</v>
      </c>
      <c r="M86" s="161">
        <f t="shared" si="30"/>
        <v>44.789674952198851</v>
      </c>
      <c r="N86" s="196">
        <f t="shared" si="35"/>
        <v>180</v>
      </c>
      <c r="O86" s="196">
        <f t="shared" si="31"/>
        <v>17846</v>
      </c>
      <c r="P86" s="196">
        <f t="shared" si="32"/>
        <v>16691</v>
      </c>
      <c r="Q86" s="89" t="s">
        <v>9</v>
      </c>
      <c r="R86" s="84">
        <f t="shared" si="34"/>
        <v>93.527961447943525</v>
      </c>
    </row>
    <row r="87" spans="1:20" x14ac:dyDescent="0.2">
      <c r="A87" s="30" t="s">
        <v>86</v>
      </c>
      <c r="B87" s="65"/>
      <c r="C87" s="44" t="s">
        <v>100</v>
      </c>
      <c r="D87" s="121">
        <v>5700</v>
      </c>
      <c r="E87" s="122">
        <v>217699</v>
      </c>
      <c r="F87" s="122">
        <v>217280</v>
      </c>
      <c r="G87" s="89" t="s">
        <v>9</v>
      </c>
      <c r="H87" s="84">
        <f t="shared" si="28"/>
        <v>99.807532418614699</v>
      </c>
      <c r="I87" s="121">
        <v>364</v>
      </c>
      <c r="J87" s="122">
        <v>6969</v>
      </c>
      <c r="K87" s="122">
        <v>6419</v>
      </c>
      <c r="L87" s="83" t="s">
        <v>9</v>
      </c>
      <c r="M87" s="161">
        <f t="shared" si="30"/>
        <v>92.107906442818205</v>
      </c>
      <c r="N87" s="196">
        <f t="shared" si="35"/>
        <v>6064</v>
      </c>
      <c r="O87" s="196">
        <f t="shared" si="31"/>
        <v>224668</v>
      </c>
      <c r="P87" s="196">
        <f t="shared" si="32"/>
        <v>223699</v>
      </c>
      <c r="Q87" s="89" t="s">
        <v>9</v>
      </c>
      <c r="R87" s="84">
        <f t="shared" si="34"/>
        <v>99.568696921679987</v>
      </c>
    </row>
    <row r="88" spans="1:20" x14ac:dyDescent="0.2">
      <c r="A88" s="30" t="s">
        <v>87</v>
      </c>
      <c r="B88" s="65"/>
      <c r="C88" s="44" t="s">
        <v>95</v>
      </c>
      <c r="D88" s="121">
        <v>0</v>
      </c>
      <c r="E88" s="122">
        <v>5950</v>
      </c>
      <c r="F88" s="122">
        <v>5950</v>
      </c>
      <c r="G88" s="89" t="str">
        <f t="shared" si="27"/>
        <v>x</v>
      </c>
      <c r="H88" s="84">
        <f t="shared" si="28"/>
        <v>100</v>
      </c>
      <c r="I88" s="121">
        <v>0</v>
      </c>
      <c r="J88" s="122">
        <v>0</v>
      </c>
      <c r="K88" s="122">
        <v>0</v>
      </c>
      <c r="L88" s="83" t="str">
        <f t="shared" si="29"/>
        <v>x</v>
      </c>
      <c r="M88" s="161" t="str">
        <f t="shared" si="30"/>
        <v>x</v>
      </c>
      <c r="N88" s="196">
        <f t="shared" si="35"/>
        <v>0</v>
      </c>
      <c r="O88" s="196">
        <f t="shared" si="31"/>
        <v>5950</v>
      </c>
      <c r="P88" s="196">
        <f t="shared" si="32"/>
        <v>5950</v>
      </c>
      <c r="Q88" s="89" t="str">
        <f t="shared" si="33"/>
        <v>x</v>
      </c>
      <c r="R88" s="84">
        <f t="shared" si="34"/>
        <v>100</v>
      </c>
    </row>
    <row r="89" spans="1:20" x14ac:dyDescent="0.2">
      <c r="A89" s="30">
        <v>6901</v>
      </c>
      <c r="B89" s="65"/>
      <c r="C89" s="44" t="s">
        <v>101</v>
      </c>
      <c r="D89" s="121">
        <v>0</v>
      </c>
      <c r="E89" s="122">
        <v>0</v>
      </c>
      <c r="F89" s="122">
        <v>0</v>
      </c>
      <c r="G89" s="89" t="str">
        <f t="shared" si="27"/>
        <v>x</v>
      </c>
      <c r="H89" s="84" t="str">
        <f t="shared" si="28"/>
        <v>x</v>
      </c>
      <c r="I89" s="123">
        <v>38378</v>
      </c>
      <c r="J89" s="124">
        <v>17067</v>
      </c>
      <c r="K89" s="124">
        <v>0</v>
      </c>
      <c r="L89" s="83">
        <f t="shared" si="29"/>
        <v>0</v>
      </c>
      <c r="M89" s="161">
        <f t="shared" si="30"/>
        <v>0</v>
      </c>
      <c r="N89" s="196">
        <f t="shared" si="35"/>
        <v>38378</v>
      </c>
      <c r="O89" s="196">
        <f t="shared" si="31"/>
        <v>17067</v>
      </c>
      <c r="P89" s="196">
        <f t="shared" si="32"/>
        <v>0</v>
      </c>
      <c r="Q89" s="89">
        <f t="shared" si="33"/>
        <v>0</v>
      </c>
      <c r="R89" s="84">
        <f t="shared" si="34"/>
        <v>0</v>
      </c>
    </row>
    <row r="90" spans="1:20" ht="13.5" thickBot="1" x14ac:dyDescent="0.25">
      <c r="A90" s="30">
        <v>6909</v>
      </c>
      <c r="B90" s="65"/>
      <c r="C90" s="44" t="s">
        <v>102</v>
      </c>
      <c r="D90" s="123">
        <v>794458</v>
      </c>
      <c r="E90" s="124">
        <v>4206</v>
      </c>
      <c r="F90" s="125">
        <v>0</v>
      </c>
      <c r="G90" s="28">
        <f t="shared" si="27"/>
        <v>0</v>
      </c>
      <c r="H90" s="126">
        <f t="shared" si="28"/>
        <v>0</v>
      </c>
      <c r="I90" s="123">
        <v>1100</v>
      </c>
      <c r="J90" s="124">
        <v>0</v>
      </c>
      <c r="K90" s="125">
        <v>0</v>
      </c>
      <c r="L90" s="28">
        <f t="shared" si="29"/>
        <v>0</v>
      </c>
      <c r="M90" s="172" t="str">
        <f t="shared" si="30"/>
        <v>x</v>
      </c>
      <c r="N90" s="27">
        <f t="shared" si="35"/>
        <v>795558</v>
      </c>
      <c r="O90" s="27">
        <f t="shared" si="31"/>
        <v>4206</v>
      </c>
      <c r="P90" s="27">
        <f t="shared" si="32"/>
        <v>0</v>
      </c>
      <c r="Q90" s="28">
        <f t="shared" si="33"/>
        <v>0</v>
      </c>
      <c r="R90" s="24">
        <f t="shared" si="34"/>
        <v>0</v>
      </c>
      <c r="T90" s="51"/>
    </row>
    <row r="91" spans="1:20" ht="26.1" customHeight="1" thickBot="1" x14ac:dyDescent="0.25">
      <c r="A91" s="285" t="s">
        <v>143</v>
      </c>
      <c r="B91" s="286"/>
      <c r="C91" s="287"/>
      <c r="D91" s="213">
        <f>D$53+D$75</f>
        <v>7997216</v>
      </c>
      <c r="E91" s="223">
        <f>E$53+E$75</f>
        <v>8236670</v>
      </c>
      <c r="F91" s="214">
        <f>F$53+F$75</f>
        <v>7790709</v>
      </c>
      <c r="G91" s="224">
        <f t="shared" si="27"/>
        <v>97.417763881830879</v>
      </c>
      <c r="H91" s="225">
        <f t="shared" si="28"/>
        <v>94.585663866586856</v>
      </c>
      <c r="I91" s="213">
        <f>I$53+I$75</f>
        <v>2777527</v>
      </c>
      <c r="J91" s="223">
        <f>J$53+J$75</f>
        <v>3729657</v>
      </c>
      <c r="K91" s="214">
        <f>K$53+K$75</f>
        <v>2922097</v>
      </c>
      <c r="L91" s="224">
        <f t="shared" si="29"/>
        <v>105.20498990648876</v>
      </c>
      <c r="M91" s="235">
        <f t="shared" si="30"/>
        <v>78.347606763839138</v>
      </c>
      <c r="N91" s="240">
        <f>N$53+N$75</f>
        <v>9710485</v>
      </c>
      <c r="O91" s="223">
        <f>O$53+O$75</f>
        <v>10496412</v>
      </c>
      <c r="P91" s="214">
        <f>P$53+P$75</f>
        <v>9272580</v>
      </c>
      <c r="Q91" s="224">
        <f t="shared" si="33"/>
        <v>95.490390026862713</v>
      </c>
      <c r="R91" s="225">
        <f t="shared" si="34"/>
        <v>88.34047291588783</v>
      </c>
      <c r="T91" s="52"/>
    </row>
    <row r="92" spans="1:20" ht="26.1" customHeight="1" thickBot="1" x14ac:dyDescent="0.25">
      <c r="A92" s="285" t="s">
        <v>11</v>
      </c>
      <c r="B92" s="286"/>
      <c r="C92" s="287"/>
      <c r="D92" s="213">
        <f>D$52-D$91</f>
        <v>-903477</v>
      </c>
      <c r="E92" s="223">
        <f>E$52-E$91</f>
        <v>-32656</v>
      </c>
      <c r="F92" s="214">
        <f>F$52-F$91</f>
        <v>534427</v>
      </c>
      <c r="G92" s="224" t="s">
        <v>9</v>
      </c>
      <c r="H92" s="225" t="s">
        <v>9</v>
      </c>
      <c r="I92" s="213">
        <f>I$52-I$91</f>
        <v>-379919</v>
      </c>
      <c r="J92" s="223">
        <f>J$52-J$91</f>
        <v>-719883</v>
      </c>
      <c r="K92" s="214">
        <f>K$52-K$91</f>
        <v>103211</v>
      </c>
      <c r="L92" s="224" t="s">
        <v>9</v>
      </c>
      <c r="M92" s="235" t="s">
        <v>9</v>
      </c>
      <c r="N92" s="230">
        <f>N$52-N$91</f>
        <v>-1283396</v>
      </c>
      <c r="O92" s="230">
        <f>O$52-O$91</f>
        <v>-752539</v>
      </c>
      <c r="P92" s="230">
        <f>P$52-P$91</f>
        <v>637638</v>
      </c>
      <c r="Q92" s="224" t="s">
        <v>9</v>
      </c>
      <c r="R92" s="225" t="s">
        <v>9</v>
      </c>
      <c r="T92" s="52"/>
    </row>
    <row r="93" spans="1:20" ht="26.1" customHeight="1" thickBot="1" x14ac:dyDescent="0.25">
      <c r="A93" s="288" t="s">
        <v>144</v>
      </c>
      <c r="B93" s="289"/>
      <c r="C93" s="290"/>
      <c r="D93" s="141">
        <f>D95+D101+D102+D103</f>
        <v>903477</v>
      </c>
      <c r="E93" s="142">
        <f t="shared" ref="E93" si="36">E95+E101+E102+E103</f>
        <v>32656</v>
      </c>
      <c r="F93" s="143">
        <f>F95+F101+F102+F103</f>
        <v>-534427</v>
      </c>
      <c r="G93" s="144" t="s">
        <v>9</v>
      </c>
      <c r="H93" s="145" t="s">
        <v>9</v>
      </c>
      <c r="I93" s="181">
        <f>I95+I101+I102+I103</f>
        <v>379919</v>
      </c>
      <c r="J93" s="181">
        <f t="shared" ref="J93:K93" si="37">J95+J101+J102+J103</f>
        <v>719883</v>
      </c>
      <c r="K93" s="181">
        <f t="shared" si="37"/>
        <v>-103211</v>
      </c>
      <c r="L93" s="144" t="s">
        <v>9</v>
      </c>
      <c r="M93" s="182" t="s">
        <v>9</v>
      </c>
      <c r="N93" s="206">
        <f>D$93+I$93</f>
        <v>1283396</v>
      </c>
      <c r="O93" s="142">
        <f>E$93+J$93</f>
        <v>752539</v>
      </c>
      <c r="P93" s="143">
        <f>F$93+K$93</f>
        <v>-637638</v>
      </c>
      <c r="Q93" s="144" t="s">
        <v>9</v>
      </c>
      <c r="R93" s="145" t="s">
        <v>9</v>
      </c>
    </row>
    <row r="94" spans="1:20" x14ac:dyDescent="0.2">
      <c r="A94" s="266" t="s">
        <v>145</v>
      </c>
      <c r="B94" s="261"/>
      <c r="C94" s="262"/>
      <c r="D94" s="66"/>
      <c r="E94" s="67" t="s">
        <v>0</v>
      </c>
      <c r="F94" s="67"/>
      <c r="G94" s="23"/>
      <c r="H94" s="26"/>
      <c r="I94" s="66"/>
      <c r="J94" s="67"/>
      <c r="K94" s="67"/>
      <c r="L94" s="23"/>
      <c r="M94" s="25"/>
      <c r="N94" s="254"/>
      <c r="O94" s="67"/>
      <c r="P94" s="67"/>
      <c r="Q94" s="23"/>
      <c r="R94" s="26"/>
    </row>
    <row r="95" spans="1:20" x14ac:dyDescent="0.2">
      <c r="A95" s="68" t="s">
        <v>103</v>
      </c>
      <c r="B95" s="65"/>
      <c r="C95" s="69" t="s">
        <v>108</v>
      </c>
      <c r="D95" s="140">
        <f>SUM(D$96:D$100)</f>
        <v>1179977</v>
      </c>
      <c r="E95" s="140">
        <f>SUM(E$96:E$100)</f>
        <v>309156</v>
      </c>
      <c r="F95" s="140">
        <f>SUM(F$96:F$100)</f>
        <v>-76639</v>
      </c>
      <c r="G95" s="29" t="s">
        <v>9</v>
      </c>
      <c r="H95" s="40" t="s">
        <v>9</v>
      </c>
      <c r="I95" s="177">
        <f>SUM(I$98:I$100)</f>
        <v>394009</v>
      </c>
      <c r="J95" s="178">
        <f>SUM(J$98:J$100)</f>
        <v>733973</v>
      </c>
      <c r="K95" s="179">
        <f>SUM(K$98:K$100)</f>
        <v>-95895</v>
      </c>
      <c r="L95" s="29" t="s">
        <v>9</v>
      </c>
      <c r="M95" s="180" t="s">
        <v>9</v>
      </c>
      <c r="N95" s="39">
        <f t="shared" ref="N95:N103" si="38">$D95+$I95</f>
        <v>1573986</v>
      </c>
      <c r="O95" s="179">
        <f>$E95+$J95</f>
        <v>1043129</v>
      </c>
      <c r="P95" s="179">
        <f>$F95+$K95</f>
        <v>-172534</v>
      </c>
      <c r="Q95" s="28" t="s">
        <v>9</v>
      </c>
      <c r="R95" s="40" t="s">
        <v>9</v>
      </c>
    </row>
    <row r="96" spans="1:20" x14ac:dyDescent="0.2">
      <c r="A96" s="70" t="s">
        <v>104</v>
      </c>
      <c r="B96" s="65"/>
      <c r="C96" s="71" t="s">
        <v>114</v>
      </c>
      <c r="D96" s="127">
        <v>160000</v>
      </c>
      <c r="E96" s="128">
        <v>160000</v>
      </c>
      <c r="F96" s="128">
        <v>480000</v>
      </c>
      <c r="G96" s="79" t="s">
        <v>9</v>
      </c>
      <c r="H96" s="107" t="s">
        <v>9</v>
      </c>
      <c r="I96" s="173">
        <v>0</v>
      </c>
      <c r="J96" s="174">
        <v>0</v>
      </c>
      <c r="K96" s="175">
        <v>0</v>
      </c>
      <c r="L96" s="83" t="s">
        <v>9</v>
      </c>
      <c r="M96" s="161" t="s">
        <v>9</v>
      </c>
      <c r="N96" s="204">
        <f t="shared" si="38"/>
        <v>160000</v>
      </c>
      <c r="O96" s="175">
        <f t="shared" ref="O96:O103" si="39">$E96+$J96</f>
        <v>160000</v>
      </c>
      <c r="P96" s="175">
        <f t="shared" ref="P96:P103" si="40">$F96+$K96</f>
        <v>480000</v>
      </c>
      <c r="Q96" s="79" t="s">
        <v>9</v>
      </c>
      <c r="R96" s="80" t="s">
        <v>9</v>
      </c>
    </row>
    <row r="97" spans="1:21" x14ac:dyDescent="0.2">
      <c r="A97" s="70"/>
      <c r="B97" s="65"/>
      <c r="C97" s="71" t="s">
        <v>118</v>
      </c>
      <c r="D97" s="129">
        <v>-320000</v>
      </c>
      <c r="E97" s="130">
        <v>-320000</v>
      </c>
      <c r="F97" s="130">
        <v>-640000</v>
      </c>
      <c r="G97" s="79" t="s">
        <v>9</v>
      </c>
      <c r="H97" s="107" t="s">
        <v>9</v>
      </c>
      <c r="I97" s="173">
        <v>0</v>
      </c>
      <c r="J97" s="174">
        <v>0</v>
      </c>
      <c r="K97" s="175">
        <v>0</v>
      </c>
      <c r="L97" s="83" t="s">
        <v>9</v>
      </c>
      <c r="M97" s="161" t="s">
        <v>9</v>
      </c>
      <c r="N97" s="204">
        <f t="shared" si="38"/>
        <v>-320000</v>
      </c>
      <c r="O97" s="175">
        <f t="shared" si="39"/>
        <v>-320000</v>
      </c>
      <c r="P97" s="175">
        <f t="shared" si="40"/>
        <v>-640000</v>
      </c>
      <c r="Q97" s="83" t="s">
        <v>9</v>
      </c>
      <c r="R97" s="107" t="s">
        <v>9</v>
      </c>
    </row>
    <row r="98" spans="1:21" x14ac:dyDescent="0.2">
      <c r="A98" s="70"/>
      <c r="B98" s="65"/>
      <c r="C98" s="71" t="s">
        <v>115</v>
      </c>
      <c r="D98" s="131">
        <v>1339977</v>
      </c>
      <c r="E98" s="132">
        <v>469156</v>
      </c>
      <c r="F98" s="112">
        <v>83476</v>
      </c>
      <c r="G98" s="79" t="s">
        <v>9</v>
      </c>
      <c r="H98" s="107" t="s">
        <v>9</v>
      </c>
      <c r="I98" s="111">
        <v>394009</v>
      </c>
      <c r="J98" s="112">
        <v>733973</v>
      </c>
      <c r="K98" s="112">
        <v>-95895</v>
      </c>
      <c r="L98" s="83" t="s">
        <v>9</v>
      </c>
      <c r="M98" s="161" t="s">
        <v>9</v>
      </c>
      <c r="N98" s="204">
        <f t="shared" si="38"/>
        <v>1733986</v>
      </c>
      <c r="O98" s="175">
        <f t="shared" si="39"/>
        <v>1203129</v>
      </c>
      <c r="P98" s="175">
        <f t="shared" si="40"/>
        <v>-12419</v>
      </c>
      <c r="Q98" s="83" t="s">
        <v>9</v>
      </c>
      <c r="R98" s="107" t="s">
        <v>9</v>
      </c>
    </row>
    <row r="99" spans="1:21" x14ac:dyDescent="0.2">
      <c r="A99" s="70"/>
      <c r="B99" s="65"/>
      <c r="C99" s="42" t="s">
        <v>109</v>
      </c>
      <c r="D99" s="133">
        <v>0</v>
      </c>
      <c r="E99" s="134">
        <v>0</v>
      </c>
      <c r="F99" s="109">
        <v>100085</v>
      </c>
      <c r="G99" s="79" t="str">
        <f t="shared" si="27"/>
        <v>x</v>
      </c>
      <c r="H99" s="107" t="str">
        <f t="shared" si="28"/>
        <v>x</v>
      </c>
      <c r="I99" s="108">
        <v>0</v>
      </c>
      <c r="J99" s="109">
        <v>0</v>
      </c>
      <c r="K99" s="109">
        <v>0</v>
      </c>
      <c r="L99" s="83" t="s">
        <v>9</v>
      </c>
      <c r="M99" s="161" t="s">
        <v>9</v>
      </c>
      <c r="N99" s="204">
        <f t="shared" si="38"/>
        <v>0</v>
      </c>
      <c r="O99" s="122">
        <f t="shared" si="39"/>
        <v>0</v>
      </c>
      <c r="P99" s="122">
        <f t="shared" si="40"/>
        <v>100085</v>
      </c>
      <c r="Q99" s="89" t="s">
        <v>9</v>
      </c>
      <c r="R99" s="84" t="s">
        <v>9</v>
      </c>
    </row>
    <row r="100" spans="1:21" x14ac:dyDescent="0.2">
      <c r="A100" s="70"/>
      <c r="B100" s="65"/>
      <c r="C100" s="43" t="s">
        <v>110</v>
      </c>
      <c r="D100" s="133">
        <v>0</v>
      </c>
      <c r="E100" s="134">
        <v>0</v>
      </c>
      <c r="F100" s="109">
        <v>-100200</v>
      </c>
      <c r="G100" s="79" t="str">
        <f t="shared" si="27"/>
        <v>x</v>
      </c>
      <c r="H100" s="107" t="str">
        <f t="shared" si="28"/>
        <v>x</v>
      </c>
      <c r="I100" s="108">
        <v>0</v>
      </c>
      <c r="J100" s="109">
        <v>0</v>
      </c>
      <c r="K100" s="109">
        <v>0</v>
      </c>
      <c r="L100" s="83" t="s">
        <v>9</v>
      </c>
      <c r="M100" s="161" t="s">
        <v>9</v>
      </c>
      <c r="N100" s="204">
        <f t="shared" si="38"/>
        <v>0</v>
      </c>
      <c r="O100" s="122">
        <f t="shared" si="39"/>
        <v>0</v>
      </c>
      <c r="P100" s="122">
        <f t="shared" si="40"/>
        <v>-100200</v>
      </c>
      <c r="Q100" s="89" t="s">
        <v>9</v>
      </c>
      <c r="R100" s="84" t="s">
        <v>9</v>
      </c>
    </row>
    <row r="101" spans="1:21" x14ac:dyDescent="0.2">
      <c r="A101" s="70" t="s">
        <v>105</v>
      </c>
      <c r="B101" s="65"/>
      <c r="C101" s="42" t="s">
        <v>111</v>
      </c>
      <c r="D101" s="110">
        <v>-1500</v>
      </c>
      <c r="E101" s="110">
        <v>-1500</v>
      </c>
      <c r="F101" s="109">
        <v>-181500</v>
      </c>
      <c r="G101" s="79" t="s">
        <v>9</v>
      </c>
      <c r="H101" s="107" t="s">
        <v>9</v>
      </c>
      <c r="I101" s="108">
        <v>-14090</v>
      </c>
      <c r="J101" s="109">
        <v>-14090</v>
      </c>
      <c r="K101" s="109">
        <v>-14090</v>
      </c>
      <c r="L101" s="83" t="s">
        <v>9</v>
      </c>
      <c r="M101" s="161" t="s">
        <v>9</v>
      </c>
      <c r="N101" s="204">
        <f t="shared" si="38"/>
        <v>-15590</v>
      </c>
      <c r="O101" s="122">
        <f t="shared" si="39"/>
        <v>-15590</v>
      </c>
      <c r="P101" s="122">
        <f t="shared" si="40"/>
        <v>-195590</v>
      </c>
      <c r="Q101" s="89" t="s">
        <v>9</v>
      </c>
      <c r="R101" s="84" t="s">
        <v>9</v>
      </c>
    </row>
    <row r="102" spans="1:21" x14ac:dyDescent="0.2">
      <c r="A102" s="70" t="s">
        <v>106</v>
      </c>
      <c r="B102" s="65"/>
      <c r="C102" s="44" t="s">
        <v>112</v>
      </c>
      <c r="D102" s="110">
        <v>-275000</v>
      </c>
      <c r="E102" s="109">
        <v>-275000</v>
      </c>
      <c r="F102" s="109">
        <v>-275000</v>
      </c>
      <c r="G102" s="79" t="s">
        <v>9</v>
      </c>
      <c r="H102" s="107" t="s">
        <v>9</v>
      </c>
      <c r="I102" s="108">
        <v>0</v>
      </c>
      <c r="J102" s="109">
        <v>0</v>
      </c>
      <c r="K102" s="109">
        <v>0</v>
      </c>
      <c r="L102" s="83" t="s">
        <v>9</v>
      </c>
      <c r="M102" s="161" t="s">
        <v>9</v>
      </c>
      <c r="N102" s="204">
        <f t="shared" si="38"/>
        <v>-275000</v>
      </c>
      <c r="O102" s="122">
        <f t="shared" si="39"/>
        <v>-275000</v>
      </c>
      <c r="P102" s="122">
        <f t="shared" si="40"/>
        <v>-275000</v>
      </c>
      <c r="Q102" s="89" t="s">
        <v>9</v>
      </c>
      <c r="R102" s="84" t="s">
        <v>9</v>
      </c>
    </row>
    <row r="103" spans="1:21" ht="13.5" thickBot="1" x14ac:dyDescent="0.25">
      <c r="A103" s="70" t="s">
        <v>107</v>
      </c>
      <c r="B103" s="65"/>
      <c r="C103" s="42" t="s">
        <v>113</v>
      </c>
      <c r="D103" s="135">
        <v>0</v>
      </c>
      <c r="E103" s="136">
        <v>0</v>
      </c>
      <c r="F103" s="119">
        <v>-1288</v>
      </c>
      <c r="G103" s="93" t="s">
        <v>9</v>
      </c>
      <c r="H103" s="137" t="s">
        <v>9</v>
      </c>
      <c r="I103" s="167">
        <v>0</v>
      </c>
      <c r="J103" s="119">
        <v>0</v>
      </c>
      <c r="K103" s="119">
        <v>6774</v>
      </c>
      <c r="L103" s="93" t="s">
        <v>9</v>
      </c>
      <c r="M103" s="151" t="s">
        <v>9</v>
      </c>
      <c r="N103" s="204">
        <f t="shared" si="38"/>
        <v>0</v>
      </c>
      <c r="O103" s="179">
        <f t="shared" si="39"/>
        <v>0</v>
      </c>
      <c r="P103" s="179">
        <f t="shared" si="40"/>
        <v>5486</v>
      </c>
      <c r="Q103" s="93" t="s">
        <v>9</v>
      </c>
      <c r="R103" s="137" t="s">
        <v>9</v>
      </c>
    </row>
    <row r="104" spans="1:21" ht="13.5" thickBot="1" x14ac:dyDescent="0.25">
      <c r="A104" s="279" t="s">
        <v>12</v>
      </c>
      <c r="B104" s="256"/>
      <c r="C104" s="257"/>
      <c r="D104" s="138">
        <v>0</v>
      </c>
      <c r="E104" s="138">
        <v>0</v>
      </c>
      <c r="F104" s="139">
        <v>0</v>
      </c>
      <c r="G104" s="104" t="s">
        <v>9</v>
      </c>
      <c r="H104" s="105" t="s">
        <v>9</v>
      </c>
      <c r="I104" s="139">
        <v>0</v>
      </c>
      <c r="J104" s="139">
        <v>0</v>
      </c>
      <c r="K104" s="139">
        <v>0</v>
      </c>
      <c r="L104" s="104" t="s">
        <v>9</v>
      </c>
      <c r="M104" s="176" t="s">
        <v>9</v>
      </c>
      <c r="N104" s="205">
        <v>0</v>
      </c>
      <c r="O104" s="205">
        <v>0</v>
      </c>
      <c r="P104" s="205">
        <v>0</v>
      </c>
      <c r="Q104" s="104" t="s">
        <v>9</v>
      </c>
      <c r="R104" s="105" t="s">
        <v>9</v>
      </c>
    </row>
    <row r="105" spans="1:21" ht="20.25" customHeight="1" x14ac:dyDescent="0.2">
      <c r="A105" s="280" t="s">
        <v>148</v>
      </c>
      <c r="B105" s="281"/>
      <c r="C105" s="281"/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51"/>
      <c r="T105" s="51"/>
      <c r="U105" s="51"/>
    </row>
    <row r="106" spans="1:21" x14ac:dyDescent="0.2">
      <c r="C106" s="65"/>
      <c r="D106" s="72"/>
      <c r="E106" s="72"/>
      <c r="F106" s="72"/>
      <c r="G106" s="72"/>
      <c r="H106" s="73"/>
      <c r="O106" s="65"/>
      <c r="P106" s="65"/>
      <c r="Q106" s="74"/>
    </row>
    <row r="107" spans="1:21" x14ac:dyDescent="0.2">
      <c r="C107" s="75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</row>
    <row r="108" spans="1:21" x14ac:dyDescent="0.2"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</row>
  </sheetData>
  <sheetProtection selectLockedCells="1"/>
  <mergeCells count="36">
    <mergeCell ref="A1:R1"/>
    <mergeCell ref="A4:C6"/>
    <mergeCell ref="D4:H4"/>
    <mergeCell ref="I4:M4"/>
    <mergeCell ref="N4:R4"/>
    <mergeCell ref="D5:E5"/>
    <mergeCell ref="F5:F6"/>
    <mergeCell ref="G5:H5"/>
    <mergeCell ref="I5:J5"/>
    <mergeCell ref="L5:M5"/>
    <mergeCell ref="P5:P6"/>
    <mergeCell ref="Q5:R5"/>
    <mergeCell ref="A2:R2"/>
    <mergeCell ref="A40:C40"/>
    <mergeCell ref="A93:C93"/>
    <mergeCell ref="A94:C94"/>
    <mergeCell ref="A52:C52"/>
    <mergeCell ref="A53:C53"/>
    <mergeCell ref="A54:C54"/>
    <mergeCell ref="A41:C41"/>
    <mergeCell ref="A104:C104"/>
    <mergeCell ref="A105:R105"/>
    <mergeCell ref="A75:C75"/>
    <mergeCell ref="A76:C76"/>
    <mergeCell ref="A91:C91"/>
    <mergeCell ref="A92:C92"/>
    <mergeCell ref="A38:C38"/>
    <mergeCell ref="K5:K6"/>
    <mergeCell ref="A9:C9"/>
    <mergeCell ref="A10:C10"/>
    <mergeCell ref="A22:C22"/>
    <mergeCell ref="A23:C23"/>
    <mergeCell ref="A34:C34"/>
    <mergeCell ref="A7:C7"/>
    <mergeCell ref="A8:C8"/>
    <mergeCell ref="A33:C33"/>
  </mergeCells>
  <printOptions horizontalCentered="1"/>
  <pageMargins left="0.39370078740157483" right="0.39370078740157483" top="0.39370078740157483" bottom="0.39370078740157483" header="0.51181102362204722" footer="0.31496062992125984"/>
  <pageSetup paperSize="9" scale="87" fitToHeight="0" orientation="landscape" r:id="rId1"/>
  <headerFooter alignWithMargins="0">
    <oddFooter>Stránka &amp;P z &amp;N</oddFooter>
  </headerFooter>
  <rowBreaks count="2" manualBreakCount="2">
    <brk id="39" max="17" man="1"/>
    <brk id="7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Bilance</vt:lpstr>
      <vt:lpstr>Bilance!Názvy_tisku</vt:lpstr>
      <vt:lpstr>Bilance!Oblast_tisku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Lindovská Jana</cp:lastModifiedBy>
  <cp:lastPrinted>2018-05-25T09:59:38Z</cp:lastPrinted>
  <dcterms:created xsi:type="dcterms:W3CDTF">1997-01-24T11:07:25Z</dcterms:created>
  <dcterms:modified xsi:type="dcterms:W3CDTF">2018-05-25T09:59:42Z</dcterms:modified>
</cp:coreProperties>
</file>