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815" windowWidth="15480" windowHeight="4875"/>
  </bookViews>
  <sheets>
    <sheet name="Bilance" sheetId="3" r:id="rId1"/>
  </sheets>
  <definedNames>
    <definedName name="_xlnm.Print_Area" localSheetId="0">Bilance!$A$1:$R$124</definedName>
  </definedNames>
  <calcPr calcId="145621"/>
</workbook>
</file>

<file path=xl/calcChain.xml><?xml version="1.0" encoding="utf-8"?>
<calcChain xmlns="http://schemas.openxmlformats.org/spreadsheetml/2006/main">
  <c r="J109" i="3" l="1"/>
  <c r="K109" i="3"/>
  <c r="K117" i="3"/>
  <c r="J117" i="3"/>
  <c r="E8" i="3" l="1"/>
  <c r="F8" i="3"/>
  <c r="M28" i="3" l="1"/>
  <c r="H30" i="3"/>
  <c r="N46" i="3" l="1"/>
  <c r="N112" i="3" l="1"/>
  <c r="N113" i="3"/>
  <c r="O112" i="3"/>
  <c r="O113" i="3"/>
  <c r="P112" i="3"/>
  <c r="P113" i="3"/>
  <c r="G78" i="3"/>
  <c r="H48" i="3"/>
  <c r="H28" i="3"/>
  <c r="G15" i="3"/>
  <c r="L77" i="3"/>
  <c r="F111" i="3" l="1"/>
  <c r="I59" i="3"/>
  <c r="I44" i="3"/>
  <c r="D59" i="3"/>
  <c r="D44" i="3"/>
  <c r="M30" i="3"/>
  <c r="P123" i="3"/>
  <c r="O123" i="3"/>
  <c r="N123" i="3"/>
  <c r="M123" i="3"/>
  <c r="H123" i="3"/>
  <c r="G123" i="3"/>
  <c r="P122" i="3"/>
  <c r="O122" i="3"/>
  <c r="N122" i="3"/>
  <c r="M122" i="3"/>
  <c r="L122" i="3"/>
  <c r="H122" i="3"/>
  <c r="Q122" i="3" l="1"/>
  <c r="R123" i="3"/>
  <c r="R122" i="3"/>
  <c r="Q123" i="3"/>
  <c r="L90" i="3" l="1"/>
  <c r="G100" i="3"/>
  <c r="G98" i="3"/>
  <c r="G74" i="3"/>
  <c r="L54" i="3"/>
  <c r="G18" i="3"/>
  <c r="J106" i="3" l="1"/>
  <c r="K106" i="3"/>
  <c r="G32" i="3"/>
  <c r="G33" i="3"/>
  <c r="G34" i="3"/>
  <c r="N9" i="3"/>
  <c r="O9" i="3"/>
  <c r="P9" i="3"/>
  <c r="N11" i="3"/>
  <c r="O11" i="3"/>
  <c r="P11" i="3"/>
  <c r="N12" i="3"/>
  <c r="O12" i="3"/>
  <c r="P12" i="3"/>
  <c r="N13" i="3"/>
  <c r="O13" i="3"/>
  <c r="P13" i="3"/>
  <c r="N14" i="3"/>
  <c r="O14" i="3"/>
  <c r="P14" i="3"/>
  <c r="N15" i="3"/>
  <c r="O15" i="3"/>
  <c r="P15" i="3"/>
  <c r="N16" i="3"/>
  <c r="O16" i="3"/>
  <c r="P16" i="3"/>
  <c r="N17" i="3"/>
  <c r="O17" i="3"/>
  <c r="P17" i="3"/>
  <c r="N18" i="3"/>
  <c r="O18" i="3"/>
  <c r="P18" i="3"/>
  <c r="Q18" i="3" s="1"/>
  <c r="N19" i="3"/>
  <c r="O19" i="3"/>
  <c r="P19" i="3"/>
  <c r="N20" i="3"/>
  <c r="O20" i="3"/>
  <c r="P20" i="3"/>
  <c r="N21" i="3"/>
  <c r="O21" i="3"/>
  <c r="P21" i="3"/>
  <c r="N23" i="3"/>
  <c r="O23" i="3"/>
  <c r="P23" i="3"/>
  <c r="N24" i="3"/>
  <c r="O24" i="3"/>
  <c r="P24" i="3"/>
  <c r="N25" i="3"/>
  <c r="O25" i="3"/>
  <c r="P25" i="3"/>
  <c r="N26" i="3"/>
  <c r="O26" i="3"/>
  <c r="P26" i="3"/>
  <c r="N27" i="3"/>
  <c r="O27" i="3"/>
  <c r="P27" i="3"/>
  <c r="N28" i="3"/>
  <c r="O28" i="3"/>
  <c r="P28" i="3"/>
  <c r="N29" i="3"/>
  <c r="O29" i="3"/>
  <c r="P29" i="3"/>
  <c r="N30" i="3"/>
  <c r="O30" i="3"/>
  <c r="P30" i="3"/>
  <c r="N32" i="3"/>
  <c r="O32" i="3"/>
  <c r="P32" i="3"/>
  <c r="N33" i="3"/>
  <c r="O33" i="3"/>
  <c r="P33" i="3"/>
  <c r="O34" i="3"/>
  <c r="P34" i="3"/>
  <c r="R28" i="3" l="1"/>
  <c r="O119" i="3"/>
  <c r="N119" i="3"/>
  <c r="P119" i="3"/>
  <c r="P118" i="3"/>
  <c r="O118" i="3"/>
  <c r="N118" i="3"/>
  <c r="P117" i="3"/>
  <c r="O117" i="3"/>
  <c r="N117" i="3"/>
  <c r="P116" i="3"/>
  <c r="O116" i="3"/>
  <c r="N116" i="3"/>
  <c r="P115" i="3"/>
  <c r="O115" i="3"/>
  <c r="N115" i="3"/>
  <c r="P114" i="3"/>
  <c r="O114" i="3"/>
  <c r="N114" i="3"/>
  <c r="K111" i="3"/>
  <c r="J111" i="3"/>
  <c r="I111" i="3"/>
  <c r="E111" i="3"/>
  <c r="D111" i="3"/>
  <c r="I109" i="3"/>
  <c r="F109" i="3"/>
  <c r="E109" i="3"/>
  <c r="D109" i="3"/>
  <c r="M106" i="3"/>
  <c r="I106" i="3"/>
  <c r="L106" i="3" s="1"/>
  <c r="F106" i="3"/>
  <c r="E106" i="3"/>
  <c r="D106" i="3"/>
  <c r="P104" i="3"/>
  <c r="O104" i="3"/>
  <c r="N104" i="3"/>
  <c r="M104" i="3"/>
  <c r="L104" i="3"/>
  <c r="H104" i="3"/>
  <c r="G104" i="3"/>
  <c r="P103" i="3"/>
  <c r="O103" i="3"/>
  <c r="N103" i="3"/>
  <c r="Q103" i="3" s="1"/>
  <c r="M103" i="3"/>
  <c r="L103" i="3"/>
  <c r="H103" i="3"/>
  <c r="G103" i="3"/>
  <c r="P102" i="3"/>
  <c r="O102" i="3"/>
  <c r="N102" i="3"/>
  <c r="M102" i="3"/>
  <c r="L102" i="3"/>
  <c r="H102" i="3"/>
  <c r="G102" i="3"/>
  <c r="P101" i="3"/>
  <c r="O101" i="3"/>
  <c r="N101" i="3"/>
  <c r="M101" i="3"/>
  <c r="H101" i="3"/>
  <c r="P100" i="3"/>
  <c r="O100" i="3"/>
  <c r="N100" i="3"/>
  <c r="M100" i="3"/>
  <c r="L100" i="3"/>
  <c r="H100" i="3"/>
  <c r="P99" i="3"/>
  <c r="O99" i="3"/>
  <c r="N99" i="3"/>
  <c r="M99" i="3"/>
  <c r="L99" i="3"/>
  <c r="H99" i="3"/>
  <c r="G99" i="3"/>
  <c r="P98" i="3"/>
  <c r="O98" i="3"/>
  <c r="N98" i="3"/>
  <c r="M98" i="3"/>
  <c r="L98" i="3"/>
  <c r="H98" i="3"/>
  <c r="P97" i="3"/>
  <c r="O97" i="3"/>
  <c r="N97" i="3"/>
  <c r="M97" i="3"/>
  <c r="L97" i="3"/>
  <c r="H97" i="3"/>
  <c r="G97" i="3"/>
  <c r="P96" i="3"/>
  <c r="O96" i="3"/>
  <c r="N96" i="3"/>
  <c r="Q96" i="3" s="1"/>
  <c r="M96" i="3"/>
  <c r="L96" i="3"/>
  <c r="H96" i="3"/>
  <c r="G96" i="3"/>
  <c r="P95" i="3"/>
  <c r="O95" i="3"/>
  <c r="N95" i="3"/>
  <c r="M95" i="3"/>
  <c r="L95" i="3"/>
  <c r="H95" i="3"/>
  <c r="G95" i="3"/>
  <c r="P94" i="3"/>
  <c r="O94" i="3"/>
  <c r="N94" i="3"/>
  <c r="M94" i="3"/>
  <c r="L94" i="3"/>
  <c r="H94" i="3"/>
  <c r="G94" i="3"/>
  <c r="P93" i="3"/>
  <c r="O93" i="3"/>
  <c r="N93" i="3"/>
  <c r="M93" i="3"/>
  <c r="L93" i="3"/>
  <c r="H93" i="3"/>
  <c r="G93" i="3"/>
  <c r="P92" i="3"/>
  <c r="O92" i="3"/>
  <c r="N92" i="3"/>
  <c r="M92" i="3"/>
  <c r="H92" i="3"/>
  <c r="P91" i="3"/>
  <c r="O91" i="3"/>
  <c r="N91" i="3"/>
  <c r="M91" i="3"/>
  <c r="L91" i="3"/>
  <c r="H91" i="3"/>
  <c r="G91" i="3"/>
  <c r="P90" i="3"/>
  <c r="O90" i="3"/>
  <c r="N90" i="3"/>
  <c r="M90" i="3"/>
  <c r="H90" i="3"/>
  <c r="G90" i="3"/>
  <c r="P88" i="3"/>
  <c r="O88" i="3"/>
  <c r="N88" i="3"/>
  <c r="M88" i="3"/>
  <c r="L88" i="3"/>
  <c r="H88" i="3"/>
  <c r="G88" i="3"/>
  <c r="P80" i="3"/>
  <c r="O80" i="3"/>
  <c r="N80" i="3"/>
  <c r="M80" i="3"/>
  <c r="L80" i="3"/>
  <c r="H80" i="3"/>
  <c r="G80" i="3"/>
  <c r="P79" i="3"/>
  <c r="O79" i="3"/>
  <c r="N79" i="3"/>
  <c r="M79" i="3"/>
  <c r="L79" i="3"/>
  <c r="H79" i="3"/>
  <c r="G79" i="3"/>
  <c r="P78" i="3"/>
  <c r="O78" i="3"/>
  <c r="N78" i="3"/>
  <c r="M78" i="3"/>
  <c r="L78" i="3"/>
  <c r="H78" i="3"/>
  <c r="P77" i="3"/>
  <c r="O77" i="3"/>
  <c r="N77" i="3"/>
  <c r="M77" i="3"/>
  <c r="H77" i="3"/>
  <c r="G77" i="3"/>
  <c r="P76" i="3"/>
  <c r="O76" i="3"/>
  <c r="N76" i="3"/>
  <c r="M76" i="3"/>
  <c r="L76" i="3"/>
  <c r="H76" i="3"/>
  <c r="G76" i="3"/>
  <c r="P75" i="3"/>
  <c r="O75" i="3"/>
  <c r="N75" i="3"/>
  <c r="M75" i="3"/>
  <c r="H75" i="3"/>
  <c r="G75" i="3"/>
  <c r="P74" i="3"/>
  <c r="O74" i="3"/>
  <c r="N74" i="3"/>
  <c r="M74" i="3"/>
  <c r="L74" i="3"/>
  <c r="H74" i="3"/>
  <c r="P73" i="3"/>
  <c r="O73" i="3"/>
  <c r="N73" i="3"/>
  <c r="M73" i="3"/>
  <c r="L73" i="3"/>
  <c r="H73" i="3"/>
  <c r="G73" i="3"/>
  <c r="P72" i="3"/>
  <c r="O72" i="3"/>
  <c r="N72" i="3"/>
  <c r="M72" i="3"/>
  <c r="L72" i="3"/>
  <c r="H72" i="3"/>
  <c r="G72" i="3"/>
  <c r="P71" i="3"/>
  <c r="O71" i="3"/>
  <c r="N71" i="3"/>
  <c r="M71" i="3"/>
  <c r="L71" i="3"/>
  <c r="H71" i="3"/>
  <c r="G71" i="3"/>
  <c r="P70" i="3"/>
  <c r="O70" i="3"/>
  <c r="N70" i="3"/>
  <c r="M70" i="3"/>
  <c r="H70" i="3"/>
  <c r="G70" i="3"/>
  <c r="P69" i="3"/>
  <c r="O69" i="3"/>
  <c r="N69" i="3"/>
  <c r="Q69" i="3" s="1"/>
  <c r="M69" i="3"/>
  <c r="L69" i="3"/>
  <c r="H69" i="3"/>
  <c r="G69" i="3"/>
  <c r="P68" i="3"/>
  <c r="O68" i="3"/>
  <c r="N68" i="3"/>
  <c r="M68" i="3"/>
  <c r="L68" i="3"/>
  <c r="H68" i="3"/>
  <c r="G68" i="3"/>
  <c r="P67" i="3"/>
  <c r="O67" i="3"/>
  <c r="N67" i="3"/>
  <c r="M67" i="3"/>
  <c r="L67" i="3"/>
  <c r="H67" i="3"/>
  <c r="G67" i="3"/>
  <c r="P66" i="3"/>
  <c r="O66" i="3"/>
  <c r="N66" i="3"/>
  <c r="M66" i="3"/>
  <c r="L66" i="3"/>
  <c r="H66" i="3"/>
  <c r="G66" i="3"/>
  <c r="P65" i="3"/>
  <c r="O65" i="3"/>
  <c r="N65" i="3"/>
  <c r="M65" i="3"/>
  <c r="L65" i="3"/>
  <c r="H65" i="3"/>
  <c r="G65" i="3"/>
  <c r="P64" i="3"/>
  <c r="O64" i="3"/>
  <c r="N64" i="3"/>
  <c r="M64" i="3"/>
  <c r="L64" i="3"/>
  <c r="H64" i="3"/>
  <c r="G64" i="3"/>
  <c r="P63" i="3"/>
  <c r="O63" i="3"/>
  <c r="N63" i="3"/>
  <c r="M63" i="3"/>
  <c r="L63" i="3"/>
  <c r="H63" i="3"/>
  <c r="G63" i="3"/>
  <c r="P62" i="3"/>
  <c r="O62" i="3"/>
  <c r="N62" i="3"/>
  <c r="M62" i="3"/>
  <c r="L62" i="3"/>
  <c r="H62" i="3"/>
  <c r="G62" i="3"/>
  <c r="P61" i="3"/>
  <c r="O61" i="3"/>
  <c r="N61" i="3"/>
  <c r="M61" i="3"/>
  <c r="L61" i="3"/>
  <c r="H61" i="3"/>
  <c r="G61" i="3"/>
  <c r="P59" i="3"/>
  <c r="O59" i="3"/>
  <c r="N59" i="3"/>
  <c r="N106" i="3" s="1"/>
  <c r="M59" i="3"/>
  <c r="L59" i="3"/>
  <c r="H59" i="3"/>
  <c r="G59" i="3"/>
  <c r="P55" i="3"/>
  <c r="O55" i="3"/>
  <c r="N55" i="3"/>
  <c r="M55" i="3"/>
  <c r="H55" i="3"/>
  <c r="G55" i="3"/>
  <c r="P54" i="3"/>
  <c r="O54" i="3"/>
  <c r="N54" i="3"/>
  <c r="M54" i="3"/>
  <c r="H54" i="3"/>
  <c r="G54" i="3"/>
  <c r="P53" i="3"/>
  <c r="O53" i="3"/>
  <c r="N53" i="3"/>
  <c r="M53" i="3"/>
  <c r="L53" i="3"/>
  <c r="H53" i="3"/>
  <c r="G53" i="3"/>
  <c r="P52" i="3"/>
  <c r="O52" i="3"/>
  <c r="N52" i="3"/>
  <c r="M52" i="3"/>
  <c r="L52" i="3"/>
  <c r="H52" i="3"/>
  <c r="G52" i="3"/>
  <c r="P51" i="3"/>
  <c r="O51" i="3"/>
  <c r="N51" i="3"/>
  <c r="M51" i="3"/>
  <c r="L51" i="3"/>
  <c r="H51" i="3"/>
  <c r="G51" i="3"/>
  <c r="P50" i="3"/>
  <c r="O50" i="3"/>
  <c r="N50" i="3"/>
  <c r="M50" i="3"/>
  <c r="H50" i="3"/>
  <c r="G50" i="3"/>
  <c r="P49" i="3"/>
  <c r="O49" i="3"/>
  <c r="N49" i="3"/>
  <c r="M49" i="3"/>
  <c r="L49" i="3"/>
  <c r="H49" i="3"/>
  <c r="G49" i="3"/>
  <c r="P48" i="3"/>
  <c r="O48" i="3"/>
  <c r="N48" i="3"/>
  <c r="M48" i="3"/>
  <c r="G48" i="3"/>
  <c r="P47" i="3"/>
  <c r="O47" i="3"/>
  <c r="N47" i="3"/>
  <c r="M47" i="3"/>
  <c r="L47" i="3"/>
  <c r="H47" i="3"/>
  <c r="G47" i="3"/>
  <c r="P46" i="3"/>
  <c r="O46" i="3"/>
  <c r="M46" i="3"/>
  <c r="L46" i="3"/>
  <c r="H46" i="3"/>
  <c r="G46" i="3"/>
  <c r="P44" i="3"/>
  <c r="O44" i="3"/>
  <c r="N44" i="3"/>
  <c r="M44" i="3"/>
  <c r="L44" i="3"/>
  <c r="H44" i="3"/>
  <c r="G44" i="3"/>
  <c r="R34" i="3"/>
  <c r="Q34" i="3"/>
  <c r="M34" i="3"/>
  <c r="L34" i="3"/>
  <c r="H34" i="3"/>
  <c r="R33" i="3"/>
  <c r="Q33" i="3"/>
  <c r="M33" i="3"/>
  <c r="L33" i="3"/>
  <c r="H33" i="3"/>
  <c r="R32" i="3"/>
  <c r="Q32" i="3"/>
  <c r="M32" i="3"/>
  <c r="L32" i="3"/>
  <c r="H32" i="3"/>
  <c r="K31" i="3"/>
  <c r="J31" i="3"/>
  <c r="I31" i="3"/>
  <c r="F31" i="3"/>
  <c r="F36" i="3" s="1"/>
  <c r="E31" i="3"/>
  <c r="D31" i="3"/>
  <c r="R30" i="3"/>
  <c r="L30" i="3"/>
  <c r="M29" i="3"/>
  <c r="L29" i="3"/>
  <c r="H29" i="3"/>
  <c r="G29" i="3"/>
  <c r="Q27" i="3"/>
  <c r="M27" i="3"/>
  <c r="L27" i="3"/>
  <c r="H27" i="3"/>
  <c r="G27" i="3"/>
  <c r="M26" i="3"/>
  <c r="L26" i="3"/>
  <c r="H26" i="3"/>
  <c r="G26" i="3"/>
  <c r="R25" i="3"/>
  <c r="M25" i="3"/>
  <c r="L25" i="3"/>
  <c r="H25" i="3"/>
  <c r="G25" i="3"/>
  <c r="M24" i="3"/>
  <c r="L24" i="3"/>
  <c r="H24" i="3"/>
  <c r="G24" i="3"/>
  <c r="R23" i="3"/>
  <c r="M23" i="3"/>
  <c r="L23" i="3"/>
  <c r="H23" i="3"/>
  <c r="G23" i="3"/>
  <c r="O8" i="3"/>
  <c r="Q21" i="3"/>
  <c r="M21" i="3"/>
  <c r="L21" i="3"/>
  <c r="H21" i="3"/>
  <c r="G21" i="3"/>
  <c r="R20" i="3"/>
  <c r="M20" i="3"/>
  <c r="L20" i="3"/>
  <c r="H20" i="3"/>
  <c r="G20" i="3"/>
  <c r="M19" i="3"/>
  <c r="L19" i="3"/>
  <c r="H19" i="3"/>
  <c r="G19" i="3"/>
  <c r="M18" i="3"/>
  <c r="L18" i="3"/>
  <c r="H18" i="3"/>
  <c r="M17" i="3"/>
  <c r="L17" i="3"/>
  <c r="H17" i="3"/>
  <c r="G17" i="3"/>
  <c r="R16" i="3"/>
  <c r="M16" i="3"/>
  <c r="L16" i="3"/>
  <c r="H16" i="3"/>
  <c r="G16" i="3"/>
  <c r="M15" i="3"/>
  <c r="L15" i="3"/>
  <c r="H15" i="3"/>
  <c r="R14" i="3"/>
  <c r="M14" i="3"/>
  <c r="L14" i="3"/>
  <c r="H14" i="3"/>
  <c r="G14" i="3"/>
  <c r="M13" i="3"/>
  <c r="L13" i="3"/>
  <c r="H13" i="3"/>
  <c r="G13" i="3"/>
  <c r="R12" i="3"/>
  <c r="M12" i="3"/>
  <c r="L12" i="3"/>
  <c r="H12" i="3"/>
  <c r="G12" i="3"/>
  <c r="M11" i="3"/>
  <c r="L11" i="3"/>
  <c r="H11" i="3"/>
  <c r="G11" i="3"/>
  <c r="R9" i="3"/>
  <c r="M9" i="3"/>
  <c r="L9" i="3"/>
  <c r="H9" i="3"/>
  <c r="G9" i="3"/>
  <c r="P8" i="3"/>
  <c r="N8" i="3"/>
  <c r="K8" i="3"/>
  <c r="J8" i="3"/>
  <c r="I8" i="3"/>
  <c r="D8" i="3"/>
  <c r="Q77" i="3" l="1"/>
  <c r="Q44" i="3"/>
  <c r="Q98" i="3"/>
  <c r="Q88" i="3"/>
  <c r="O106" i="3"/>
  <c r="P111" i="3"/>
  <c r="F57" i="3"/>
  <c r="K36" i="3"/>
  <c r="K57" i="3" s="1"/>
  <c r="K107" i="3" s="1"/>
  <c r="O111" i="3"/>
  <c r="N109" i="3"/>
  <c r="N111" i="3"/>
  <c r="O109" i="3"/>
  <c r="R100" i="3"/>
  <c r="R101" i="3"/>
  <c r="Q100" i="3"/>
  <c r="R73" i="3"/>
  <c r="R80" i="3"/>
  <c r="R75" i="3"/>
  <c r="R77" i="3"/>
  <c r="Q54" i="3"/>
  <c r="Q55" i="3"/>
  <c r="J36" i="3"/>
  <c r="J57" i="3" s="1"/>
  <c r="J107" i="3" s="1"/>
  <c r="M31" i="3"/>
  <c r="I36" i="3"/>
  <c r="I57" i="3" s="1"/>
  <c r="I107" i="3" s="1"/>
  <c r="E36" i="3"/>
  <c r="E57" i="3" s="1"/>
  <c r="E107" i="3" s="1"/>
  <c r="D36" i="3"/>
  <c r="D57" i="3" s="1"/>
  <c r="D107" i="3" s="1"/>
  <c r="G106" i="3"/>
  <c r="R59" i="3"/>
  <c r="R88" i="3"/>
  <c r="H106" i="3"/>
  <c r="R96" i="3"/>
  <c r="R99" i="3"/>
  <c r="R102" i="3"/>
  <c r="R104" i="3"/>
  <c r="Q90" i="3"/>
  <c r="Q94" i="3"/>
  <c r="R91" i="3"/>
  <c r="R93" i="3"/>
  <c r="R95" i="3"/>
  <c r="R97" i="3"/>
  <c r="Q99" i="3"/>
  <c r="R103" i="3"/>
  <c r="Q61" i="3"/>
  <c r="Q63" i="3"/>
  <c r="Q65" i="3"/>
  <c r="Q67" i="3"/>
  <c r="R69" i="3"/>
  <c r="R71" i="3"/>
  <c r="R72" i="3"/>
  <c r="Q73" i="3"/>
  <c r="R74" i="3"/>
  <c r="Q76" i="3"/>
  <c r="Q79" i="3"/>
  <c r="R62" i="3"/>
  <c r="R64" i="3"/>
  <c r="R66" i="3"/>
  <c r="R68" i="3"/>
  <c r="R70" i="3"/>
  <c r="Q71" i="3"/>
  <c r="Q74" i="3"/>
  <c r="R78" i="3"/>
  <c r="R44" i="3"/>
  <c r="R47" i="3"/>
  <c r="R48" i="3"/>
  <c r="H31" i="3"/>
  <c r="Q46" i="3"/>
  <c r="R49" i="3"/>
  <c r="R51" i="3"/>
  <c r="R53" i="3"/>
  <c r="Q59" i="3"/>
  <c r="R61" i="3"/>
  <c r="Q62" i="3"/>
  <c r="R63" i="3"/>
  <c r="Q64" i="3"/>
  <c r="R65" i="3"/>
  <c r="Q66" i="3"/>
  <c r="R67" i="3"/>
  <c r="Q68" i="3"/>
  <c r="Q70" i="3"/>
  <c r="Q72" i="3"/>
  <c r="R76" i="3"/>
  <c r="Q78" i="3"/>
  <c r="R79" i="3"/>
  <c r="Q80" i="3"/>
  <c r="R90" i="3"/>
  <c r="Q91" i="3"/>
  <c r="R92" i="3"/>
  <c r="Q93" i="3"/>
  <c r="R94" i="3"/>
  <c r="Q95" i="3"/>
  <c r="Q97" i="3"/>
  <c r="Q102" i="3"/>
  <c r="Q104" i="3"/>
  <c r="P106" i="3"/>
  <c r="Q52" i="3"/>
  <c r="R54" i="3"/>
  <c r="R55" i="3"/>
  <c r="R46" i="3"/>
  <c r="Q47" i="3"/>
  <c r="Q49" i="3"/>
  <c r="R50" i="3"/>
  <c r="Q51" i="3"/>
  <c r="R52" i="3"/>
  <c r="Q53" i="3"/>
  <c r="N31" i="3"/>
  <c r="N36" i="3" s="1"/>
  <c r="N57" i="3" s="1"/>
  <c r="N107" i="3" s="1"/>
  <c r="G31" i="3"/>
  <c r="O31" i="3"/>
  <c r="O36" i="3" s="1"/>
  <c r="O57" i="3" s="1"/>
  <c r="L31" i="3"/>
  <c r="P31" i="3"/>
  <c r="P36" i="3" s="1"/>
  <c r="Q26" i="3"/>
  <c r="Q29" i="3"/>
  <c r="R21" i="3"/>
  <c r="Q24" i="3"/>
  <c r="Q25" i="3"/>
  <c r="R27" i="3"/>
  <c r="Q23" i="3"/>
  <c r="R24" i="3"/>
  <c r="R26" i="3"/>
  <c r="R29" i="3"/>
  <c r="Q30" i="3"/>
  <c r="M8" i="3"/>
  <c r="Q19" i="3"/>
  <c r="L8" i="3"/>
  <c r="Q11" i="3"/>
  <c r="Q13" i="3"/>
  <c r="Q15" i="3"/>
  <c r="Q17" i="3"/>
  <c r="R18" i="3"/>
  <c r="G36" i="3"/>
  <c r="H8" i="3"/>
  <c r="R8" i="3"/>
  <c r="Q9" i="3"/>
  <c r="R11" i="3"/>
  <c r="Q12" i="3"/>
  <c r="R13" i="3"/>
  <c r="Q14" i="3"/>
  <c r="R15" i="3"/>
  <c r="Q16" i="3"/>
  <c r="R17" i="3"/>
  <c r="R19" i="3"/>
  <c r="Q20" i="3"/>
  <c r="G8" i="3"/>
  <c r="Q8" i="3"/>
  <c r="R98" i="3"/>
  <c r="O107" i="3" l="1"/>
  <c r="M36" i="3"/>
  <c r="P109" i="3"/>
  <c r="H36" i="3"/>
  <c r="L57" i="3"/>
  <c r="L36" i="3"/>
  <c r="M57" i="3"/>
  <c r="Q106" i="3"/>
  <c r="R106" i="3"/>
  <c r="Q36" i="3"/>
  <c r="P57" i="3"/>
  <c r="Q57" i="3" s="1"/>
  <c r="R36" i="3"/>
  <c r="Q31" i="3"/>
  <c r="R31" i="3"/>
  <c r="G57" i="3"/>
  <c r="F107" i="3"/>
  <c r="H57" i="3"/>
  <c r="R57" i="3" l="1"/>
  <c r="P107" i="3"/>
</calcChain>
</file>

<file path=xl/sharedStrings.xml><?xml version="1.0" encoding="utf-8"?>
<sst xmlns="http://schemas.openxmlformats.org/spreadsheetml/2006/main" count="333" uniqueCount="149">
  <si>
    <t xml:space="preserve"> </t>
  </si>
  <si>
    <t>(v tis.Kč)</t>
  </si>
  <si>
    <t>ÚHRN   po konsolidaci</t>
  </si>
  <si>
    <t>% plnění</t>
  </si>
  <si>
    <t xml:space="preserve">       Rozpočet</t>
  </si>
  <si>
    <t>schválený</t>
  </si>
  <si>
    <t>upravený</t>
  </si>
  <si>
    <t xml:space="preserve"> skutečnost</t>
  </si>
  <si>
    <t>na SR</t>
  </si>
  <si>
    <t>na UR</t>
  </si>
  <si>
    <t xml:space="preserve"> Příjmy běžné celkem</t>
  </si>
  <si>
    <t xml:space="preserve">  v tom např.:</t>
  </si>
  <si>
    <t>x</t>
  </si>
  <si>
    <r>
      <t xml:space="preserve">  </t>
    </r>
    <r>
      <rPr>
        <b/>
        <sz val="8"/>
        <rFont val="Arial CE"/>
        <family val="2"/>
        <charset val="238"/>
      </rPr>
      <t>Třída 2</t>
    </r>
    <r>
      <rPr>
        <sz val="8"/>
        <rFont val="Arial CE"/>
        <family val="2"/>
        <charset val="238"/>
      </rPr>
      <t xml:space="preserve">  nedaňové příjmy celkem</t>
    </r>
  </si>
  <si>
    <r>
      <t xml:space="preserve">  </t>
    </r>
    <r>
      <rPr>
        <b/>
        <sz val="8"/>
        <rFont val="Arial CE"/>
        <family val="2"/>
        <charset val="238"/>
      </rPr>
      <t>Třída 3</t>
    </r>
    <r>
      <rPr>
        <sz val="8"/>
        <rFont val="Arial CE"/>
        <family val="2"/>
        <charset val="238"/>
      </rPr>
      <t xml:space="preserve">  kapitálové příjmy celkem</t>
    </r>
  </si>
  <si>
    <t xml:space="preserve">  Vlastní příjmy celkem</t>
  </si>
  <si>
    <t xml:space="preserve">  </t>
  </si>
  <si>
    <t xml:space="preserve">  Výdaje běžné celkem</t>
  </si>
  <si>
    <r>
      <t xml:space="preserve">   </t>
    </r>
    <r>
      <rPr>
        <b/>
        <sz val="8"/>
        <rFont val="Arial CE"/>
        <family val="2"/>
        <charset val="238"/>
      </rPr>
      <t>Třída 5</t>
    </r>
    <r>
      <rPr>
        <sz val="8"/>
        <rFont val="Arial CE"/>
        <family val="2"/>
        <charset val="238"/>
      </rPr>
      <t xml:space="preserve">  - v tom např.:</t>
    </r>
  </si>
  <si>
    <t xml:space="preserve">  Kapitálové výdaje celkem</t>
  </si>
  <si>
    <r>
      <t xml:space="preserve">   </t>
    </r>
    <r>
      <rPr>
        <b/>
        <sz val="8"/>
        <rFont val="Arial CE"/>
        <family val="2"/>
        <charset val="238"/>
      </rPr>
      <t>Třída 6</t>
    </r>
    <r>
      <rPr>
        <sz val="8"/>
        <rFont val="Arial CE"/>
        <family val="2"/>
        <charset val="238"/>
      </rPr>
      <t xml:space="preserve">  - v tom např.:</t>
    </r>
  </si>
  <si>
    <t xml:space="preserve">  R O Z D Í L</t>
  </si>
  <si>
    <r>
      <t xml:space="preserve">   </t>
    </r>
    <r>
      <rPr>
        <b/>
        <sz val="8"/>
        <rFont val="Arial CE"/>
        <family val="2"/>
        <charset val="238"/>
      </rPr>
      <t>Třída 8</t>
    </r>
    <r>
      <rPr>
        <sz val="8"/>
        <rFont val="Arial CE"/>
        <family val="2"/>
        <charset val="238"/>
      </rPr>
      <t xml:space="preserve">  </t>
    </r>
  </si>
  <si>
    <t>Konsolidace financování</t>
  </si>
  <si>
    <r>
      <t xml:space="preserve">  </t>
    </r>
    <r>
      <rPr>
        <b/>
        <sz val="8"/>
        <rFont val="Arial CE"/>
        <family val="2"/>
        <charset val="238"/>
      </rPr>
      <t xml:space="preserve">Třída 4 </t>
    </r>
    <r>
      <rPr>
        <sz val="8"/>
        <rFont val="Arial CE"/>
        <family val="2"/>
        <charset val="238"/>
      </rPr>
      <t xml:space="preserve"> přijaté transfery celkem</t>
    </r>
  </si>
  <si>
    <t>UKAZATEL</t>
  </si>
  <si>
    <t>Rozpočet</t>
  </si>
  <si>
    <t>MĚSTO</t>
  </si>
  <si>
    <t>OBVODY</t>
  </si>
  <si>
    <t>skutečnost</t>
  </si>
  <si>
    <t>133x</t>
  </si>
  <si>
    <t>daň z příjmů FO ze závislé činnosti</t>
  </si>
  <si>
    <t>daň z příjmů FO z kapitálových výnosů</t>
  </si>
  <si>
    <t>daň z příjmů právnických osob</t>
  </si>
  <si>
    <t>daň z přidané hodnoty</t>
  </si>
  <si>
    <t>místní poplatky z vybraných činností a služeb</t>
  </si>
  <si>
    <t>134x</t>
  </si>
  <si>
    <t>135x</t>
  </si>
  <si>
    <t>ostatní odvody z vybraných činností a služeb</t>
  </si>
  <si>
    <t>správní poplatky</t>
  </si>
  <si>
    <t>daň z nemovitostí</t>
  </si>
  <si>
    <t>poplatky a odvody v oblasti životního prostředí</t>
  </si>
  <si>
    <t>211x</t>
  </si>
  <si>
    <t>212x</t>
  </si>
  <si>
    <t>213x</t>
  </si>
  <si>
    <t>221x</t>
  </si>
  <si>
    <t>232x</t>
  </si>
  <si>
    <t>24xx</t>
  </si>
  <si>
    <t>příjmy z vlastní činnosti</t>
  </si>
  <si>
    <t>příjmy z pronájmu majetku</t>
  </si>
  <si>
    <t xml:space="preserve">příjmy z úroků </t>
  </si>
  <si>
    <t>přijaté sankční platby</t>
  </si>
  <si>
    <t xml:space="preserve">ostatní přijaté vratky transferů </t>
  </si>
  <si>
    <t>ostatní nedaňové příjmy</t>
  </si>
  <si>
    <t>přijaté splátky půjčených prostředků</t>
  </si>
  <si>
    <t>311x</t>
  </si>
  <si>
    <t>312x</t>
  </si>
  <si>
    <t>320x</t>
  </si>
  <si>
    <t>příjmy z prodeje dlouhodobého majetku</t>
  </si>
  <si>
    <t>ostatní kapitálové příjmy</t>
  </si>
  <si>
    <t>příjmy z prodeje dlouhodobého finančního majetku</t>
  </si>
  <si>
    <r>
      <t xml:space="preserve"> </t>
    </r>
    <r>
      <rPr>
        <b/>
        <sz val="8"/>
        <rFont val="Arial CE"/>
        <family val="2"/>
        <charset val="238"/>
      </rPr>
      <t>Třída 1</t>
    </r>
    <r>
      <rPr>
        <sz val="8"/>
        <rFont val="Arial CE"/>
        <family val="2"/>
        <charset val="238"/>
      </rPr>
      <t xml:space="preserve">  daňové příjmy celkem</t>
    </r>
  </si>
  <si>
    <t xml:space="preserve"> v tom např.:</t>
  </si>
  <si>
    <t>odvody přebytků organizací s přímým vztahem</t>
  </si>
  <si>
    <t>daň z příjmů FO ze samostné výdělečné činnosti</t>
  </si>
  <si>
    <t>neinvestiční přijaté transfery z VPS SR</t>
  </si>
  <si>
    <t>neinvestiční přijaté transfery od obcí</t>
  </si>
  <si>
    <t>neinvestiční přijaté transfery od krajů</t>
  </si>
  <si>
    <t>investiční přijaté transfery od obcí</t>
  </si>
  <si>
    <t>neinvestiční přijaté transfery ze SR v rámci SDV</t>
  </si>
  <si>
    <t>ostatní neinvestiční přijaté transfery ze SR</t>
  </si>
  <si>
    <t>převody z vlastních fondů hospodářské činnosti</t>
  </si>
  <si>
    <t>investiční přijaté transfery ze státních fondů</t>
  </si>
  <si>
    <t>ostatní investiční přijaté transfery ze SR</t>
  </si>
  <si>
    <t>investiční přijaté transfery od regionálních rad</t>
  </si>
  <si>
    <t>502x</t>
  </si>
  <si>
    <t>503x</t>
  </si>
  <si>
    <t>515x</t>
  </si>
  <si>
    <t>516x</t>
  </si>
  <si>
    <t>517x</t>
  </si>
  <si>
    <t>521x</t>
  </si>
  <si>
    <t>522x</t>
  </si>
  <si>
    <t>533x</t>
  </si>
  <si>
    <t>542x</t>
  </si>
  <si>
    <t>549x</t>
  </si>
  <si>
    <t>56xx</t>
  </si>
  <si>
    <t>platy zaměstnanců v pracovním poměru</t>
  </si>
  <si>
    <t>ostatní platby za provedenou práci</t>
  </si>
  <si>
    <t>nákup materiálu</t>
  </si>
  <si>
    <t>úroky vlastní</t>
  </si>
  <si>
    <t>nákup vody, paliv a energie</t>
  </si>
  <si>
    <t>nákup služeb</t>
  </si>
  <si>
    <t>ostatní nákupy</t>
  </si>
  <si>
    <t>výdaje na dopravní územní obslužnost</t>
  </si>
  <si>
    <t>neinvestiční transfery obcím</t>
  </si>
  <si>
    <t>platby daní a poplatků SR</t>
  </si>
  <si>
    <t>úhrady sankcí jiným rozpočtům</t>
  </si>
  <si>
    <t>náhrady placené obyvatelstvu</t>
  </si>
  <si>
    <t>neinvestiční půjčené prostředky</t>
  </si>
  <si>
    <t>povinné pojistné placené zaměstnavatelem</t>
  </si>
  <si>
    <t>513x</t>
  </si>
  <si>
    <t>neinvestiční transfery podnikatelským subjektům</t>
  </si>
  <si>
    <t>neinvestiční transfery neziskovým a podobným org.</t>
  </si>
  <si>
    <t>neinvestiční transfery příspěvkovým organizacím</t>
  </si>
  <si>
    <t>ostatní neinvestiční transfery obyvatelstvu</t>
  </si>
  <si>
    <t>nespecifikované rezervy</t>
  </si>
  <si>
    <t>ostatní neinvestiční výdaje jinde nezařazené</t>
  </si>
  <si>
    <r>
      <t xml:space="preserve">  PŘÍJMY CELKEM  </t>
    </r>
    <r>
      <rPr>
        <sz val="8"/>
        <rFont val="Arial CE"/>
        <family val="2"/>
        <charset val="238"/>
      </rPr>
      <t>po konsolidaci na úrovni obce</t>
    </r>
  </si>
  <si>
    <t>611x</t>
  </si>
  <si>
    <t>632x</t>
  </si>
  <si>
    <t>635x</t>
  </si>
  <si>
    <t>64xx</t>
  </si>
  <si>
    <t>budovy, haly a stavby</t>
  </si>
  <si>
    <t>stroje, přístroje a zařízení</t>
  </si>
  <si>
    <t>dopravní prostředky</t>
  </si>
  <si>
    <t>výpočetní technika</t>
  </si>
  <si>
    <t>pozemky</t>
  </si>
  <si>
    <t>nákup akcií</t>
  </si>
  <si>
    <t>nákup majetkových podílů</t>
  </si>
  <si>
    <t>investiční půjčené prostředky</t>
  </si>
  <si>
    <t>pořízení dlouhodobého nehmotného majetku</t>
  </si>
  <si>
    <t>631x</t>
  </si>
  <si>
    <t>investiční transfery podnikatelským subjektům</t>
  </si>
  <si>
    <t>investiční transfery neziskovým a podobným org.</t>
  </si>
  <si>
    <t>investiční transfery obcím</t>
  </si>
  <si>
    <t>investiční transfery příspěvkovým organizacím</t>
  </si>
  <si>
    <t>rezervy kapitálových výdajů</t>
  </si>
  <si>
    <t>ostatní kapitálové výdaje jinde nezařazené</t>
  </si>
  <si>
    <t>811x</t>
  </si>
  <si>
    <t>z toho</t>
  </si>
  <si>
    <t>812x</t>
  </si>
  <si>
    <t>82xx</t>
  </si>
  <si>
    <t>890x</t>
  </si>
  <si>
    <t>krátkodobé financování</t>
  </si>
  <si>
    <t>8117 aktivní operace řízení likvidity - příjmy</t>
  </si>
  <si>
    <t>8118 aktivní operace řízení likvidity - výdaje</t>
  </si>
  <si>
    <t>dlouhodobé financování</t>
  </si>
  <si>
    <t>financování ze zahraničí</t>
  </si>
  <si>
    <t>opravné položky k peněžním operacím</t>
  </si>
  <si>
    <r>
      <t xml:space="preserve">  VÝDAJE CELKEM  </t>
    </r>
    <r>
      <rPr>
        <sz val="8"/>
        <rFont val="Arial CE"/>
        <family val="2"/>
        <charset val="238"/>
      </rPr>
      <t>po konsolidaci na úrovni obce</t>
    </r>
  </si>
  <si>
    <r>
      <t xml:space="preserve">  FINANCOVÁNÍ  </t>
    </r>
    <r>
      <rPr>
        <sz val="8"/>
        <rFont val="Arial CE"/>
        <family val="2"/>
        <charset val="238"/>
      </rPr>
      <t>po konsolidaci na úrovni obce</t>
    </r>
  </si>
  <si>
    <t>8113 přijaté půjčené prostředky</t>
  </si>
  <si>
    <t>8115 změna stavu prostředků na bankovních účtech</t>
  </si>
  <si>
    <t>převody mezi stat. městy a jejich MOb - příjmy</t>
  </si>
  <si>
    <t>převody mezi stat. městy a jejich MOb - výdaje</t>
  </si>
  <si>
    <t>8114 uhrazené splátky půjčených prostředků</t>
  </si>
  <si>
    <t>Doplňující informace*</t>
  </si>
  <si>
    <t>* konsolidační přesuny v rámci SMO - mezi městem a obvody (v rámci konsolidace byly z údajů výše vyloučeny)</t>
  </si>
  <si>
    <t>Bilance příjmů, výdajů a financování k 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</si>
</sst>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6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0" borderId="0" xfId="0" applyFont="1" applyFill="1" applyProtection="1"/>
    <xf numFmtId="0" fontId="3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Protection="1"/>
    <xf numFmtId="0" fontId="5" fillId="0" borderId="0" xfId="0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Protection="1"/>
    <xf numFmtId="0" fontId="5" fillId="0" borderId="1" xfId="0" applyFont="1" applyFill="1" applyBorder="1" applyAlignment="1" applyProtection="1">
      <alignment vertical="center"/>
    </xf>
    <xf numFmtId="3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3" fontId="5" fillId="0" borderId="0" xfId="0" quotePrefix="1" applyNumberFormat="1" applyFont="1" applyFill="1" applyBorder="1" applyAlignment="1" applyProtection="1">
      <alignment horizontal="right"/>
    </xf>
    <xf numFmtId="0" fontId="5" fillId="0" borderId="0" xfId="0" applyFont="1" applyFill="1" applyAlignment="1" applyProtection="1"/>
    <xf numFmtId="0" fontId="6" fillId="0" borderId="6" xfId="0" applyFont="1" applyFill="1" applyBorder="1" applyAlignment="1" applyProtection="1">
      <alignment horizontal="centerContinuous" vertical="center"/>
    </xf>
    <xf numFmtId="0" fontId="6" fillId="0" borderId="7" xfId="0" applyFont="1" applyFill="1" applyBorder="1" applyAlignment="1" applyProtection="1">
      <alignment horizontal="centerContinuous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 applyProtection="1">
      <alignment horizontal="center" vertical="center"/>
    </xf>
    <xf numFmtId="3" fontId="5" fillId="0" borderId="14" xfId="0" applyNumberFormat="1" applyFont="1" applyFill="1" applyBorder="1" applyAlignment="1" applyProtection="1">
      <alignment horizontal="center" vertical="center"/>
    </xf>
    <xf numFmtId="3" fontId="5" fillId="0" borderId="1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5" fillId="0" borderId="2" xfId="0" applyFont="1" applyFill="1" applyBorder="1" applyProtection="1"/>
    <xf numFmtId="0" fontId="5" fillId="0" borderId="3" xfId="0" quotePrefix="1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5" xfId="0" quotePrefix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left" vertical="center" indent="1"/>
    </xf>
    <xf numFmtId="0" fontId="5" fillId="0" borderId="31" xfId="0" applyFont="1" applyFill="1" applyBorder="1" applyAlignment="1" applyProtection="1">
      <alignment horizontal="left" vertical="center" indent="1"/>
    </xf>
    <xf numFmtId="0" fontId="5" fillId="0" borderId="27" xfId="0" applyFont="1" applyFill="1" applyBorder="1" applyAlignment="1" applyProtection="1">
      <alignment vertical="center"/>
    </xf>
    <xf numFmtId="0" fontId="5" fillId="0" borderId="76" xfId="0" applyFont="1" applyFill="1" applyBorder="1" applyAlignment="1" applyProtection="1">
      <alignment vertical="center"/>
    </xf>
    <xf numFmtId="0" fontId="5" fillId="0" borderId="4" xfId="0" applyFont="1" applyFill="1" applyBorder="1" applyProtection="1"/>
    <xf numFmtId="0" fontId="5" fillId="0" borderId="76" xfId="0" applyFont="1" applyFill="1" applyBorder="1" applyProtection="1"/>
    <xf numFmtId="0" fontId="5" fillId="0" borderId="1" xfId="0" applyFont="1" applyFill="1" applyBorder="1" applyProtection="1"/>
    <xf numFmtId="0" fontId="5" fillId="0" borderId="79" xfId="0" applyFont="1" applyFill="1" applyBorder="1" applyAlignment="1" applyProtection="1">
      <alignment vertical="center"/>
    </xf>
    <xf numFmtId="3" fontId="5" fillId="0" borderId="3" xfId="0" quotePrefix="1" applyNumberFormat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indent="1"/>
    </xf>
    <xf numFmtId="0" fontId="5" fillId="0" borderId="28" xfId="0" applyFont="1" applyFill="1" applyBorder="1" applyAlignment="1" applyProtection="1">
      <alignment horizontal="left" indent="1"/>
    </xf>
    <xf numFmtId="0" fontId="5" fillId="0" borderId="4" xfId="0" applyFont="1" applyFill="1" applyBorder="1" applyAlignment="1" applyProtection="1">
      <alignment horizontal="left" indent="1"/>
    </xf>
    <xf numFmtId="0" fontId="5" fillId="0" borderId="31" xfId="0" applyFont="1" applyFill="1" applyBorder="1" applyAlignment="1" applyProtection="1">
      <alignment horizontal="left" indent="1"/>
    </xf>
    <xf numFmtId="0" fontId="7" fillId="0" borderId="4" xfId="0" applyFont="1" applyFill="1" applyBorder="1" applyAlignment="1" applyProtection="1"/>
    <xf numFmtId="0" fontId="7" fillId="0" borderId="76" xfId="0" applyFont="1" applyFill="1" applyBorder="1" applyAlignment="1"/>
    <xf numFmtId="49" fontId="5" fillId="0" borderId="76" xfId="0" quotePrefix="1" applyNumberFormat="1" applyFont="1" applyFill="1" applyBorder="1" applyAlignment="1" applyProtection="1">
      <alignment horizontal="left" vertical="center"/>
    </xf>
    <xf numFmtId="49" fontId="5" fillId="0" borderId="1" xfId="0" quotePrefix="1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vertical="center"/>
    </xf>
    <xf numFmtId="3" fontId="6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15" xfId="0" applyNumberFormat="1" applyFont="1" applyFill="1" applyBorder="1" applyAlignment="1" applyProtection="1">
      <alignment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3" fontId="6" fillId="0" borderId="4" xfId="0" applyNumberFormat="1" applyFont="1" applyFill="1" applyBorder="1" applyAlignment="1" applyProtection="1">
      <alignment vertical="center"/>
    </xf>
    <xf numFmtId="164" fontId="6" fillId="0" borderId="42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3" fontId="6" fillId="0" borderId="19" xfId="0" applyNumberFormat="1" applyFont="1" applyFill="1" applyBorder="1" applyAlignment="1" applyProtection="1">
      <alignment vertical="center"/>
    </xf>
    <xf numFmtId="164" fontId="6" fillId="0" borderId="19" xfId="0" applyNumberFormat="1" applyFont="1" applyFill="1" applyBorder="1" applyAlignment="1" applyProtection="1">
      <alignment horizontal="center" vertical="center"/>
    </xf>
    <xf numFmtId="3" fontId="5" fillId="0" borderId="17" xfId="0" applyNumberFormat="1" applyFont="1" applyFill="1" applyBorder="1" applyAlignment="1" applyProtection="1">
      <alignment vertical="center"/>
      <protection locked="0"/>
    </xf>
    <xf numFmtId="3" fontId="5" fillId="0" borderId="18" xfId="0" applyNumberFormat="1" applyFont="1" applyFill="1" applyBorder="1" applyAlignment="1" applyProtection="1">
      <alignment vertical="center"/>
      <protection locked="0"/>
    </xf>
    <xf numFmtId="164" fontId="5" fillId="0" borderId="19" xfId="0" applyNumberFormat="1" applyFont="1" applyFill="1" applyBorder="1" applyAlignment="1" applyProtection="1">
      <alignment horizontal="center" vertical="center"/>
    </xf>
    <xf numFmtId="164" fontId="5" fillId="0" borderId="20" xfId="0" applyNumberFormat="1" applyFont="1" applyFill="1" applyBorder="1" applyAlignment="1" applyProtection="1">
      <alignment horizontal="center" vertical="center"/>
    </xf>
    <xf numFmtId="3" fontId="5" fillId="0" borderId="21" xfId="0" applyNumberFormat="1" applyFont="1" applyFill="1" applyBorder="1" applyAlignment="1" applyProtection="1">
      <alignment vertical="center"/>
      <protection locked="0"/>
    </xf>
    <xf numFmtId="3" fontId="5" fillId="0" borderId="22" xfId="0" applyNumberFormat="1" applyFont="1" applyFill="1" applyBorder="1" applyAlignment="1" applyProtection="1">
      <alignment vertical="center"/>
      <protection locked="0"/>
    </xf>
    <xf numFmtId="164" fontId="5" fillId="0" borderId="23" xfId="0" applyNumberFormat="1" applyFont="1" applyFill="1" applyBorder="1" applyAlignment="1" applyProtection="1">
      <alignment horizontal="center" vertical="center"/>
    </xf>
    <xf numFmtId="3" fontId="5" fillId="0" borderId="21" xfId="0" applyNumberFormat="1" applyFont="1" applyFill="1" applyBorder="1" applyAlignment="1" applyProtection="1">
      <alignment vertical="center"/>
    </xf>
    <xf numFmtId="3" fontId="5" fillId="0" borderId="22" xfId="0" applyNumberFormat="1" applyFont="1" applyFill="1" applyBorder="1" applyAlignment="1" applyProtection="1">
      <alignment vertical="center"/>
    </xf>
    <xf numFmtId="3" fontId="5" fillId="0" borderId="17" xfId="0" applyNumberFormat="1" applyFont="1" applyFill="1" applyBorder="1" applyAlignment="1" applyProtection="1">
      <alignment vertical="center"/>
    </xf>
    <xf numFmtId="3" fontId="5" fillId="0" borderId="18" xfId="0" applyNumberFormat="1" applyFont="1" applyFill="1" applyBorder="1" applyAlignment="1" applyProtection="1">
      <alignment vertical="center"/>
    </xf>
    <xf numFmtId="164" fontId="5" fillId="0" borderId="24" xfId="0" applyNumberFormat="1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/>
    </xf>
    <xf numFmtId="164" fontId="5" fillId="0" borderId="25" xfId="0" applyNumberFormat="1" applyFont="1" applyFill="1" applyBorder="1" applyAlignment="1" applyProtection="1">
      <alignment horizontal="center" vertical="center"/>
    </xf>
    <xf numFmtId="3" fontId="5" fillId="0" borderId="26" xfId="0" applyNumberFormat="1" applyFont="1" applyFill="1" applyBorder="1" applyAlignment="1" applyProtection="1">
      <alignment vertical="center"/>
    </xf>
    <xf numFmtId="164" fontId="5" fillId="0" borderId="26" xfId="0" applyNumberFormat="1" applyFont="1" applyFill="1" applyBorder="1" applyAlignment="1" applyProtection="1">
      <alignment horizontal="center" vertical="center"/>
    </xf>
    <xf numFmtId="3" fontId="5" fillId="0" borderId="44" xfId="0" applyNumberFormat="1" applyFont="1" applyFill="1" applyBorder="1" applyAlignment="1" applyProtection="1">
      <alignment vertical="center"/>
      <protection locked="0"/>
    </xf>
    <xf numFmtId="3" fontId="5" fillId="0" borderId="45" xfId="0" applyNumberFormat="1" applyFont="1" applyFill="1" applyBorder="1" applyAlignment="1" applyProtection="1">
      <alignment vertical="center"/>
      <protection locked="0"/>
    </xf>
    <xf numFmtId="164" fontId="5" fillId="0" borderId="45" xfId="0" applyNumberFormat="1" applyFont="1" applyFill="1" applyBorder="1" applyAlignment="1" applyProtection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/>
    </xf>
    <xf numFmtId="3" fontId="5" fillId="0" borderId="47" xfId="0" applyNumberFormat="1" applyFont="1" applyFill="1" applyBorder="1" applyAlignment="1" applyProtection="1">
      <alignment vertical="center"/>
      <protection locked="0"/>
    </xf>
    <xf numFmtId="0" fontId="5" fillId="0" borderId="45" xfId="0" applyFont="1" applyFill="1" applyBorder="1" applyAlignment="1" applyProtection="1">
      <alignment vertical="center"/>
      <protection locked="0"/>
    </xf>
    <xf numFmtId="3" fontId="5" fillId="0" borderId="47" xfId="0" applyNumberFormat="1" applyFont="1" applyFill="1" applyBorder="1" applyAlignment="1" applyProtection="1">
      <alignment vertical="center"/>
    </xf>
    <xf numFmtId="3" fontId="5" fillId="0" borderId="45" xfId="0" applyNumberFormat="1" applyFont="1" applyFill="1" applyBorder="1" applyAlignment="1" applyProtection="1">
      <alignment vertical="center"/>
    </xf>
    <xf numFmtId="164" fontId="5" fillId="0" borderId="48" xfId="0" applyNumberFormat="1" applyFont="1" applyFill="1" applyBorder="1" applyAlignment="1" applyProtection="1">
      <alignment horizontal="center" vertical="center"/>
    </xf>
    <xf numFmtId="3" fontId="5" fillId="0" borderId="49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  <protection locked="0"/>
    </xf>
    <xf numFmtId="164" fontId="5" fillId="0" borderId="10" xfId="0" applyNumberFormat="1" applyFont="1" applyFill="1" applyBorder="1" applyAlignment="1" applyProtection="1">
      <alignment horizontal="center"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164" fontId="5" fillId="0" borderId="9" xfId="0" applyNumberFormat="1" applyFont="1" applyFill="1" applyBorder="1" applyAlignment="1" applyProtection="1">
      <alignment horizontal="center" vertical="center"/>
    </xf>
    <xf numFmtId="3" fontId="5" fillId="0" borderId="8" xfId="0" applyNumberFormat="1" applyFont="1" applyFill="1" applyBorder="1" applyAlignment="1" applyProtection="1">
      <alignment vertical="center"/>
    </xf>
    <xf numFmtId="3" fontId="5" fillId="0" borderId="9" xfId="0" applyNumberFormat="1" applyFont="1" applyFill="1" applyBorder="1" applyAlignment="1" applyProtection="1">
      <alignment vertical="center"/>
    </xf>
    <xf numFmtId="3" fontId="5" fillId="0" borderId="50" xfId="0" applyNumberFormat="1" applyFont="1" applyFill="1" applyBorder="1" applyAlignment="1" applyProtection="1">
      <alignment vertical="center"/>
      <protection locked="0"/>
    </xf>
    <xf numFmtId="3" fontId="5" fillId="0" borderId="51" xfId="0" applyNumberFormat="1" applyFont="1" applyFill="1" applyBorder="1" applyAlignment="1" applyProtection="1">
      <alignment vertical="center"/>
      <protection locked="0"/>
    </xf>
    <xf numFmtId="3" fontId="5" fillId="0" borderId="42" xfId="0" applyNumberFormat="1" applyFont="1" applyFill="1" applyBorder="1" applyAlignment="1" applyProtection="1">
      <alignment vertical="center"/>
      <protection locked="0"/>
    </xf>
    <xf numFmtId="3" fontId="5" fillId="0" borderId="52" xfId="0" applyNumberFormat="1" applyFont="1" applyFill="1" applyBorder="1" applyAlignment="1" applyProtection="1">
      <alignment vertical="center"/>
      <protection locked="0"/>
    </xf>
    <xf numFmtId="3" fontId="5" fillId="0" borderId="53" xfId="0" applyNumberFormat="1" applyFont="1" applyFill="1" applyBorder="1" applyAlignment="1" applyProtection="1">
      <alignment vertical="center"/>
      <protection locked="0"/>
    </xf>
    <xf numFmtId="3" fontId="5" fillId="0" borderId="54" xfId="0" applyNumberFormat="1" applyFont="1" applyFill="1" applyBorder="1" applyAlignment="1" applyProtection="1">
      <alignment vertical="center"/>
      <protection locked="0"/>
    </xf>
    <xf numFmtId="3" fontId="5" fillId="0" borderId="52" xfId="0" applyNumberFormat="1" applyFont="1" applyFill="1" applyBorder="1" applyAlignment="1" applyProtection="1">
      <alignment vertical="center"/>
    </xf>
    <xf numFmtId="3" fontId="5" fillId="0" borderId="55" xfId="0" applyNumberFormat="1" applyFont="1" applyFill="1" applyBorder="1" applyAlignment="1" applyProtection="1">
      <alignment vertical="center"/>
      <protection locked="0"/>
    </xf>
    <xf numFmtId="3" fontId="5" fillId="0" borderId="56" xfId="0" applyNumberFormat="1" applyFont="1" applyFill="1" applyBorder="1" applyAlignment="1" applyProtection="1">
      <alignment vertical="center"/>
      <protection locked="0"/>
    </xf>
    <xf numFmtId="164" fontId="5" fillId="0" borderId="57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12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3" fontId="5" fillId="0" borderId="55" xfId="0" applyNumberFormat="1" applyFont="1" applyFill="1" applyBorder="1" applyAlignment="1" applyProtection="1">
      <alignment vertical="center"/>
    </xf>
    <xf numFmtId="3" fontId="5" fillId="0" borderId="12" xfId="0" applyNumberFormat="1" applyFont="1" applyFill="1" applyBorder="1" applyAlignment="1" applyProtection="1">
      <alignment vertical="center"/>
    </xf>
    <xf numFmtId="3" fontId="5" fillId="0" borderId="56" xfId="0" applyNumberFormat="1" applyFont="1" applyFill="1" applyBorder="1" applyAlignment="1" applyProtection="1">
      <alignment vertical="center"/>
    </xf>
    <xf numFmtId="3" fontId="5" fillId="0" borderId="19" xfId="0" applyNumberFormat="1" applyFont="1" applyFill="1" applyBorder="1" applyAlignment="1" applyProtection="1">
      <alignment vertical="center"/>
      <protection locked="0"/>
    </xf>
    <xf numFmtId="164" fontId="5" fillId="0" borderId="27" xfId="0" applyNumberFormat="1" applyFont="1" applyFill="1" applyBorder="1" applyAlignment="1" applyProtection="1">
      <alignment horizontal="center" vertical="center"/>
    </xf>
    <xf numFmtId="3" fontId="5" fillId="0" borderId="24" xfId="0" applyNumberFormat="1" applyFont="1" applyFill="1" applyBorder="1" applyAlignment="1" applyProtection="1">
      <alignment vertical="center"/>
      <protection locked="0"/>
    </xf>
    <xf numFmtId="3" fontId="5" fillId="0" borderId="29" xfId="0" applyNumberFormat="1" applyFont="1" applyFill="1" applyBorder="1" applyAlignment="1" applyProtection="1">
      <alignment vertical="center"/>
      <protection locked="0"/>
    </xf>
    <xf numFmtId="3" fontId="5" fillId="0" borderId="30" xfId="0" applyNumberFormat="1" applyFont="1" applyFill="1" applyBorder="1" applyAlignment="1" applyProtection="1">
      <alignment vertical="center"/>
      <protection locked="0"/>
    </xf>
    <xf numFmtId="3" fontId="5" fillId="0" borderId="29" xfId="0" applyNumberFormat="1" applyFont="1" applyFill="1" applyBorder="1" applyAlignment="1" applyProtection="1">
      <alignment vertical="center"/>
    </xf>
    <xf numFmtId="3" fontId="5" fillId="0" borderId="30" xfId="0" applyNumberFormat="1" applyFont="1" applyFill="1" applyBorder="1" applyAlignment="1" applyProtection="1">
      <alignment vertical="center"/>
    </xf>
    <xf numFmtId="3" fontId="5" fillId="0" borderId="53" xfId="0" applyNumberFormat="1" applyFont="1" applyFill="1" applyBorder="1" applyAlignment="1" applyProtection="1">
      <alignment vertical="center"/>
    </xf>
    <xf numFmtId="164" fontId="5" fillId="0" borderId="58" xfId="0" applyNumberFormat="1" applyFont="1" applyFill="1" applyBorder="1" applyAlignment="1" applyProtection="1">
      <alignment horizontal="center" vertical="center"/>
    </xf>
    <xf numFmtId="3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3" fontId="5" fillId="0" borderId="12" xfId="0" applyNumberFormat="1" applyFont="1" applyFill="1" applyBorder="1" applyAlignment="1" applyProtection="1">
      <alignment vertical="center"/>
      <protection locked="0"/>
    </xf>
    <xf numFmtId="164" fontId="5" fillId="0" borderId="42" xfId="0" applyNumberFormat="1" applyFont="1" applyFill="1" applyBorder="1" applyAlignment="1" applyProtection="1">
      <alignment horizontal="center" vertical="center"/>
    </xf>
    <xf numFmtId="3" fontId="5" fillId="0" borderId="11" xfId="0" applyNumberFormat="1" applyFont="1" applyFill="1" applyBorder="1" applyAlignment="1" applyProtection="1">
      <alignment vertical="center"/>
    </xf>
    <xf numFmtId="3" fontId="5" fillId="0" borderId="33" xfId="0" applyNumberFormat="1" applyFont="1" applyFill="1" applyBorder="1" applyAlignment="1" applyProtection="1">
      <alignment vertical="center"/>
    </xf>
    <xf numFmtId="3" fontId="5" fillId="0" borderId="34" xfId="0" applyNumberFormat="1" applyFont="1" applyFill="1" applyBorder="1" applyAlignment="1" applyProtection="1">
      <alignment vertical="center"/>
    </xf>
    <xf numFmtId="164" fontId="5" fillId="0" borderId="34" xfId="0" applyNumberFormat="1" applyFont="1" applyFill="1" applyBorder="1" applyAlignment="1" applyProtection="1">
      <alignment horizontal="center" vertical="center"/>
    </xf>
    <xf numFmtId="164" fontId="5" fillId="0" borderId="35" xfId="0" applyNumberFormat="1" applyFont="1" applyFill="1" applyBorder="1" applyAlignment="1" applyProtection="1">
      <alignment horizontal="center" vertical="center"/>
    </xf>
    <xf numFmtId="3" fontId="5" fillId="0" borderId="36" xfId="0" applyNumberFormat="1" applyFont="1" applyFill="1" applyBorder="1" applyAlignment="1" applyProtection="1">
      <alignment vertical="center"/>
    </xf>
    <xf numFmtId="3" fontId="5" fillId="0" borderId="48" xfId="0" applyNumberFormat="1" applyFont="1" applyFill="1" applyBorder="1" applyAlignment="1" applyProtection="1">
      <alignment vertical="center"/>
      <protection locked="0"/>
    </xf>
    <xf numFmtId="3" fontId="6" fillId="0" borderId="55" xfId="0" applyNumberFormat="1" applyFont="1" applyFill="1" applyBorder="1" applyAlignment="1" applyProtection="1">
      <alignment vertical="center"/>
    </xf>
    <xf numFmtId="3" fontId="6" fillId="0" borderId="56" xfId="0" applyNumberFormat="1" applyFont="1" applyFill="1" applyBorder="1" applyAlignment="1" applyProtection="1">
      <alignment vertical="center"/>
    </xf>
    <xf numFmtId="164" fontId="6" fillId="0" borderId="57" xfId="0" applyNumberFormat="1" applyFont="1" applyFill="1" applyBorder="1" applyAlignment="1" applyProtection="1">
      <alignment horizontal="center" vertical="center"/>
    </xf>
    <xf numFmtId="164" fontId="6" fillId="0" borderId="5" xfId="0" applyNumberFormat="1" applyFont="1" applyFill="1" applyBorder="1" applyAlignment="1" applyProtection="1">
      <alignment horizontal="center" vertical="center"/>
    </xf>
    <xf numFmtId="164" fontId="6" fillId="0" borderId="59" xfId="0" applyNumberFormat="1" applyFont="1" applyFill="1" applyBorder="1" applyAlignment="1" applyProtection="1">
      <alignment horizontal="center" vertical="center"/>
    </xf>
    <xf numFmtId="164" fontId="5" fillId="0" borderId="18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5" fontId="5" fillId="0" borderId="22" xfId="0" applyNumberFormat="1" applyFont="1" applyFill="1" applyBorder="1" applyAlignment="1" applyProtection="1">
      <alignment horizontal="center" vertical="center"/>
    </xf>
    <xf numFmtId="165" fontId="5" fillId="0" borderId="26" xfId="0" applyNumberFormat="1" applyFont="1" applyFill="1" applyBorder="1" applyAlignment="1" applyProtection="1">
      <alignment horizontal="center" vertical="center"/>
    </xf>
    <xf numFmtId="165" fontId="5" fillId="0" borderId="48" xfId="0" applyNumberFormat="1" applyFont="1" applyFill="1" applyBorder="1" applyAlignment="1" applyProtection="1">
      <alignment horizontal="center" vertical="center"/>
    </xf>
    <xf numFmtId="164" fontId="5" fillId="0" borderId="60" xfId="0" applyNumberFormat="1" applyFont="1" applyFill="1" applyBorder="1" applyAlignment="1" applyProtection="1">
      <alignment horizontal="center" vertical="center"/>
    </xf>
    <xf numFmtId="164" fontId="5" fillId="0" borderId="61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3" fontId="5" fillId="0" borderId="50" xfId="0" applyNumberFormat="1" applyFont="1" applyFill="1" applyBorder="1" applyAlignment="1" applyProtection="1">
      <alignment vertical="center"/>
    </xf>
    <xf numFmtId="164" fontId="5" fillId="0" borderId="62" xfId="0" applyNumberFormat="1" applyFont="1" applyFill="1" applyBorder="1" applyAlignment="1" applyProtection="1">
      <alignment horizontal="center" vertical="center"/>
    </xf>
    <xf numFmtId="164" fontId="5" fillId="0" borderId="50" xfId="0" applyNumberFormat="1" applyFont="1" applyFill="1" applyBorder="1" applyAlignment="1" applyProtection="1">
      <alignment horizontal="center" vertical="center"/>
    </xf>
    <xf numFmtId="165" fontId="5" fillId="0" borderId="56" xfId="0" applyNumberFormat="1" applyFont="1" applyFill="1" applyBorder="1" applyAlignment="1" applyProtection="1">
      <alignment horizontal="center" vertical="center"/>
    </xf>
    <xf numFmtId="164" fontId="5" fillId="0" borderId="22" xfId="0" applyNumberFormat="1" applyFont="1" applyFill="1" applyBorder="1" applyAlignment="1" applyProtection="1">
      <alignment horizontal="center" vertical="center"/>
    </xf>
    <xf numFmtId="165" fontId="5" fillId="0" borderId="19" xfId="0" applyNumberFormat="1" applyFont="1" applyFill="1" applyBorder="1" applyAlignment="1" applyProtection="1">
      <alignment horizontal="center" vertical="center"/>
    </xf>
    <xf numFmtId="3" fontId="6" fillId="0" borderId="31" xfId="0" applyNumberFormat="1" applyFont="1" applyFill="1" applyBorder="1" applyAlignment="1" applyProtection="1">
      <alignment vertical="center"/>
    </xf>
    <xf numFmtId="3" fontId="6" fillId="0" borderId="57" xfId="0" applyNumberFormat="1" applyFont="1" applyFill="1" applyBorder="1" applyAlignment="1" applyProtection="1">
      <alignment vertical="center"/>
    </xf>
    <xf numFmtId="164" fontId="6" fillId="0" borderId="56" xfId="0" applyNumberFormat="1" applyFont="1" applyFill="1" applyBorder="1" applyAlignment="1" applyProtection="1">
      <alignment horizontal="center" vertical="center"/>
    </xf>
    <xf numFmtId="165" fontId="6" fillId="0" borderId="18" xfId="0" applyNumberFormat="1" applyFont="1" applyFill="1" applyBorder="1" applyAlignment="1" applyProtection="1">
      <alignment horizontal="center" vertical="center"/>
    </xf>
    <xf numFmtId="164" fontId="6" fillId="0" borderId="3" xfId="0" applyNumberFormat="1" applyFont="1" applyFill="1" applyBorder="1" applyAlignment="1" applyProtection="1">
      <alignment horizontal="center" vertical="center"/>
    </xf>
    <xf numFmtId="3" fontId="6" fillId="0" borderId="63" xfId="0" applyNumberFormat="1" applyFont="1" applyFill="1" applyBorder="1" applyAlignment="1" applyProtection="1">
      <alignment vertical="center"/>
    </xf>
    <xf numFmtId="3" fontId="6" fillId="0" borderId="55" xfId="0" applyNumberFormat="1" applyFont="1" applyFill="1" applyBorder="1" applyAlignment="1" applyProtection="1">
      <alignment vertical="center"/>
      <protection locked="0"/>
    </xf>
    <xf numFmtId="3" fontId="6" fillId="0" borderId="56" xfId="0" applyNumberFormat="1" applyFont="1" applyFill="1" applyBorder="1" applyAlignment="1" applyProtection="1">
      <alignment vertical="center"/>
      <protection locked="0"/>
    </xf>
    <xf numFmtId="3" fontId="5" fillId="0" borderId="33" xfId="0" applyNumberFormat="1" applyFont="1" applyFill="1" applyBorder="1" applyAlignment="1" applyProtection="1">
      <alignment vertical="center"/>
      <protection locked="0"/>
    </xf>
    <xf numFmtId="3" fontId="5" fillId="0" borderId="36" xfId="0" applyNumberFormat="1" applyFont="1" applyFill="1" applyBorder="1" applyAlignment="1" applyProtection="1">
      <alignment vertical="center"/>
      <protection locked="0"/>
    </xf>
    <xf numFmtId="3" fontId="5" fillId="0" borderId="34" xfId="0" applyNumberFormat="1" applyFont="1" applyFill="1" applyBorder="1" applyAlignment="1" applyProtection="1">
      <alignment vertical="center"/>
      <protection locked="0"/>
    </xf>
    <xf numFmtId="165" fontId="5" fillId="0" borderId="34" xfId="0" applyNumberFormat="1" applyFont="1" applyFill="1" applyBorder="1" applyAlignment="1" applyProtection="1">
      <alignment horizontal="center" vertical="center"/>
    </xf>
    <xf numFmtId="3" fontId="5" fillId="0" borderId="38" xfId="0" applyNumberFormat="1" applyFont="1" applyFill="1" applyBorder="1" applyAlignment="1" applyProtection="1">
      <alignment vertical="center"/>
    </xf>
    <xf numFmtId="3" fontId="5" fillId="0" borderId="39" xfId="0" applyNumberFormat="1" applyFont="1" applyFill="1" applyBorder="1" applyAlignment="1" applyProtection="1">
      <alignment vertical="center"/>
    </xf>
    <xf numFmtId="164" fontId="5" fillId="0" borderId="36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  <protection locked="0"/>
    </xf>
    <xf numFmtId="3" fontId="5" fillId="0" borderId="64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42" xfId="0" applyNumberFormat="1" applyFont="1" applyFill="1" applyBorder="1" applyAlignment="1" applyProtection="1">
      <alignment horizontal="right" vertical="center"/>
      <protection locked="0"/>
    </xf>
    <xf numFmtId="3" fontId="5" fillId="0" borderId="64" xfId="0" applyNumberFormat="1" applyFont="1" applyFill="1" applyBorder="1" applyAlignment="1" applyProtection="1">
      <alignment vertical="center"/>
      <protection locked="0"/>
    </xf>
    <xf numFmtId="3" fontId="5" fillId="0" borderId="42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164" fontId="5" fillId="0" borderId="56" xfId="0" applyNumberFormat="1" applyFont="1" applyFill="1" applyBorder="1" applyAlignment="1" applyProtection="1">
      <alignment horizontal="center" vertical="center"/>
    </xf>
    <xf numFmtId="3" fontId="5" fillId="0" borderId="12" xfId="0" quotePrefix="1" applyNumberFormat="1" applyFont="1" applyFill="1" applyBorder="1" applyAlignment="1" applyProtection="1">
      <alignment horizontal="right" vertical="center"/>
      <protection locked="0"/>
    </xf>
    <xf numFmtId="3" fontId="6" fillId="0" borderId="14" xfId="0" applyNumberFormat="1" applyFont="1" applyFill="1" applyBorder="1" applyAlignment="1" applyProtection="1">
      <alignment vertical="center"/>
    </xf>
    <xf numFmtId="3" fontId="6" fillId="0" borderId="40" xfId="0" applyNumberFormat="1" applyFont="1" applyFill="1" applyBorder="1" applyAlignment="1" applyProtection="1">
      <alignment horizontal="right" vertical="center"/>
    </xf>
    <xf numFmtId="3" fontId="6" fillId="0" borderId="41" xfId="0" applyNumberFormat="1" applyFont="1" applyFill="1" applyBorder="1" applyAlignment="1" applyProtection="1">
      <alignment horizontal="right" vertical="center"/>
    </xf>
    <xf numFmtId="3" fontId="6" fillId="0" borderId="15" xfId="0" applyNumberFormat="1" applyFont="1" applyFill="1" applyBorder="1" applyAlignment="1" applyProtection="1">
      <alignment horizontal="right" vertical="center"/>
    </xf>
    <xf numFmtId="3" fontId="5" fillId="0" borderId="65" xfId="0" applyNumberFormat="1" applyFont="1" applyFill="1" applyBorder="1" applyAlignment="1" applyProtection="1">
      <alignment vertical="center"/>
    </xf>
    <xf numFmtId="3" fontId="5" fillId="0" borderId="64" xfId="0" applyNumberFormat="1" applyFont="1" applyFill="1" applyBorder="1" applyAlignment="1" applyProtection="1">
      <alignment vertical="center"/>
    </xf>
    <xf numFmtId="3" fontId="5" fillId="0" borderId="42" xfId="0" applyNumberFormat="1" applyFont="1" applyFill="1" applyBorder="1" applyAlignment="1" applyProtection="1">
      <alignment vertical="center"/>
    </xf>
    <xf numFmtId="3" fontId="5" fillId="0" borderId="9" xfId="0" applyNumberFormat="1" applyFont="1" applyFill="1" applyBorder="1" applyAlignment="1" applyProtection="1">
      <alignment horizontal="right" vertical="center"/>
    </xf>
    <xf numFmtId="3" fontId="5" fillId="0" borderId="12" xfId="0" applyNumberFormat="1" applyFont="1" applyFill="1" applyBorder="1" applyAlignment="1" applyProtection="1">
      <alignment horizontal="right" vertical="center"/>
    </xf>
    <xf numFmtId="164" fontId="5" fillId="0" borderId="59" xfId="0" applyNumberFormat="1" applyFont="1" applyFill="1" applyBorder="1" applyAlignment="1" applyProtection="1">
      <alignment horizontal="center" vertical="center"/>
    </xf>
    <xf numFmtId="3" fontId="6" fillId="0" borderId="18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" fontId="5" fillId="0" borderId="37" xfId="0" applyNumberFormat="1" applyFont="1" applyFill="1" applyBorder="1" applyAlignment="1" applyProtection="1">
      <alignment vertical="center"/>
    </xf>
    <xf numFmtId="3" fontId="5" fillId="0" borderId="19" xfId="0" applyNumberFormat="1" applyFont="1" applyFill="1" applyBorder="1" applyAlignment="1" applyProtection="1">
      <alignment vertical="center"/>
    </xf>
    <xf numFmtId="3" fontId="5" fillId="0" borderId="26" xfId="0" quotePrefix="1" applyNumberFormat="1" applyFont="1" applyFill="1" applyBorder="1" applyAlignment="1" applyProtection="1">
      <alignment horizontal="right" vertical="center"/>
    </xf>
    <xf numFmtId="3" fontId="5" fillId="0" borderId="28" xfId="0" applyNumberFormat="1" applyFont="1" applyFill="1" applyBorder="1" applyAlignment="1" applyProtection="1">
      <alignment vertical="center"/>
    </xf>
    <xf numFmtId="3" fontId="5" fillId="0" borderId="66" xfId="0" applyNumberFormat="1" applyFont="1" applyFill="1" applyBorder="1" applyAlignment="1" applyProtection="1">
      <alignment vertical="center"/>
    </xf>
    <xf numFmtId="3" fontId="5" fillId="0" borderId="47" xfId="0" quotePrefix="1" applyNumberFormat="1" applyFont="1" applyFill="1" applyBorder="1" applyAlignment="1" applyProtection="1">
      <alignment horizontal="right" vertical="center"/>
    </xf>
    <xf numFmtId="3" fontId="5" fillId="0" borderId="45" xfId="0" quotePrefix="1" applyNumberFormat="1" applyFont="1" applyFill="1" applyBorder="1" applyAlignment="1" applyProtection="1">
      <alignment horizontal="right" vertical="center"/>
    </xf>
    <xf numFmtId="3" fontId="5" fillId="0" borderId="54" xfId="0" applyNumberFormat="1" applyFont="1" applyFill="1" applyBorder="1" applyAlignment="1" applyProtection="1">
      <alignment vertical="center"/>
    </xf>
    <xf numFmtId="3" fontId="5" fillId="0" borderId="69" xfId="0" applyNumberFormat="1" applyFont="1" applyFill="1" applyBorder="1" applyAlignment="1" applyProtection="1">
      <alignment vertical="center"/>
    </xf>
    <xf numFmtId="3" fontId="5" fillId="0" borderId="48" xfId="0" applyNumberFormat="1" applyFont="1" applyFill="1" applyBorder="1" applyAlignment="1" applyProtection="1">
      <alignment vertical="center"/>
    </xf>
    <xf numFmtId="3" fontId="5" fillId="0" borderId="8" xfId="0" quotePrefix="1" applyNumberFormat="1" applyFont="1" applyFill="1" applyBorder="1" applyAlignment="1" applyProtection="1">
      <alignment horizontal="right" vertical="center"/>
    </xf>
    <xf numFmtId="3" fontId="5" fillId="0" borderId="9" xfId="0" quotePrefix="1" applyNumberFormat="1" applyFont="1" applyFill="1" applyBorder="1" applyAlignment="1" applyProtection="1">
      <alignment horizontal="right" vertical="center"/>
    </xf>
    <xf numFmtId="3" fontId="5" fillId="0" borderId="30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26" xfId="0" quotePrefix="1" applyNumberFormat="1" applyFont="1" applyFill="1" applyBorder="1" applyAlignment="1" applyProtection="1">
      <alignment horizontal="right" vertical="center"/>
      <protection locked="0"/>
    </xf>
    <xf numFmtId="0" fontId="5" fillId="0" borderId="50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0" fontId="5" fillId="0" borderId="67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6" fillId="0" borderId="68" xfId="0" applyFont="1" applyFill="1" applyBorder="1" applyAlignment="1" applyProtection="1">
      <alignment vertical="center"/>
      <protection locked="0"/>
    </xf>
    <xf numFmtId="3" fontId="6" fillId="0" borderId="68" xfId="0" applyNumberFormat="1" applyFont="1" applyFill="1" applyBorder="1" applyAlignment="1" applyProtection="1">
      <alignment vertical="center"/>
      <protection locked="0"/>
    </xf>
    <xf numFmtId="3" fontId="6" fillId="0" borderId="68" xfId="0" applyNumberFormat="1" applyFont="1" applyFill="1" applyBorder="1" applyAlignment="1" applyProtection="1">
      <alignment vertical="center"/>
    </xf>
    <xf numFmtId="0" fontId="7" fillId="0" borderId="4" xfId="0" applyFont="1" applyFill="1" applyBorder="1" applyAlignment="1"/>
    <xf numFmtId="0" fontId="7" fillId="0" borderId="41" xfId="0" applyFont="1" applyFill="1" applyBorder="1" applyAlignment="1"/>
    <xf numFmtId="0" fontId="7" fillId="0" borderId="16" xfId="0" applyFont="1" applyFill="1" applyBorder="1" applyAlignment="1"/>
    <xf numFmtId="3" fontId="5" fillId="0" borderId="81" xfId="0" applyNumberFormat="1" applyFont="1" applyFill="1" applyBorder="1" applyAlignment="1" applyProtection="1">
      <alignment vertical="center"/>
    </xf>
    <xf numFmtId="3" fontId="5" fillId="0" borderId="71" xfId="0" applyNumberFormat="1" applyFont="1" applyFill="1" applyBorder="1" applyAlignment="1" applyProtection="1">
      <alignment vertical="center"/>
    </xf>
    <xf numFmtId="164" fontId="5" fillId="0" borderId="71" xfId="0" applyNumberFormat="1" applyFont="1" applyFill="1" applyBorder="1" applyAlignment="1" applyProtection="1">
      <alignment horizontal="center" vertical="center"/>
    </xf>
    <xf numFmtId="164" fontId="5" fillId="0" borderId="72" xfId="0" applyNumberFormat="1" applyFont="1" applyFill="1" applyBorder="1" applyAlignment="1" applyProtection="1">
      <alignment horizontal="center" vertical="center"/>
    </xf>
    <xf numFmtId="3" fontId="5" fillId="0" borderId="7" xfId="0" applyNumberFormat="1" applyFont="1" applyFill="1" applyBorder="1" applyAlignment="1" applyProtection="1">
      <alignment vertical="center"/>
    </xf>
    <xf numFmtId="164" fontId="5" fillId="0" borderId="70" xfId="0" applyNumberFormat="1" applyFont="1" applyFill="1" applyBorder="1" applyAlignment="1" applyProtection="1">
      <alignment horizontal="center" vertical="center"/>
    </xf>
    <xf numFmtId="3" fontId="5" fillId="0" borderId="67" xfId="0" applyNumberFormat="1" applyFont="1" applyFill="1" applyBorder="1" applyAlignment="1" applyProtection="1">
      <alignment vertical="center"/>
    </xf>
    <xf numFmtId="164" fontId="5" fillId="0" borderId="63" xfId="0" applyNumberFormat="1" applyFont="1" applyFill="1" applyBorder="1" applyAlignment="1" applyProtection="1">
      <alignment horizontal="center" vertical="center"/>
    </xf>
    <xf numFmtId="0" fontId="2" fillId="0" borderId="31" xfId="0" quotePrefix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/>
    <xf numFmtId="0" fontId="2" fillId="0" borderId="40" xfId="0" quotePrefix="1" applyFont="1" applyFill="1" applyBorder="1" applyAlignment="1" applyProtection="1">
      <alignment horizontal="left" vertical="center"/>
    </xf>
    <xf numFmtId="0" fontId="1" fillId="0" borderId="73" xfId="0" applyFont="1" applyFill="1" applyBorder="1" applyAlignment="1"/>
    <xf numFmtId="0" fontId="1" fillId="0" borderId="74" xfId="0" applyFont="1" applyFill="1" applyBorder="1" applyAlignment="1"/>
    <xf numFmtId="0" fontId="5" fillId="0" borderId="4" xfId="0" quotePrefix="1" applyFont="1" applyFill="1" applyBorder="1" applyAlignment="1" applyProtection="1">
      <alignment horizontal="left" vertical="center"/>
    </xf>
    <xf numFmtId="0" fontId="1" fillId="0" borderId="76" xfId="0" applyFont="1" applyFill="1" applyBorder="1" applyAlignment="1"/>
    <xf numFmtId="0" fontId="1" fillId="0" borderId="27" xfId="0" applyFont="1" applyFill="1" applyBorder="1" applyAlignment="1"/>
    <xf numFmtId="0" fontId="7" fillId="0" borderId="40" xfId="0" quotePrefix="1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1" fillId="0" borderId="0" xfId="0" applyFont="1" applyFill="1" applyAlignment="1"/>
    <xf numFmtId="0" fontId="8" fillId="0" borderId="1" xfId="0" applyFont="1" applyFill="1" applyBorder="1" applyAlignment="1" applyProtection="1">
      <alignment horizontal="right"/>
    </xf>
    <xf numFmtId="0" fontId="5" fillId="0" borderId="28" xfId="0" quotePrefix="1" applyFont="1" applyFill="1" applyBorder="1" applyAlignment="1" applyProtection="1">
      <alignment vertical="center"/>
    </xf>
    <xf numFmtId="0" fontId="1" fillId="0" borderId="77" xfId="0" applyFont="1" applyFill="1" applyBorder="1" applyAlignment="1"/>
    <xf numFmtId="0" fontId="1" fillId="0" borderId="79" xfId="0" applyFont="1" applyFill="1" applyBorder="1" applyAlignment="1"/>
    <xf numFmtId="0" fontId="5" fillId="0" borderId="4" xfId="0" quotePrefix="1" applyFont="1" applyFill="1" applyBorder="1" applyAlignment="1" applyProtection="1">
      <alignment vertical="center"/>
    </xf>
    <xf numFmtId="0" fontId="2" fillId="0" borderId="40" xfId="0" quotePrefix="1" applyFont="1" applyFill="1" applyBorder="1" applyAlignment="1" applyProtection="1">
      <alignment vertical="center"/>
    </xf>
    <xf numFmtId="0" fontId="5" fillId="0" borderId="40" xfId="0" applyFont="1" applyFill="1" applyBorder="1" applyAlignment="1" applyProtection="1">
      <alignment horizontal="center" vertical="center"/>
    </xf>
    <xf numFmtId="0" fontId="1" fillId="0" borderId="73" xfId="0" applyFont="1" applyFill="1" applyBorder="1" applyAlignment="1">
      <alignment vertical="center"/>
    </xf>
    <xf numFmtId="0" fontId="1" fillId="0" borderId="74" xfId="0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1" fillId="0" borderId="76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73" xfId="0" applyFont="1" applyFill="1" applyBorder="1" applyAlignment="1" applyProtection="1">
      <alignment horizontal="center" vertical="center"/>
    </xf>
    <xf numFmtId="0" fontId="2" fillId="0" borderId="74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2" fillId="0" borderId="75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 wrapText="1"/>
    </xf>
    <xf numFmtId="0" fontId="2" fillId="0" borderId="57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57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vertical="center"/>
    </xf>
    <xf numFmtId="0" fontId="1" fillId="0" borderId="77" xfId="0" applyFont="1" applyFill="1" applyBorder="1" applyAlignment="1">
      <alignment vertical="center"/>
    </xf>
    <xf numFmtId="0" fontId="1" fillId="0" borderId="79" xfId="0" applyFont="1" applyFill="1" applyBorder="1" applyAlignment="1">
      <alignment vertical="center"/>
    </xf>
    <xf numFmtId="0" fontId="5" fillId="0" borderId="32" xfId="0" quotePrefix="1" applyFont="1" applyFill="1" applyBorder="1" applyAlignment="1" applyProtection="1">
      <alignment horizontal="left" vertical="center"/>
    </xf>
    <xf numFmtId="0" fontId="1" fillId="0" borderId="78" xfId="0" applyFont="1" applyFill="1" applyBorder="1" applyAlignment="1">
      <alignment vertical="center"/>
    </xf>
    <xf numFmtId="0" fontId="1" fillId="0" borderId="80" xfId="0" applyFont="1" applyFill="1" applyBorder="1" applyAlignment="1">
      <alignment vertical="center"/>
    </xf>
    <xf numFmtId="0" fontId="2" fillId="0" borderId="31" xfId="0" applyFont="1" applyFill="1" applyBorder="1" applyAlignment="1" applyProtection="1">
      <alignment horizontal="left" vertical="center"/>
    </xf>
    <xf numFmtId="0" fontId="8" fillId="0" borderId="76" xfId="0" applyFont="1" applyFill="1" applyBorder="1" applyAlignment="1" applyProtection="1">
      <alignment vertical="top"/>
    </xf>
    <xf numFmtId="0" fontId="8" fillId="0" borderId="76" xfId="0" applyFont="1" applyFill="1" applyBorder="1" applyAlignment="1">
      <alignment vertical="top"/>
    </xf>
    <xf numFmtId="0" fontId="2" fillId="0" borderId="31" xfId="0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0" fontId="2" fillId="0" borderId="40" xfId="0" applyFont="1" applyFill="1" applyBorder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showGridLines="0" tabSelected="1" view="pageBreakPreview" zoomScale="110" zoomScaleNormal="115" zoomScaleSheetLayoutView="110" workbookViewId="0">
      <pane xSplit="3" topLeftCell="D1" activePane="topRight" state="frozen"/>
      <selection activeCell="A63" sqref="A63"/>
      <selection pane="topRight" activeCell="P129" sqref="P129"/>
    </sheetView>
  </sheetViews>
  <sheetFormatPr defaultRowHeight="12.75" x14ac:dyDescent="0.2"/>
  <cols>
    <col min="1" max="1" width="6.140625" style="35" bestFit="1" customWidth="1"/>
    <col min="2" max="2" width="0.28515625" style="35" customWidth="1"/>
    <col min="3" max="3" width="36.42578125" style="1" customWidth="1"/>
    <col min="4" max="5" width="9.140625" style="1"/>
    <col min="6" max="6" width="9.140625" style="1" customWidth="1"/>
    <col min="7" max="8" width="5.85546875" style="1" customWidth="1"/>
    <col min="9" max="11" width="9.140625" style="1"/>
    <col min="12" max="13" width="5.85546875" style="1" customWidth="1"/>
    <col min="14" max="16" width="9.140625" style="1"/>
    <col min="17" max="18" width="5.85546875" style="1" customWidth="1"/>
    <col min="19" max="19" width="9.140625" style="1"/>
    <col min="20" max="20" width="11.140625" style="1" bestFit="1" customWidth="1"/>
    <col min="21" max="22" width="11" style="1" bestFit="1" customWidth="1"/>
    <col min="23" max="16384" width="9.140625" style="1"/>
  </cols>
  <sheetData>
    <row r="1" spans="1:18" ht="18" x14ac:dyDescent="0.25">
      <c r="A1" s="239" t="s">
        <v>148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</row>
    <row r="2" spans="1:18" ht="20.25" x14ac:dyDescent="0.3">
      <c r="C2" s="2"/>
      <c r="E2" s="2"/>
      <c r="F2" s="3"/>
      <c r="G2" s="4"/>
      <c r="H2" s="4"/>
      <c r="I2" s="5"/>
      <c r="J2" s="4"/>
      <c r="K2" s="4"/>
      <c r="L2" s="3"/>
      <c r="M2" s="3"/>
      <c r="N2" s="3"/>
      <c r="O2" s="3"/>
      <c r="P2" s="3"/>
      <c r="Q2" s="3"/>
      <c r="R2" s="3"/>
    </row>
    <row r="3" spans="1:18" ht="13.5" thickBot="1" x14ac:dyDescent="0.25">
      <c r="A3" s="241" t="s">
        <v>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</row>
    <row r="4" spans="1:18" ht="27" customHeight="1" thickBot="1" x14ac:dyDescent="0.25">
      <c r="A4" s="250" t="s">
        <v>25</v>
      </c>
      <c r="B4" s="251"/>
      <c r="C4" s="252"/>
      <c r="D4" s="259" t="s">
        <v>27</v>
      </c>
      <c r="E4" s="260"/>
      <c r="F4" s="260"/>
      <c r="G4" s="260"/>
      <c r="H4" s="261"/>
      <c r="I4" s="259" t="s">
        <v>28</v>
      </c>
      <c r="J4" s="260"/>
      <c r="K4" s="260"/>
      <c r="L4" s="260"/>
      <c r="M4" s="261"/>
      <c r="N4" s="259" t="s">
        <v>2</v>
      </c>
      <c r="O4" s="260"/>
      <c r="P4" s="260"/>
      <c r="Q4" s="260"/>
      <c r="R4" s="261"/>
    </row>
    <row r="5" spans="1:18" ht="13.5" customHeight="1" x14ac:dyDescent="0.2">
      <c r="A5" s="253"/>
      <c r="B5" s="254"/>
      <c r="C5" s="255"/>
      <c r="D5" s="262" t="s">
        <v>26</v>
      </c>
      <c r="E5" s="263"/>
      <c r="F5" s="266" t="s">
        <v>7</v>
      </c>
      <c r="G5" s="264" t="s">
        <v>3</v>
      </c>
      <c r="H5" s="265"/>
      <c r="I5" s="262" t="s">
        <v>26</v>
      </c>
      <c r="J5" s="263"/>
      <c r="K5" s="266" t="s">
        <v>29</v>
      </c>
      <c r="L5" s="264" t="s">
        <v>3</v>
      </c>
      <c r="M5" s="265"/>
      <c r="N5" s="20" t="s">
        <v>4</v>
      </c>
      <c r="O5" s="21"/>
      <c r="P5" s="266" t="s">
        <v>29</v>
      </c>
      <c r="Q5" s="264" t="s">
        <v>3</v>
      </c>
      <c r="R5" s="265"/>
    </row>
    <row r="6" spans="1:18" ht="13.5" thickBot="1" x14ac:dyDescent="0.25">
      <c r="A6" s="256"/>
      <c r="B6" s="257"/>
      <c r="C6" s="258"/>
      <c r="D6" s="22" t="s">
        <v>5</v>
      </c>
      <c r="E6" s="23" t="s">
        <v>6</v>
      </c>
      <c r="F6" s="269"/>
      <c r="G6" s="23" t="s">
        <v>8</v>
      </c>
      <c r="H6" s="24" t="s">
        <v>9</v>
      </c>
      <c r="I6" s="22" t="s">
        <v>5</v>
      </c>
      <c r="J6" s="23" t="s">
        <v>6</v>
      </c>
      <c r="K6" s="267"/>
      <c r="L6" s="23" t="s">
        <v>8</v>
      </c>
      <c r="M6" s="24" t="s">
        <v>9</v>
      </c>
      <c r="N6" s="25" t="s">
        <v>5</v>
      </c>
      <c r="O6" s="26" t="s">
        <v>6</v>
      </c>
      <c r="P6" s="267"/>
      <c r="Q6" s="26" t="s">
        <v>8</v>
      </c>
      <c r="R6" s="27" t="s">
        <v>9</v>
      </c>
    </row>
    <row r="7" spans="1:18" ht="13.5" thickBot="1" x14ac:dyDescent="0.25">
      <c r="A7" s="247">
        <v>1</v>
      </c>
      <c r="B7" s="248"/>
      <c r="C7" s="249"/>
      <c r="D7" s="28">
        <v>2</v>
      </c>
      <c r="E7" s="29">
        <v>3</v>
      </c>
      <c r="F7" s="29">
        <v>4</v>
      </c>
      <c r="G7" s="30">
        <v>5</v>
      </c>
      <c r="H7" s="31">
        <v>6</v>
      </c>
      <c r="I7" s="28">
        <v>7</v>
      </c>
      <c r="J7" s="29">
        <v>8</v>
      </c>
      <c r="K7" s="29">
        <v>9</v>
      </c>
      <c r="L7" s="30">
        <v>10</v>
      </c>
      <c r="M7" s="31">
        <v>11</v>
      </c>
      <c r="N7" s="28">
        <v>12</v>
      </c>
      <c r="O7" s="29">
        <v>13</v>
      </c>
      <c r="P7" s="29">
        <v>14</v>
      </c>
      <c r="Q7" s="30">
        <v>15</v>
      </c>
      <c r="R7" s="31">
        <v>16</v>
      </c>
    </row>
    <row r="8" spans="1:18" ht="13.5" thickBot="1" x14ac:dyDescent="0.25">
      <c r="A8" s="246" t="s">
        <v>10</v>
      </c>
      <c r="B8" s="232"/>
      <c r="C8" s="233"/>
      <c r="D8" s="64">
        <f>D$9+D$21</f>
        <v>6272745</v>
      </c>
      <c r="E8" s="65">
        <f t="shared" ref="E8:F8" si="0">E$9+E$21</f>
        <v>6618235</v>
      </c>
      <c r="F8" s="66">
        <f t="shared" si="0"/>
        <v>6885887</v>
      </c>
      <c r="G8" s="67">
        <f>IF(ISERROR($F8/$D8*100),"x",$F8/$D8*100)</f>
        <v>109.77469991207995</v>
      </c>
      <c r="H8" s="68">
        <f>IF(ISERROR($F8/$E8*100),"x",$F8/$E8*100)</f>
        <v>104.04415980997955</v>
      </c>
      <c r="I8" s="69">
        <f>I$9+I$21</f>
        <v>837140</v>
      </c>
      <c r="J8" s="65">
        <f>J$9+J$21</f>
        <v>848181</v>
      </c>
      <c r="K8" s="66">
        <f>K$9+K$21</f>
        <v>901108</v>
      </c>
      <c r="L8" s="70">
        <f>IF(ISERROR($K8/$I8*100),"x",$K8/$I8*100)</f>
        <v>107.64125474830972</v>
      </c>
      <c r="M8" s="71">
        <f t="shared" ref="M8:M15" si="1">IF(ISERROR($K8/$J8*100),"x",$K8/$J8*100)</f>
        <v>106.24005960991816</v>
      </c>
      <c r="N8" s="72">
        <f>N$9+N$21</f>
        <v>7109885</v>
      </c>
      <c r="O8" s="72">
        <f>O$9+O$21</f>
        <v>7466416</v>
      </c>
      <c r="P8" s="72">
        <f>P$9+P$21</f>
        <v>7786995</v>
      </c>
      <c r="Q8" s="73">
        <f>IF(ISERROR($P8/$N8*100),"x",$P8/$N8*100)</f>
        <v>109.52350143497398</v>
      </c>
      <c r="R8" s="71">
        <f>IF(ISERROR($P8/$O8*100),"x",$P8/$O8*100)</f>
        <v>104.29361289271854</v>
      </c>
    </row>
    <row r="9" spans="1:18" x14ac:dyDescent="0.2">
      <c r="A9" s="245" t="s">
        <v>61</v>
      </c>
      <c r="B9" s="235"/>
      <c r="C9" s="236"/>
      <c r="D9" s="74">
        <v>5837291</v>
      </c>
      <c r="E9" s="75">
        <v>6045123</v>
      </c>
      <c r="F9" s="75">
        <v>6222474</v>
      </c>
      <c r="G9" s="76">
        <f>IF(ISERROR($F9/$D9*100),"x",$F9/$D9*100)</f>
        <v>106.59866023468763</v>
      </c>
      <c r="H9" s="77">
        <f>IF(ISERROR($F9/$E9*100),"x",$F9/$E9*100)</f>
        <v>102.93378645893559</v>
      </c>
      <c r="I9" s="78">
        <v>286283</v>
      </c>
      <c r="J9" s="79">
        <v>272831</v>
      </c>
      <c r="K9" s="79">
        <v>286997</v>
      </c>
      <c r="L9" s="76">
        <f t="shared" ref="L9:L15" si="2">IF(ISERROR($K9/$I9*100),"x",$K9/$I9*100)</f>
        <v>100.24940356220941</v>
      </c>
      <c r="M9" s="80">
        <f t="shared" si="1"/>
        <v>105.19222522367326</v>
      </c>
      <c r="N9" s="81">
        <f>D9+I9</f>
        <v>6123574</v>
      </c>
      <c r="O9" s="82">
        <f>E9+J9</f>
        <v>6317954</v>
      </c>
      <c r="P9" s="82">
        <f>F9+K9</f>
        <v>6509471</v>
      </c>
      <c r="Q9" s="76">
        <f t="shared" ref="Q9:Q34" si="3">IF(ISERROR($P9/$N9*100),"x",$P9/$N9*100)</f>
        <v>106.3018263517351</v>
      </c>
      <c r="R9" s="80">
        <f>IF(ISERROR($P9/$O9*100),"x",$P9/$O9*100)</f>
        <v>103.03131361830111</v>
      </c>
    </row>
    <row r="10" spans="1:18" x14ac:dyDescent="0.2">
      <c r="A10" s="242" t="s">
        <v>62</v>
      </c>
      <c r="B10" s="243"/>
      <c r="C10" s="244"/>
      <c r="D10" s="83"/>
      <c r="E10" s="84"/>
      <c r="F10" s="84"/>
      <c r="G10" s="85"/>
      <c r="H10" s="77"/>
      <c r="I10" s="83"/>
      <c r="J10" s="86"/>
      <c r="K10" s="84"/>
      <c r="L10" s="85"/>
      <c r="M10" s="87"/>
      <c r="N10" s="83"/>
      <c r="O10" s="84"/>
      <c r="P10" s="88"/>
      <c r="Q10" s="89"/>
      <c r="R10" s="77"/>
    </row>
    <row r="11" spans="1:18" x14ac:dyDescent="0.2">
      <c r="A11" s="45">
        <v>1111</v>
      </c>
      <c r="B11" s="43"/>
      <c r="C11" s="37" t="s">
        <v>31</v>
      </c>
      <c r="D11" s="90">
        <v>1284405</v>
      </c>
      <c r="E11" s="91">
        <v>1284405</v>
      </c>
      <c r="F11" s="91">
        <v>1278458</v>
      </c>
      <c r="G11" s="92">
        <f>IF(ISERROR($F11/$D11*100),"x",$F11/$D11*100)</f>
        <v>99.536984050980806</v>
      </c>
      <c r="H11" s="93">
        <f>IF(ISERROR($F11/$E11*100),"x",$F11/$E11*100)</f>
        <v>99.536984050980806</v>
      </c>
      <c r="I11" s="94">
        <v>0</v>
      </c>
      <c r="J11" s="95">
        <v>0</v>
      </c>
      <c r="K11" s="91">
        <v>0</v>
      </c>
      <c r="L11" s="92" t="str">
        <f t="shared" si="2"/>
        <v>x</v>
      </c>
      <c r="M11" s="93" t="str">
        <f t="shared" si="1"/>
        <v>x</v>
      </c>
      <c r="N11" s="96">
        <f t="shared" ref="N11:P21" si="4">D11+I11</f>
        <v>1284405</v>
      </c>
      <c r="O11" s="97">
        <f t="shared" si="4"/>
        <v>1284405</v>
      </c>
      <c r="P11" s="97">
        <f t="shared" si="4"/>
        <v>1278458</v>
      </c>
      <c r="Q11" s="98">
        <f t="shared" si="3"/>
        <v>99.536984050980806</v>
      </c>
      <c r="R11" s="93">
        <f>IF(ISERROR($P11/$O11*100),"x",$P11/$O11*100)</f>
        <v>99.536984050980806</v>
      </c>
    </row>
    <row r="12" spans="1:18" x14ac:dyDescent="0.2">
      <c r="A12" s="45">
        <v>1112</v>
      </c>
      <c r="B12" s="43"/>
      <c r="C12" s="38" t="s">
        <v>64</v>
      </c>
      <c r="D12" s="99">
        <v>57571</v>
      </c>
      <c r="E12" s="100">
        <v>57571</v>
      </c>
      <c r="F12" s="100">
        <v>84309</v>
      </c>
      <c r="G12" s="98">
        <f t="shared" ref="G12:G36" si="5">IF(ISERROR($F12/$D12*100),"x",$F12/$D12*100)</f>
        <v>146.44352191207381</v>
      </c>
      <c r="H12" s="101">
        <f t="shared" ref="H12:H34" si="6">IF(ISERROR($F12/$E12*100),"x",$F12/$E12*100)</f>
        <v>146.44352191207381</v>
      </c>
      <c r="I12" s="102">
        <v>0</v>
      </c>
      <c r="J12" s="100">
        <v>0</v>
      </c>
      <c r="K12" s="100">
        <v>0</v>
      </c>
      <c r="L12" s="103" t="str">
        <f t="shared" si="2"/>
        <v>x</v>
      </c>
      <c r="M12" s="101" t="str">
        <f t="shared" si="1"/>
        <v>x</v>
      </c>
      <c r="N12" s="104">
        <f t="shared" si="4"/>
        <v>57571</v>
      </c>
      <c r="O12" s="105">
        <f t="shared" si="4"/>
        <v>57571</v>
      </c>
      <c r="P12" s="105">
        <f t="shared" si="4"/>
        <v>84309</v>
      </c>
      <c r="Q12" s="98">
        <f t="shared" si="3"/>
        <v>146.44352191207381</v>
      </c>
      <c r="R12" s="101">
        <f>IF(ISERROR($P12/$O12*100),"x",$P12/$O12*100)</f>
        <v>146.44352191207381</v>
      </c>
    </row>
    <row r="13" spans="1:18" x14ac:dyDescent="0.2">
      <c r="A13" s="45">
        <v>1113</v>
      </c>
      <c r="B13" s="43"/>
      <c r="C13" s="38" t="s">
        <v>32</v>
      </c>
      <c r="D13" s="99">
        <v>143280</v>
      </c>
      <c r="E13" s="100">
        <v>143280</v>
      </c>
      <c r="F13" s="100">
        <v>147290</v>
      </c>
      <c r="G13" s="98">
        <f t="shared" si="5"/>
        <v>102.79871580122837</v>
      </c>
      <c r="H13" s="101">
        <f t="shared" si="6"/>
        <v>102.79871580122837</v>
      </c>
      <c r="I13" s="102">
        <v>0</v>
      </c>
      <c r="J13" s="100">
        <v>0</v>
      </c>
      <c r="K13" s="100">
        <v>0</v>
      </c>
      <c r="L13" s="103" t="str">
        <f t="shared" si="2"/>
        <v>x</v>
      </c>
      <c r="M13" s="101" t="str">
        <f t="shared" si="1"/>
        <v>x</v>
      </c>
      <c r="N13" s="104">
        <f t="shared" si="4"/>
        <v>143280</v>
      </c>
      <c r="O13" s="105">
        <f t="shared" si="4"/>
        <v>143280</v>
      </c>
      <c r="P13" s="105">
        <f t="shared" si="4"/>
        <v>147290</v>
      </c>
      <c r="Q13" s="98">
        <f t="shared" si="3"/>
        <v>102.79871580122837</v>
      </c>
      <c r="R13" s="101">
        <f t="shared" ref="R13:R34" si="7">IF(ISERROR($P13/$O13*100),"x",$P13/$O13*100)</f>
        <v>102.79871580122837</v>
      </c>
    </row>
    <row r="14" spans="1:18" x14ac:dyDescent="0.2">
      <c r="A14" s="45">
        <v>1121</v>
      </c>
      <c r="B14" s="43"/>
      <c r="C14" s="39" t="s">
        <v>33</v>
      </c>
      <c r="D14" s="99">
        <v>1240352</v>
      </c>
      <c r="E14" s="100">
        <v>1240352</v>
      </c>
      <c r="F14" s="100">
        <v>1350117</v>
      </c>
      <c r="G14" s="98">
        <f t="shared" si="5"/>
        <v>108.84950401176441</v>
      </c>
      <c r="H14" s="101">
        <f t="shared" si="6"/>
        <v>108.84950401176441</v>
      </c>
      <c r="I14" s="102">
        <v>0</v>
      </c>
      <c r="J14" s="100">
        <v>0</v>
      </c>
      <c r="K14" s="100">
        <v>0</v>
      </c>
      <c r="L14" s="103" t="str">
        <f t="shared" si="2"/>
        <v>x</v>
      </c>
      <c r="M14" s="101" t="str">
        <f>IF(ISERROR($K14/$J14*100),"x",$K14/$J14*100)</f>
        <v>x</v>
      </c>
      <c r="N14" s="104">
        <f t="shared" si="4"/>
        <v>1240352</v>
      </c>
      <c r="O14" s="105">
        <f t="shared" si="4"/>
        <v>1240352</v>
      </c>
      <c r="P14" s="105">
        <f t="shared" si="4"/>
        <v>1350117</v>
      </c>
      <c r="Q14" s="98">
        <f t="shared" si="3"/>
        <v>108.84950401176441</v>
      </c>
      <c r="R14" s="101">
        <f t="shared" si="7"/>
        <v>108.84950401176441</v>
      </c>
    </row>
    <row r="15" spans="1:18" x14ac:dyDescent="0.2">
      <c r="A15" s="45">
        <v>1211</v>
      </c>
      <c r="B15" s="43"/>
      <c r="C15" s="39" t="s">
        <v>34</v>
      </c>
      <c r="D15" s="99">
        <v>2685883</v>
      </c>
      <c r="E15" s="100">
        <v>2685883</v>
      </c>
      <c r="F15" s="100">
        <v>2698546</v>
      </c>
      <c r="G15" s="98">
        <f t="shared" si="5"/>
        <v>100.47146506381701</v>
      </c>
      <c r="H15" s="101">
        <f t="shared" si="6"/>
        <v>100.47146506381701</v>
      </c>
      <c r="I15" s="102">
        <v>0</v>
      </c>
      <c r="J15" s="100">
        <v>0</v>
      </c>
      <c r="K15" s="100">
        <v>0</v>
      </c>
      <c r="L15" s="103" t="str">
        <f t="shared" si="2"/>
        <v>x</v>
      </c>
      <c r="M15" s="101" t="str">
        <f t="shared" si="1"/>
        <v>x</v>
      </c>
      <c r="N15" s="104">
        <f t="shared" si="4"/>
        <v>2685883</v>
      </c>
      <c r="O15" s="105">
        <f t="shared" si="4"/>
        <v>2685883</v>
      </c>
      <c r="P15" s="105">
        <f t="shared" si="4"/>
        <v>2698546</v>
      </c>
      <c r="Q15" s="85">
        <f t="shared" si="3"/>
        <v>100.47146506381701</v>
      </c>
      <c r="R15" s="101">
        <f t="shared" si="7"/>
        <v>100.47146506381701</v>
      </c>
    </row>
    <row r="16" spans="1:18" x14ac:dyDescent="0.2">
      <c r="A16" s="45" t="s">
        <v>30</v>
      </c>
      <c r="B16" s="43"/>
      <c r="C16" s="39" t="s">
        <v>41</v>
      </c>
      <c r="D16" s="102">
        <v>0</v>
      </c>
      <c r="E16" s="106">
        <v>0</v>
      </c>
      <c r="F16" s="100">
        <v>11855</v>
      </c>
      <c r="G16" s="98" t="str">
        <f t="shared" si="5"/>
        <v>x</v>
      </c>
      <c r="H16" s="101" t="str">
        <f t="shared" si="6"/>
        <v>x</v>
      </c>
      <c r="I16" s="107">
        <v>4000</v>
      </c>
      <c r="J16" s="100">
        <v>4000</v>
      </c>
      <c r="K16" s="108">
        <v>5223</v>
      </c>
      <c r="L16" s="103">
        <f>IF(ISERROR($K16/$I16*100),"x",$K16/$I16*100)</f>
        <v>130.57499999999999</v>
      </c>
      <c r="M16" s="101">
        <f>IF(ISERROR($K16/$J16*100),"x",$K16/$J16*100)</f>
        <v>130.57499999999999</v>
      </c>
      <c r="N16" s="104">
        <f t="shared" si="4"/>
        <v>4000</v>
      </c>
      <c r="O16" s="105">
        <f t="shared" si="4"/>
        <v>4000</v>
      </c>
      <c r="P16" s="105">
        <f t="shared" si="4"/>
        <v>17078</v>
      </c>
      <c r="Q16" s="103">
        <f t="shared" si="3"/>
        <v>426.95</v>
      </c>
      <c r="R16" s="101">
        <f t="shared" si="7"/>
        <v>426.95</v>
      </c>
    </row>
    <row r="17" spans="1:18" x14ac:dyDescent="0.2">
      <c r="A17" s="45" t="s">
        <v>36</v>
      </c>
      <c r="B17" s="43"/>
      <c r="C17" s="37" t="s">
        <v>35</v>
      </c>
      <c r="D17" s="102">
        <v>127000</v>
      </c>
      <c r="E17" s="106">
        <v>127000</v>
      </c>
      <c r="F17" s="100">
        <v>131056</v>
      </c>
      <c r="G17" s="98">
        <f t="shared" si="5"/>
        <v>103.19370078740158</v>
      </c>
      <c r="H17" s="101">
        <f t="shared" si="6"/>
        <v>103.19370078740158</v>
      </c>
      <c r="I17" s="99">
        <v>37816</v>
      </c>
      <c r="J17" s="100">
        <v>39508</v>
      </c>
      <c r="K17" s="100">
        <v>43152</v>
      </c>
      <c r="L17" s="103">
        <f t="shared" ref="L17:L34" si="8">IF(ISERROR($K17/$I17*100),"x",$K17/$I17*100)</f>
        <v>114.11042944785277</v>
      </c>
      <c r="M17" s="101">
        <f t="shared" ref="M17:M34" si="9">IF(ISERROR($K17/$J17*100),"x",$K17/$J17*100)</f>
        <v>109.22344841551079</v>
      </c>
      <c r="N17" s="104">
        <f t="shared" si="4"/>
        <v>164816</v>
      </c>
      <c r="O17" s="105">
        <f t="shared" si="4"/>
        <v>166508</v>
      </c>
      <c r="P17" s="105">
        <f t="shared" si="4"/>
        <v>174208</v>
      </c>
      <c r="Q17" s="103">
        <f t="shared" si="3"/>
        <v>105.69847587612853</v>
      </c>
      <c r="R17" s="101">
        <f t="shared" si="7"/>
        <v>104.62440243111442</v>
      </c>
    </row>
    <row r="18" spans="1:18" x14ac:dyDescent="0.2">
      <c r="A18" s="45" t="s">
        <v>37</v>
      </c>
      <c r="B18" s="43"/>
      <c r="C18" s="39" t="s">
        <v>38</v>
      </c>
      <c r="D18" s="109">
        <v>265000</v>
      </c>
      <c r="E18" s="110">
        <v>265000</v>
      </c>
      <c r="F18" s="110">
        <v>260260</v>
      </c>
      <c r="G18" s="98">
        <f t="shared" si="5"/>
        <v>98.211320754716979</v>
      </c>
      <c r="H18" s="101">
        <f t="shared" si="6"/>
        <v>98.211320754716979</v>
      </c>
      <c r="I18" s="111">
        <v>46645</v>
      </c>
      <c r="J18" s="100">
        <v>28076</v>
      </c>
      <c r="K18" s="100">
        <v>9</v>
      </c>
      <c r="L18" s="103">
        <f t="shared" si="8"/>
        <v>1.9294672526530176E-2</v>
      </c>
      <c r="M18" s="101">
        <f t="shared" si="9"/>
        <v>3.2055848411454625E-2</v>
      </c>
      <c r="N18" s="112">
        <f t="shared" si="4"/>
        <v>311645</v>
      </c>
      <c r="O18" s="105">
        <f t="shared" si="4"/>
        <v>293076</v>
      </c>
      <c r="P18" s="105">
        <f t="shared" si="4"/>
        <v>260269</v>
      </c>
      <c r="Q18" s="103">
        <f t="shared" si="3"/>
        <v>83.514575879606596</v>
      </c>
      <c r="R18" s="101">
        <f t="shared" si="7"/>
        <v>88.805975241916769</v>
      </c>
    </row>
    <row r="19" spans="1:18" x14ac:dyDescent="0.2">
      <c r="A19" s="45">
        <v>1361</v>
      </c>
      <c r="B19" s="43"/>
      <c r="C19" s="37" t="s">
        <v>39</v>
      </c>
      <c r="D19" s="109">
        <v>33800</v>
      </c>
      <c r="E19" s="110">
        <v>33800</v>
      </c>
      <c r="F19" s="110">
        <v>52750</v>
      </c>
      <c r="G19" s="98">
        <f t="shared" si="5"/>
        <v>156.06508875739644</v>
      </c>
      <c r="H19" s="101">
        <f t="shared" si="6"/>
        <v>156.06508875739644</v>
      </c>
      <c r="I19" s="109">
        <v>8981</v>
      </c>
      <c r="J19" s="110">
        <v>9496</v>
      </c>
      <c r="K19" s="110">
        <v>10995</v>
      </c>
      <c r="L19" s="103">
        <f t="shared" si="8"/>
        <v>122.42511969713841</v>
      </c>
      <c r="M19" s="101">
        <f t="shared" si="9"/>
        <v>115.78559393428812</v>
      </c>
      <c r="N19" s="112">
        <f t="shared" si="4"/>
        <v>42781</v>
      </c>
      <c r="O19" s="105">
        <f t="shared" si="4"/>
        <v>43296</v>
      </c>
      <c r="P19" s="105">
        <f t="shared" si="4"/>
        <v>63745</v>
      </c>
      <c r="Q19" s="103">
        <f t="shared" si="3"/>
        <v>149.00306210701012</v>
      </c>
      <c r="R19" s="101">
        <f t="shared" si="7"/>
        <v>147.23069105691059</v>
      </c>
    </row>
    <row r="20" spans="1:18" ht="13.5" thickBot="1" x14ac:dyDescent="0.25">
      <c r="A20" s="46">
        <v>1511</v>
      </c>
      <c r="B20" s="44"/>
      <c r="C20" s="40" t="s">
        <v>40</v>
      </c>
      <c r="D20" s="113">
        <v>0</v>
      </c>
      <c r="E20" s="114">
        <v>0</v>
      </c>
      <c r="F20" s="114">
        <v>0</v>
      </c>
      <c r="G20" s="115" t="str">
        <f t="shared" si="5"/>
        <v>x</v>
      </c>
      <c r="H20" s="116" t="str">
        <f t="shared" si="6"/>
        <v>x</v>
      </c>
      <c r="I20" s="113">
        <v>188841</v>
      </c>
      <c r="J20" s="114">
        <v>191751</v>
      </c>
      <c r="K20" s="114">
        <v>227618</v>
      </c>
      <c r="L20" s="117">
        <f t="shared" si="8"/>
        <v>120.53420602517461</v>
      </c>
      <c r="M20" s="118">
        <f t="shared" si="9"/>
        <v>118.70498719693769</v>
      </c>
      <c r="N20" s="119">
        <f t="shared" si="4"/>
        <v>188841</v>
      </c>
      <c r="O20" s="120">
        <f t="shared" si="4"/>
        <v>191751</v>
      </c>
      <c r="P20" s="121">
        <f t="shared" si="4"/>
        <v>227618</v>
      </c>
      <c r="Q20" s="85">
        <f t="shared" si="3"/>
        <v>120.53420602517461</v>
      </c>
      <c r="R20" s="118">
        <f t="shared" si="7"/>
        <v>118.70498719693769</v>
      </c>
    </row>
    <row r="21" spans="1:18" x14ac:dyDescent="0.2">
      <c r="A21" s="234" t="s">
        <v>13</v>
      </c>
      <c r="B21" s="251"/>
      <c r="C21" s="252"/>
      <c r="D21" s="78">
        <v>435454</v>
      </c>
      <c r="E21" s="122">
        <v>573112</v>
      </c>
      <c r="F21" s="122">
        <v>663413</v>
      </c>
      <c r="G21" s="76">
        <f t="shared" si="5"/>
        <v>152.34973154454892</v>
      </c>
      <c r="H21" s="123">
        <f t="shared" si="6"/>
        <v>115.75625706668156</v>
      </c>
      <c r="I21" s="74">
        <v>550857</v>
      </c>
      <c r="J21" s="75">
        <v>575350</v>
      </c>
      <c r="K21" s="75">
        <v>614111</v>
      </c>
      <c r="L21" s="85">
        <f t="shared" si="8"/>
        <v>111.48283492812109</v>
      </c>
      <c r="M21" s="80">
        <f t="shared" si="9"/>
        <v>106.73694273051186</v>
      </c>
      <c r="N21" s="81">
        <f t="shared" si="4"/>
        <v>986311</v>
      </c>
      <c r="O21" s="82">
        <f t="shared" si="4"/>
        <v>1148462</v>
      </c>
      <c r="P21" s="82">
        <f t="shared" si="4"/>
        <v>1277524</v>
      </c>
      <c r="Q21" s="76">
        <f t="shared" si="3"/>
        <v>129.52547421655035</v>
      </c>
      <c r="R21" s="80">
        <f t="shared" si="7"/>
        <v>111.23781196069177</v>
      </c>
    </row>
    <row r="22" spans="1:18" x14ac:dyDescent="0.2">
      <c r="A22" s="270" t="s">
        <v>11</v>
      </c>
      <c r="B22" s="271"/>
      <c r="C22" s="272"/>
      <c r="D22" s="74"/>
      <c r="E22" s="124"/>
      <c r="F22" s="124"/>
      <c r="G22" s="89"/>
      <c r="H22" s="77"/>
      <c r="I22" s="125"/>
      <c r="J22" s="126"/>
      <c r="K22" s="126"/>
      <c r="L22" s="85"/>
      <c r="M22" s="77"/>
      <c r="N22" s="127" t="s">
        <v>0</v>
      </c>
      <c r="O22" s="128" t="s">
        <v>0</v>
      </c>
      <c r="P22" s="128" t="s">
        <v>0</v>
      </c>
      <c r="Q22" s="85"/>
      <c r="R22" s="87"/>
    </row>
    <row r="23" spans="1:18" x14ac:dyDescent="0.2">
      <c r="A23" s="45" t="s">
        <v>42</v>
      </c>
      <c r="B23" s="11"/>
      <c r="C23" s="37" t="s">
        <v>48</v>
      </c>
      <c r="D23" s="94">
        <v>7720</v>
      </c>
      <c r="E23" s="91">
        <v>10126</v>
      </c>
      <c r="F23" s="91">
        <v>15103</v>
      </c>
      <c r="G23" s="98">
        <f t="shared" si="5"/>
        <v>195.63471502590673</v>
      </c>
      <c r="H23" s="93">
        <f t="shared" si="6"/>
        <v>149.150701165317</v>
      </c>
      <c r="I23" s="109">
        <v>98514</v>
      </c>
      <c r="J23" s="110">
        <v>100742</v>
      </c>
      <c r="K23" s="110">
        <v>108893</v>
      </c>
      <c r="L23" s="92">
        <f t="shared" si="8"/>
        <v>110.53555839779116</v>
      </c>
      <c r="M23" s="93">
        <f t="shared" si="9"/>
        <v>108.09096503940761</v>
      </c>
      <c r="N23" s="112">
        <f t="shared" ref="N23:P33" si="10">D23+I23</f>
        <v>106234</v>
      </c>
      <c r="O23" s="129">
        <f t="shared" si="10"/>
        <v>110868</v>
      </c>
      <c r="P23" s="129">
        <f t="shared" si="10"/>
        <v>123996</v>
      </c>
      <c r="Q23" s="92">
        <f t="shared" si="3"/>
        <v>116.71969425984148</v>
      </c>
      <c r="R23" s="130">
        <f t="shared" si="7"/>
        <v>111.84110834505898</v>
      </c>
    </row>
    <row r="24" spans="1:18" x14ac:dyDescent="0.2">
      <c r="A24" s="45" t="s">
        <v>43</v>
      </c>
      <c r="B24" s="11"/>
      <c r="C24" s="39" t="s">
        <v>63</v>
      </c>
      <c r="D24" s="102">
        <v>0</v>
      </c>
      <c r="E24" s="100">
        <v>1440</v>
      </c>
      <c r="F24" s="100">
        <v>1440</v>
      </c>
      <c r="G24" s="103" t="str">
        <f t="shared" si="5"/>
        <v>x</v>
      </c>
      <c r="H24" s="101">
        <f t="shared" si="6"/>
        <v>100</v>
      </c>
      <c r="I24" s="74">
        <v>11964</v>
      </c>
      <c r="J24" s="75">
        <v>16576</v>
      </c>
      <c r="K24" s="75">
        <v>16509</v>
      </c>
      <c r="L24" s="103">
        <f t="shared" si="8"/>
        <v>137.98896690070211</v>
      </c>
      <c r="M24" s="101">
        <f t="shared" si="9"/>
        <v>99.595801158301157</v>
      </c>
      <c r="N24" s="104">
        <f t="shared" si="10"/>
        <v>11964</v>
      </c>
      <c r="O24" s="105">
        <f t="shared" si="10"/>
        <v>18016</v>
      </c>
      <c r="P24" s="105">
        <f>F24+K24</f>
        <v>17949</v>
      </c>
      <c r="Q24" s="85">
        <f>IF(ISERROR($P24/$N24*100),"x",$P24/$N24*100)</f>
        <v>150.02507522567703</v>
      </c>
      <c r="R24" s="101">
        <f t="shared" si="7"/>
        <v>99.628108348134987</v>
      </c>
    </row>
    <row r="25" spans="1:18" x14ac:dyDescent="0.2">
      <c r="A25" s="45" t="s">
        <v>44</v>
      </c>
      <c r="B25" s="11"/>
      <c r="C25" s="37" t="s">
        <v>49</v>
      </c>
      <c r="D25" s="102">
        <v>361637</v>
      </c>
      <c r="E25" s="100">
        <v>370557</v>
      </c>
      <c r="F25" s="100">
        <v>378238</v>
      </c>
      <c r="G25" s="85">
        <f t="shared" si="5"/>
        <v>104.59051479798805</v>
      </c>
      <c r="H25" s="101">
        <f t="shared" si="6"/>
        <v>102.07282550322891</v>
      </c>
      <c r="I25" s="102">
        <v>414236</v>
      </c>
      <c r="J25" s="100">
        <v>421151</v>
      </c>
      <c r="K25" s="100">
        <v>438072</v>
      </c>
      <c r="L25" s="103">
        <f t="shared" si="8"/>
        <v>105.75420774630886</v>
      </c>
      <c r="M25" s="101">
        <f t="shared" si="9"/>
        <v>104.0177988417456</v>
      </c>
      <c r="N25" s="104">
        <f t="shared" si="10"/>
        <v>775873</v>
      </c>
      <c r="O25" s="105">
        <f t="shared" si="10"/>
        <v>791708</v>
      </c>
      <c r="P25" s="105">
        <f t="shared" si="10"/>
        <v>816310</v>
      </c>
      <c r="Q25" s="103">
        <f t="shared" si="3"/>
        <v>105.2118065714363</v>
      </c>
      <c r="R25" s="101">
        <f t="shared" si="7"/>
        <v>103.10745881057157</v>
      </c>
    </row>
    <row r="26" spans="1:18" x14ac:dyDescent="0.2">
      <c r="A26" s="45">
        <v>2141</v>
      </c>
      <c r="B26" s="11"/>
      <c r="C26" s="38" t="s">
        <v>50</v>
      </c>
      <c r="D26" s="102">
        <v>10010</v>
      </c>
      <c r="E26" s="100">
        <v>10010</v>
      </c>
      <c r="F26" s="100">
        <v>11422</v>
      </c>
      <c r="G26" s="103">
        <f t="shared" si="5"/>
        <v>114.10589410589411</v>
      </c>
      <c r="H26" s="101">
        <f t="shared" si="6"/>
        <v>114.10589410589411</v>
      </c>
      <c r="I26" s="99">
        <v>2901</v>
      </c>
      <c r="J26" s="100">
        <v>2887</v>
      </c>
      <c r="K26" s="100">
        <v>2033</v>
      </c>
      <c r="L26" s="103">
        <f t="shared" si="8"/>
        <v>70.079283005860049</v>
      </c>
      <c r="M26" s="101">
        <f t="shared" si="9"/>
        <v>70.419120193972986</v>
      </c>
      <c r="N26" s="104">
        <f t="shared" si="10"/>
        <v>12911</v>
      </c>
      <c r="O26" s="105">
        <f>E26+J26</f>
        <v>12897</v>
      </c>
      <c r="P26" s="105">
        <f t="shared" si="10"/>
        <v>13455</v>
      </c>
      <c r="Q26" s="85">
        <f t="shared" si="3"/>
        <v>104.21346138951282</v>
      </c>
      <c r="R26" s="101">
        <f t="shared" si="7"/>
        <v>104.32658757850663</v>
      </c>
    </row>
    <row r="27" spans="1:18" x14ac:dyDescent="0.2">
      <c r="A27" s="45" t="s">
        <v>45</v>
      </c>
      <c r="B27" s="11"/>
      <c r="C27" s="38" t="s">
        <v>51</v>
      </c>
      <c r="D27" s="102">
        <v>12030</v>
      </c>
      <c r="E27" s="100">
        <v>12939</v>
      </c>
      <c r="F27" s="100">
        <v>30128</v>
      </c>
      <c r="G27" s="103">
        <f t="shared" si="5"/>
        <v>250.44056525353281</v>
      </c>
      <c r="H27" s="101">
        <f t="shared" si="6"/>
        <v>232.84643326377616</v>
      </c>
      <c r="I27" s="99">
        <v>1303</v>
      </c>
      <c r="J27" s="100">
        <v>2866</v>
      </c>
      <c r="K27" s="100">
        <v>2911</v>
      </c>
      <c r="L27" s="103">
        <f t="shared" si="8"/>
        <v>223.40752110514197</v>
      </c>
      <c r="M27" s="101">
        <f t="shared" si="9"/>
        <v>101.57013258897419</v>
      </c>
      <c r="N27" s="104">
        <f t="shared" si="10"/>
        <v>13333</v>
      </c>
      <c r="O27" s="105">
        <f t="shared" si="10"/>
        <v>15805</v>
      </c>
      <c r="P27" s="105">
        <f t="shared" si="10"/>
        <v>33039</v>
      </c>
      <c r="Q27" s="103">
        <f t="shared" si="3"/>
        <v>247.79869496737419</v>
      </c>
      <c r="R27" s="101">
        <f t="shared" si="7"/>
        <v>209.04144258146155</v>
      </c>
    </row>
    <row r="28" spans="1:18" x14ac:dyDescent="0.2">
      <c r="A28" s="45">
        <v>2229</v>
      </c>
      <c r="B28" s="11"/>
      <c r="C28" s="39" t="s">
        <v>52</v>
      </c>
      <c r="D28" s="102">
        <v>5</v>
      </c>
      <c r="E28" s="100">
        <v>41451</v>
      </c>
      <c r="F28" s="100">
        <v>64714</v>
      </c>
      <c r="G28" s="103" t="s">
        <v>12</v>
      </c>
      <c r="H28" s="101">
        <f t="shared" si="6"/>
        <v>156.12168584593857</v>
      </c>
      <c r="I28" s="102">
        <v>0</v>
      </c>
      <c r="J28" s="100">
        <v>200</v>
      </c>
      <c r="K28" s="131">
        <v>1143</v>
      </c>
      <c r="L28" s="103" t="s">
        <v>12</v>
      </c>
      <c r="M28" s="101">
        <f t="shared" si="9"/>
        <v>571.5</v>
      </c>
      <c r="N28" s="104">
        <f t="shared" si="10"/>
        <v>5</v>
      </c>
      <c r="O28" s="105">
        <f t="shared" si="10"/>
        <v>41651</v>
      </c>
      <c r="P28" s="105">
        <f t="shared" si="10"/>
        <v>65857</v>
      </c>
      <c r="Q28" s="103" t="s">
        <v>12</v>
      </c>
      <c r="R28" s="101">
        <f t="shared" si="7"/>
        <v>158.11625171064321</v>
      </c>
    </row>
    <row r="29" spans="1:18" x14ac:dyDescent="0.2">
      <c r="A29" s="45" t="s">
        <v>46</v>
      </c>
      <c r="B29" s="11"/>
      <c r="C29" s="38" t="s">
        <v>53</v>
      </c>
      <c r="D29" s="102">
        <v>43820</v>
      </c>
      <c r="E29" s="100">
        <v>62582</v>
      </c>
      <c r="F29" s="100">
        <v>64743</v>
      </c>
      <c r="G29" s="85">
        <f t="shared" si="5"/>
        <v>147.74760383386581</v>
      </c>
      <c r="H29" s="101">
        <f t="shared" si="6"/>
        <v>103.45306957272058</v>
      </c>
      <c r="I29" s="102">
        <v>17251</v>
      </c>
      <c r="J29" s="100">
        <v>24856</v>
      </c>
      <c r="K29" s="100">
        <v>38214</v>
      </c>
      <c r="L29" s="103">
        <f t="shared" si="8"/>
        <v>221.51759318300387</v>
      </c>
      <c r="M29" s="101">
        <f t="shared" si="9"/>
        <v>153.7415513356936</v>
      </c>
      <c r="N29" s="104">
        <f t="shared" si="10"/>
        <v>61071</v>
      </c>
      <c r="O29" s="105">
        <f t="shared" si="10"/>
        <v>87438</v>
      </c>
      <c r="P29" s="105">
        <f t="shared" si="10"/>
        <v>102957</v>
      </c>
      <c r="Q29" s="85">
        <f t="shared" si="3"/>
        <v>168.58574446136464</v>
      </c>
      <c r="R29" s="101">
        <f t="shared" si="7"/>
        <v>117.74857613394633</v>
      </c>
    </row>
    <row r="30" spans="1:18" ht="13.5" thickBot="1" x14ac:dyDescent="0.25">
      <c r="A30" s="46" t="s">
        <v>47</v>
      </c>
      <c r="B30" s="14"/>
      <c r="C30" s="41" t="s">
        <v>54</v>
      </c>
      <c r="D30" s="132">
        <v>222</v>
      </c>
      <c r="E30" s="133">
        <v>19304</v>
      </c>
      <c r="F30" s="133">
        <v>21749</v>
      </c>
      <c r="G30" s="117" t="s">
        <v>12</v>
      </c>
      <c r="H30" s="116">
        <f t="shared" si="6"/>
        <v>112.66576875259014</v>
      </c>
      <c r="I30" s="107">
        <v>3231</v>
      </c>
      <c r="J30" s="108">
        <v>4576</v>
      </c>
      <c r="K30" s="108">
        <v>4416</v>
      </c>
      <c r="L30" s="134">
        <f t="shared" si="8"/>
        <v>136.67595171773445</v>
      </c>
      <c r="M30" s="101">
        <f t="shared" si="9"/>
        <v>96.503496503496507</v>
      </c>
      <c r="N30" s="135">
        <f t="shared" si="10"/>
        <v>3453</v>
      </c>
      <c r="O30" s="120">
        <f t="shared" si="10"/>
        <v>23880</v>
      </c>
      <c r="P30" s="120">
        <f t="shared" si="10"/>
        <v>26165</v>
      </c>
      <c r="Q30" s="117">
        <f t="shared" si="3"/>
        <v>757.74688676513176</v>
      </c>
      <c r="R30" s="118">
        <f t="shared" si="7"/>
        <v>109.56867671691792</v>
      </c>
    </row>
    <row r="31" spans="1:18" x14ac:dyDescent="0.2">
      <c r="A31" s="273" t="s">
        <v>14</v>
      </c>
      <c r="B31" s="274"/>
      <c r="C31" s="275"/>
      <c r="D31" s="136">
        <f>SUM(D32:D34)</f>
        <v>204810</v>
      </c>
      <c r="E31" s="137">
        <f>SUM(E32:E34)</f>
        <v>207571</v>
      </c>
      <c r="F31" s="137">
        <f>SUM(F32:F34)</f>
        <v>108058</v>
      </c>
      <c r="G31" s="138">
        <f t="shared" si="5"/>
        <v>52.760119134807873</v>
      </c>
      <c r="H31" s="139">
        <f t="shared" si="6"/>
        <v>52.058331847897833</v>
      </c>
      <c r="I31" s="136">
        <f>SUM(I32:I34)</f>
        <v>46340</v>
      </c>
      <c r="J31" s="140">
        <f>SUM(J32:J34)</f>
        <v>85882</v>
      </c>
      <c r="K31" s="140">
        <f>SUM(K32:K34)</f>
        <v>71008</v>
      </c>
      <c r="L31" s="76">
        <f t="shared" si="8"/>
        <v>153.23262839879155</v>
      </c>
      <c r="M31" s="80">
        <f t="shared" si="9"/>
        <v>82.680887729675604</v>
      </c>
      <c r="N31" s="136">
        <f t="shared" si="10"/>
        <v>251150</v>
      </c>
      <c r="O31" s="140">
        <f t="shared" si="10"/>
        <v>293453</v>
      </c>
      <c r="P31" s="140">
        <f t="shared" si="10"/>
        <v>179066</v>
      </c>
      <c r="Q31" s="76">
        <f t="shared" si="3"/>
        <v>71.298427234720279</v>
      </c>
      <c r="R31" s="139">
        <f t="shared" si="7"/>
        <v>61.020333750208721</v>
      </c>
    </row>
    <row r="32" spans="1:18" x14ac:dyDescent="0.2">
      <c r="A32" s="45" t="s">
        <v>55</v>
      </c>
      <c r="B32" s="11"/>
      <c r="C32" s="38" t="s">
        <v>58</v>
      </c>
      <c r="D32" s="109">
        <v>204810</v>
      </c>
      <c r="E32" s="141">
        <v>207571</v>
      </c>
      <c r="F32" s="91">
        <v>108058</v>
      </c>
      <c r="G32" s="98">
        <f t="shared" si="5"/>
        <v>52.760119134807873</v>
      </c>
      <c r="H32" s="93">
        <f t="shared" si="6"/>
        <v>52.058331847897833</v>
      </c>
      <c r="I32" s="109">
        <v>46340</v>
      </c>
      <c r="J32" s="110">
        <v>85882</v>
      </c>
      <c r="K32" s="126">
        <v>71008</v>
      </c>
      <c r="L32" s="92">
        <f t="shared" si="8"/>
        <v>153.23262839879155</v>
      </c>
      <c r="M32" s="93">
        <f t="shared" si="9"/>
        <v>82.680887729675604</v>
      </c>
      <c r="N32" s="112">
        <f t="shared" si="10"/>
        <v>251150</v>
      </c>
      <c r="O32" s="129">
        <f t="shared" si="10"/>
        <v>293453</v>
      </c>
      <c r="P32" s="129">
        <f t="shared" si="10"/>
        <v>179066</v>
      </c>
      <c r="Q32" s="92">
        <f t="shared" si="3"/>
        <v>71.298427234720279</v>
      </c>
      <c r="R32" s="130">
        <f t="shared" si="7"/>
        <v>61.020333750208721</v>
      </c>
    </row>
    <row r="33" spans="1:18" x14ac:dyDescent="0.2">
      <c r="A33" s="45" t="s">
        <v>56</v>
      </c>
      <c r="B33" s="11"/>
      <c r="C33" s="38" t="s">
        <v>59</v>
      </c>
      <c r="D33" s="102">
        <v>0</v>
      </c>
      <c r="E33" s="100">
        <v>0</v>
      </c>
      <c r="F33" s="100">
        <v>0</v>
      </c>
      <c r="G33" s="103" t="str">
        <f t="shared" si="5"/>
        <v>x</v>
      </c>
      <c r="H33" s="101" t="str">
        <f t="shared" si="6"/>
        <v>x</v>
      </c>
      <c r="I33" s="102">
        <v>0</v>
      </c>
      <c r="J33" s="100">
        <v>0</v>
      </c>
      <c r="K33" s="100">
        <v>0</v>
      </c>
      <c r="L33" s="103" t="str">
        <f t="shared" si="8"/>
        <v>x</v>
      </c>
      <c r="M33" s="101" t="str">
        <f t="shared" si="9"/>
        <v>x</v>
      </c>
      <c r="N33" s="112">
        <f t="shared" si="10"/>
        <v>0</v>
      </c>
      <c r="O33" s="129">
        <f t="shared" si="10"/>
        <v>0</v>
      </c>
      <c r="P33" s="129">
        <f t="shared" si="10"/>
        <v>0</v>
      </c>
      <c r="Q33" s="134" t="str">
        <f t="shared" si="3"/>
        <v>x</v>
      </c>
      <c r="R33" s="101" t="str">
        <f t="shared" si="7"/>
        <v>x</v>
      </c>
    </row>
    <row r="34" spans="1:18" ht="13.5" thickBot="1" x14ac:dyDescent="0.25">
      <c r="A34" s="46" t="s">
        <v>57</v>
      </c>
      <c r="B34" s="14"/>
      <c r="C34" s="42" t="s">
        <v>60</v>
      </c>
      <c r="D34" s="132">
        <v>0</v>
      </c>
      <c r="E34" s="133">
        <v>0</v>
      </c>
      <c r="F34" s="133">
        <v>0</v>
      </c>
      <c r="G34" s="115" t="str">
        <f t="shared" si="5"/>
        <v>x</v>
      </c>
      <c r="H34" s="118" t="str">
        <f t="shared" si="6"/>
        <v>x</v>
      </c>
      <c r="I34" s="132">
        <v>0</v>
      </c>
      <c r="J34" s="133">
        <v>0</v>
      </c>
      <c r="K34" s="133">
        <v>0</v>
      </c>
      <c r="L34" s="117" t="str">
        <f t="shared" si="8"/>
        <v>x</v>
      </c>
      <c r="M34" s="118" t="str">
        <f t="shared" si="9"/>
        <v>x</v>
      </c>
      <c r="N34" s="135">
        <v>0</v>
      </c>
      <c r="O34" s="121">
        <f>E34+J34</f>
        <v>0</v>
      </c>
      <c r="P34" s="121">
        <f>F34+K34</f>
        <v>0</v>
      </c>
      <c r="Q34" s="117" t="str">
        <f t="shared" si="3"/>
        <v>x</v>
      </c>
      <c r="R34" s="118" t="str">
        <f t="shared" si="7"/>
        <v>x</v>
      </c>
    </row>
    <row r="35" spans="1:18" x14ac:dyDescent="0.2">
      <c r="A35" s="36"/>
      <c r="B35" s="16"/>
      <c r="C35" s="39" t="s">
        <v>0</v>
      </c>
      <c r="D35" s="81"/>
      <c r="E35" s="82"/>
      <c r="F35" s="82"/>
      <c r="G35" s="76"/>
      <c r="H35" s="80"/>
      <c r="I35" s="81"/>
      <c r="J35" s="82"/>
      <c r="K35" s="82"/>
      <c r="L35" s="76"/>
      <c r="M35" s="80"/>
      <c r="N35" s="81"/>
      <c r="O35" s="82"/>
      <c r="P35" s="82"/>
      <c r="Q35" s="76"/>
      <c r="R35" s="80"/>
    </row>
    <row r="36" spans="1:18" ht="13.5" thickBot="1" x14ac:dyDescent="0.25">
      <c r="A36" s="276" t="s">
        <v>15</v>
      </c>
      <c r="B36" s="229"/>
      <c r="C36" s="230"/>
      <c r="D36" s="142">
        <f>D8+D31</f>
        <v>6477555</v>
      </c>
      <c r="E36" s="143">
        <f>E8+E31</f>
        <v>6825806</v>
      </c>
      <c r="F36" s="143">
        <f>F8+F31</f>
        <v>6993945</v>
      </c>
      <c r="G36" s="144">
        <f t="shared" si="5"/>
        <v>107.97198943119741</v>
      </c>
      <c r="H36" s="145">
        <f>IF(ISERROR($F36/$E36*100),"x",$F36/$E36*100)</f>
        <v>102.46328418944223</v>
      </c>
      <c r="I36" s="142">
        <f>SUM(I8+I31)</f>
        <v>883480</v>
      </c>
      <c r="J36" s="143">
        <f>J8+J31</f>
        <v>934063</v>
      </c>
      <c r="K36" s="143">
        <f>K8+K31</f>
        <v>972116</v>
      </c>
      <c r="L36" s="144">
        <f>IF(ISERROR($K36/$I36*100),"x",$K36/$I36*100)</f>
        <v>110.03259836102686</v>
      </c>
      <c r="M36" s="146">
        <f>IF(ISERROR($K36/$J36*100),"x",$K36/$J36*100)</f>
        <v>104.07392220867328</v>
      </c>
      <c r="N36" s="142">
        <f>N8+N31</f>
        <v>7361035</v>
      </c>
      <c r="O36" s="143">
        <f>O8+O31</f>
        <v>7759869</v>
      </c>
      <c r="P36" s="143">
        <f>P8+P31</f>
        <v>7966061</v>
      </c>
      <c r="Q36" s="144">
        <f>IF(ISERROR($P36/$N36*100),"x",$P36/$N36*100)</f>
        <v>108.21930611659909</v>
      </c>
      <c r="R36" s="146">
        <f>IF(ISERROR($P36/$O36*100),"x",$P36/$O36*100)</f>
        <v>102.65715825872834</v>
      </c>
    </row>
    <row r="37" spans="1:18" x14ac:dyDescent="0.2">
      <c r="C37" s="6"/>
      <c r="D37" s="7"/>
      <c r="E37" s="7"/>
      <c r="F37" s="7"/>
      <c r="G37" s="8"/>
      <c r="H37" s="8"/>
      <c r="I37" s="7"/>
      <c r="J37" s="7"/>
      <c r="K37" s="7"/>
      <c r="L37" s="8"/>
      <c r="M37" s="8"/>
      <c r="N37" s="7"/>
      <c r="O37" s="7"/>
      <c r="P37" s="7"/>
      <c r="Q37" s="8"/>
      <c r="R37" s="8"/>
    </row>
    <row r="38" spans="1:18" x14ac:dyDescent="0.2">
      <c r="C38" s="6"/>
      <c r="D38" s="7"/>
      <c r="E38" s="7"/>
      <c r="F38" s="7"/>
      <c r="G38" s="8"/>
      <c r="H38" s="8"/>
      <c r="I38" s="7"/>
      <c r="J38" s="7"/>
      <c r="K38" s="7"/>
      <c r="L38" s="8"/>
      <c r="M38" s="8"/>
      <c r="N38" s="7"/>
      <c r="O38" s="7"/>
      <c r="P38" s="7"/>
      <c r="Q38" s="8"/>
      <c r="R38" s="8"/>
    </row>
    <row r="39" spans="1:18" ht="13.5" thickBot="1" x14ac:dyDescent="0.25">
      <c r="A39" s="241" t="s">
        <v>1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</row>
    <row r="40" spans="1:18" ht="22.5" customHeight="1" thickBot="1" x14ac:dyDescent="0.25">
      <c r="A40" s="250" t="s">
        <v>25</v>
      </c>
      <c r="B40" s="251"/>
      <c r="C40" s="252"/>
      <c r="D40" s="259" t="s">
        <v>27</v>
      </c>
      <c r="E40" s="260"/>
      <c r="F40" s="260"/>
      <c r="G40" s="260"/>
      <c r="H40" s="261"/>
      <c r="I40" s="259" t="s">
        <v>28</v>
      </c>
      <c r="J40" s="260"/>
      <c r="K40" s="260"/>
      <c r="L40" s="260"/>
      <c r="M40" s="261"/>
      <c r="N40" s="259" t="s">
        <v>2</v>
      </c>
      <c r="O40" s="260"/>
      <c r="P40" s="260"/>
      <c r="Q40" s="260"/>
      <c r="R40" s="261"/>
    </row>
    <row r="41" spans="1:18" x14ac:dyDescent="0.2">
      <c r="A41" s="253"/>
      <c r="B41" s="254"/>
      <c r="C41" s="255"/>
      <c r="D41" s="262" t="s">
        <v>26</v>
      </c>
      <c r="E41" s="263"/>
      <c r="F41" s="266" t="s">
        <v>7</v>
      </c>
      <c r="G41" s="264" t="s">
        <v>3</v>
      </c>
      <c r="H41" s="265"/>
      <c r="I41" s="262" t="s">
        <v>26</v>
      </c>
      <c r="J41" s="263"/>
      <c r="K41" s="266" t="s">
        <v>29</v>
      </c>
      <c r="L41" s="264" t="s">
        <v>3</v>
      </c>
      <c r="M41" s="265"/>
      <c r="N41" s="20" t="s">
        <v>4</v>
      </c>
      <c r="O41" s="21"/>
      <c r="P41" s="266" t="s">
        <v>29</v>
      </c>
      <c r="Q41" s="264" t="s">
        <v>3</v>
      </c>
      <c r="R41" s="265"/>
    </row>
    <row r="42" spans="1:18" ht="13.5" thickBot="1" x14ac:dyDescent="0.25">
      <c r="A42" s="256"/>
      <c r="B42" s="257"/>
      <c r="C42" s="258"/>
      <c r="D42" s="22" t="s">
        <v>5</v>
      </c>
      <c r="E42" s="23" t="s">
        <v>6</v>
      </c>
      <c r="F42" s="269"/>
      <c r="G42" s="23" t="s">
        <v>8</v>
      </c>
      <c r="H42" s="24" t="s">
        <v>9</v>
      </c>
      <c r="I42" s="22" t="s">
        <v>5</v>
      </c>
      <c r="J42" s="23" t="s">
        <v>6</v>
      </c>
      <c r="K42" s="267"/>
      <c r="L42" s="23" t="s">
        <v>8</v>
      </c>
      <c r="M42" s="24" t="s">
        <v>9</v>
      </c>
      <c r="N42" s="25" t="s">
        <v>5</v>
      </c>
      <c r="O42" s="26" t="s">
        <v>6</v>
      </c>
      <c r="P42" s="267"/>
      <c r="Q42" s="26" t="s">
        <v>8</v>
      </c>
      <c r="R42" s="27" t="s">
        <v>9</v>
      </c>
    </row>
    <row r="43" spans="1:18" ht="13.5" thickBot="1" x14ac:dyDescent="0.25">
      <c r="A43" s="247">
        <v>1</v>
      </c>
      <c r="B43" s="248"/>
      <c r="C43" s="249"/>
      <c r="D43" s="28">
        <v>2</v>
      </c>
      <c r="E43" s="29">
        <v>3</v>
      </c>
      <c r="F43" s="29">
        <v>4</v>
      </c>
      <c r="G43" s="29">
        <v>5</v>
      </c>
      <c r="H43" s="32">
        <v>6</v>
      </c>
      <c r="I43" s="28">
        <v>7</v>
      </c>
      <c r="J43" s="29">
        <v>8</v>
      </c>
      <c r="K43" s="29">
        <v>9</v>
      </c>
      <c r="L43" s="29">
        <v>10</v>
      </c>
      <c r="M43" s="32">
        <v>11</v>
      </c>
      <c r="N43" s="28">
        <v>12</v>
      </c>
      <c r="O43" s="29">
        <v>13</v>
      </c>
      <c r="P43" s="29">
        <v>14</v>
      </c>
      <c r="Q43" s="29">
        <v>15</v>
      </c>
      <c r="R43" s="32">
        <v>16</v>
      </c>
    </row>
    <row r="44" spans="1:18" x14ac:dyDescent="0.2">
      <c r="A44" s="234" t="s">
        <v>24</v>
      </c>
      <c r="B44" s="251"/>
      <c r="C44" s="252"/>
      <c r="D44" s="75">
        <f>167144-27461</f>
        <v>139683</v>
      </c>
      <c r="E44" s="75">
        <v>754365</v>
      </c>
      <c r="F44" s="75">
        <v>754068</v>
      </c>
      <c r="G44" s="147">
        <f>IF(ISERROR($F44/$D44*100),"x",$F44/$D44*100)</f>
        <v>539.84235733768605</v>
      </c>
      <c r="H44" s="148">
        <f>IF(ISERROR($F44/$E44*100),"x",$F44/$E44*100)</f>
        <v>99.960629138414419</v>
      </c>
      <c r="I44" s="78">
        <f>1154506-844515</f>
        <v>309991</v>
      </c>
      <c r="J44" s="79">
        <v>616442</v>
      </c>
      <c r="K44" s="79">
        <v>614275</v>
      </c>
      <c r="L44" s="149">
        <f>IF(ISERROR($K44/$I44*100),"x",$K44/$I44*100)</f>
        <v>198.15897880906221</v>
      </c>
      <c r="M44" s="80">
        <f>IF(ISERROR($K44/$J44*100),"x",$K44/$J44*100)</f>
        <v>99.648466522397896</v>
      </c>
      <c r="N44" s="84">
        <f>D$44+I$44</f>
        <v>449674</v>
      </c>
      <c r="O44" s="84">
        <f>E$44+J$44</f>
        <v>1370807</v>
      </c>
      <c r="P44" s="84">
        <f>F$44+K$44</f>
        <v>1368343</v>
      </c>
      <c r="Q44" s="147">
        <f>IF(ISERROR($P44/$N44*100),"x",$P44/$N44*100)</f>
        <v>304.29666825300103</v>
      </c>
      <c r="R44" s="148">
        <f>IF(ISERROR($P44/$O44*100),"x",$P44/$O44*100)</f>
        <v>99.820251866236447</v>
      </c>
    </row>
    <row r="45" spans="1:18" x14ac:dyDescent="0.2">
      <c r="A45" s="270" t="s">
        <v>11</v>
      </c>
      <c r="B45" s="271"/>
      <c r="C45" s="272"/>
      <c r="D45" s="126"/>
      <c r="E45" s="126"/>
      <c r="F45" s="126"/>
      <c r="G45" s="147"/>
      <c r="H45" s="148"/>
      <c r="I45" s="125"/>
      <c r="J45" s="126"/>
      <c r="K45" s="126"/>
      <c r="L45" s="150"/>
      <c r="M45" s="148"/>
      <c r="N45" s="128" t="s">
        <v>0</v>
      </c>
      <c r="O45" s="128" t="s">
        <v>0</v>
      </c>
      <c r="P45" s="128" t="s">
        <v>0</v>
      </c>
      <c r="Q45" s="89"/>
      <c r="R45" s="87"/>
    </row>
    <row r="46" spans="1:18" x14ac:dyDescent="0.2">
      <c r="A46" s="45">
        <v>4111</v>
      </c>
      <c r="B46" s="11"/>
      <c r="C46" s="38" t="s">
        <v>65</v>
      </c>
      <c r="D46" s="75">
        <v>0</v>
      </c>
      <c r="E46" s="75">
        <v>0</v>
      </c>
      <c r="F46" s="75">
        <v>0</v>
      </c>
      <c r="G46" s="92" t="str">
        <f t="shared" ref="G46:G79" si="11">IF(ISERROR($F46/$D46*100),"x",$F46/$D46*100)</f>
        <v>x</v>
      </c>
      <c r="H46" s="93" t="str">
        <f t="shared" ref="H46:H79" si="12">IF(ISERROR($F46/$E46*100),"x",$F46/$E46*100)</f>
        <v>x</v>
      </c>
      <c r="I46" s="74">
        <v>0</v>
      </c>
      <c r="J46" s="75">
        <v>0</v>
      </c>
      <c r="K46" s="75">
        <v>0</v>
      </c>
      <c r="L46" s="151" t="str">
        <f t="shared" ref="L46:L79" si="13">IF(ISERROR($K46/$I46*100),"x",$K46/$I46*100)</f>
        <v>x</v>
      </c>
      <c r="M46" s="93" t="str">
        <f t="shared" ref="M46:M78" si="14">IF(ISERROR($K46/$J46*100),"x",$K46/$J46*100)</f>
        <v>x</v>
      </c>
      <c r="N46" s="84">
        <f>$D46+$I46</f>
        <v>0</v>
      </c>
      <c r="O46" s="84">
        <f>$E46+$J46</f>
        <v>0</v>
      </c>
      <c r="P46" s="97">
        <f>$F46+$K46</f>
        <v>0</v>
      </c>
      <c r="Q46" s="92" t="str">
        <f t="shared" ref="Q46:Q79" si="15">IF(ISERROR($P46/$N46*100),"x",$P46/$N46*100)</f>
        <v>x</v>
      </c>
      <c r="R46" s="152" t="str">
        <f t="shared" ref="R46:R79" si="16">IF(ISERROR($P46/$O46*100),"x",$P46/$O46*100)</f>
        <v>x</v>
      </c>
    </row>
    <row r="47" spans="1:18" x14ac:dyDescent="0.2">
      <c r="A47" s="45">
        <v>4112</v>
      </c>
      <c r="B47" s="11"/>
      <c r="C47" s="37" t="s">
        <v>69</v>
      </c>
      <c r="D47" s="102">
        <v>139683</v>
      </c>
      <c r="E47" s="100">
        <v>139682</v>
      </c>
      <c r="F47" s="100">
        <v>139682</v>
      </c>
      <c r="G47" s="103">
        <f t="shared" si="11"/>
        <v>99.999284093268329</v>
      </c>
      <c r="H47" s="153">
        <f t="shared" si="12"/>
        <v>100</v>
      </c>
      <c r="I47" s="102">
        <v>122926</v>
      </c>
      <c r="J47" s="100">
        <v>122926</v>
      </c>
      <c r="K47" s="100">
        <v>122926</v>
      </c>
      <c r="L47" s="154">
        <f t="shared" si="13"/>
        <v>100</v>
      </c>
      <c r="M47" s="101">
        <f t="shared" si="14"/>
        <v>100</v>
      </c>
      <c r="N47" s="155">
        <f t="shared" ref="N47:N55" si="17">$D47+$I47</f>
        <v>262609</v>
      </c>
      <c r="O47" s="105">
        <f t="shared" ref="O47:O55" si="18">$E47+$J47</f>
        <v>262608</v>
      </c>
      <c r="P47" s="97">
        <f t="shared" ref="P47:P55" si="19">$F47+$K47</f>
        <v>262608</v>
      </c>
      <c r="Q47" s="98">
        <f t="shared" si="15"/>
        <v>99.999619205739336</v>
      </c>
      <c r="R47" s="156">
        <f t="shared" si="16"/>
        <v>100</v>
      </c>
    </row>
    <row r="48" spans="1:18" x14ac:dyDescent="0.2">
      <c r="A48" s="45">
        <v>4116</v>
      </c>
      <c r="B48" s="11"/>
      <c r="C48" s="38" t="s">
        <v>70</v>
      </c>
      <c r="D48" s="102">
        <v>0</v>
      </c>
      <c r="E48" s="100">
        <v>65954</v>
      </c>
      <c r="F48" s="100">
        <v>65628</v>
      </c>
      <c r="G48" s="103" t="str">
        <f t="shared" si="11"/>
        <v>x</v>
      </c>
      <c r="H48" s="153">
        <f t="shared" si="12"/>
        <v>99.505716105164211</v>
      </c>
      <c r="I48" s="102">
        <v>5956</v>
      </c>
      <c r="J48" s="100">
        <v>106044</v>
      </c>
      <c r="K48" s="100">
        <v>104979</v>
      </c>
      <c r="L48" s="154" t="s">
        <v>12</v>
      </c>
      <c r="M48" s="153">
        <f t="shared" si="14"/>
        <v>98.995699898155493</v>
      </c>
      <c r="N48" s="155">
        <f t="shared" si="17"/>
        <v>5956</v>
      </c>
      <c r="O48" s="155">
        <f t="shared" si="18"/>
        <v>171998</v>
      </c>
      <c r="P48" s="97">
        <f t="shared" si="19"/>
        <v>170607</v>
      </c>
      <c r="Q48" s="98" t="s">
        <v>12</v>
      </c>
      <c r="R48" s="156">
        <f t="shared" si="16"/>
        <v>99.191269665926356</v>
      </c>
    </row>
    <row r="49" spans="1:20" x14ac:dyDescent="0.2">
      <c r="A49" s="45">
        <v>4121</v>
      </c>
      <c r="B49" s="11"/>
      <c r="C49" s="38" t="s">
        <v>66</v>
      </c>
      <c r="D49" s="102">
        <v>0</v>
      </c>
      <c r="E49" s="100">
        <v>0</v>
      </c>
      <c r="F49" s="100">
        <v>42</v>
      </c>
      <c r="G49" s="103" t="str">
        <f t="shared" si="11"/>
        <v>x</v>
      </c>
      <c r="H49" s="153" t="str">
        <f t="shared" si="12"/>
        <v>x</v>
      </c>
      <c r="I49" s="102">
        <v>0</v>
      </c>
      <c r="J49" s="100">
        <v>69</v>
      </c>
      <c r="K49" s="100">
        <v>85</v>
      </c>
      <c r="L49" s="154" t="str">
        <f t="shared" si="13"/>
        <v>x</v>
      </c>
      <c r="M49" s="153">
        <f t="shared" si="14"/>
        <v>123.18840579710144</v>
      </c>
      <c r="N49" s="155">
        <f t="shared" si="17"/>
        <v>0</v>
      </c>
      <c r="O49" s="155">
        <f t="shared" si="18"/>
        <v>69</v>
      </c>
      <c r="P49" s="97">
        <f t="shared" si="19"/>
        <v>127</v>
      </c>
      <c r="Q49" s="98" t="str">
        <f t="shared" si="15"/>
        <v>x</v>
      </c>
      <c r="R49" s="156">
        <f t="shared" si="16"/>
        <v>184.05797101449275</v>
      </c>
    </row>
    <row r="50" spans="1:20" x14ac:dyDescent="0.2">
      <c r="A50" s="45">
        <v>4122</v>
      </c>
      <c r="B50" s="11"/>
      <c r="C50" s="38" t="s">
        <v>67</v>
      </c>
      <c r="D50" s="102">
        <v>0</v>
      </c>
      <c r="E50" s="100">
        <v>112528</v>
      </c>
      <c r="F50" s="100">
        <v>112527</v>
      </c>
      <c r="G50" s="103" t="str">
        <f t="shared" si="11"/>
        <v>x</v>
      </c>
      <c r="H50" s="153">
        <f t="shared" si="12"/>
        <v>99.999111332290624</v>
      </c>
      <c r="I50" s="102">
        <v>500</v>
      </c>
      <c r="J50" s="100">
        <v>11842</v>
      </c>
      <c r="K50" s="100">
        <v>11730</v>
      </c>
      <c r="L50" s="154" t="s">
        <v>12</v>
      </c>
      <c r="M50" s="153">
        <f t="shared" si="14"/>
        <v>99.054213815233922</v>
      </c>
      <c r="N50" s="155">
        <f t="shared" si="17"/>
        <v>500</v>
      </c>
      <c r="O50" s="155">
        <f t="shared" si="18"/>
        <v>124370</v>
      </c>
      <c r="P50" s="97">
        <f t="shared" si="19"/>
        <v>124257</v>
      </c>
      <c r="Q50" s="98" t="s">
        <v>12</v>
      </c>
      <c r="R50" s="156">
        <f t="shared" si="16"/>
        <v>99.909142076063361</v>
      </c>
    </row>
    <row r="51" spans="1:20" x14ac:dyDescent="0.2">
      <c r="A51" s="45">
        <v>4131</v>
      </c>
      <c r="B51" s="11"/>
      <c r="C51" s="38" t="s">
        <v>71</v>
      </c>
      <c r="D51" s="102">
        <v>0</v>
      </c>
      <c r="E51" s="100">
        <v>0</v>
      </c>
      <c r="F51" s="100">
        <v>0</v>
      </c>
      <c r="G51" s="103" t="str">
        <f t="shared" si="11"/>
        <v>x</v>
      </c>
      <c r="H51" s="153" t="str">
        <f t="shared" si="12"/>
        <v>x</v>
      </c>
      <c r="I51" s="102">
        <v>179452</v>
      </c>
      <c r="J51" s="100">
        <v>183091</v>
      </c>
      <c r="K51" s="100">
        <v>183091</v>
      </c>
      <c r="L51" s="154">
        <f t="shared" si="13"/>
        <v>102.02784031384438</v>
      </c>
      <c r="M51" s="153">
        <f t="shared" si="14"/>
        <v>100</v>
      </c>
      <c r="N51" s="155">
        <f t="shared" si="17"/>
        <v>179452</v>
      </c>
      <c r="O51" s="155">
        <f t="shared" si="18"/>
        <v>183091</v>
      </c>
      <c r="P51" s="97">
        <f t="shared" si="19"/>
        <v>183091</v>
      </c>
      <c r="Q51" s="98">
        <f t="shared" si="15"/>
        <v>102.02784031384438</v>
      </c>
      <c r="R51" s="156">
        <f t="shared" si="16"/>
        <v>100</v>
      </c>
    </row>
    <row r="52" spans="1:20" x14ac:dyDescent="0.2">
      <c r="A52" s="45">
        <v>4213</v>
      </c>
      <c r="B52" s="11"/>
      <c r="C52" s="37" t="s">
        <v>72</v>
      </c>
      <c r="D52" s="102">
        <v>0</v>
      </c>
      <c r="E52" s="100">
        <v>3348</v>
      </c>
      <c r="F52" s="100">
        <v>3344</v>
      </c>
      <c r="G52" s="103" t="str">
        <f t="shared" si="11"/>
        <v>x</v>
      </c>
      <c r="H52" s="153">
        <f t="shared" si="12"/>
        <v>99.880525686977293</v>
      </c>
      <c r="I52" s="102">
        <v>0</v>
      </c>
      <c r="J52" s="100">
        <v>5813</v>
      </c>
      <c r="K52" s="100">
        <v>5808</v>
      </c>
      <c r="L52" s="154" t="str">
        <f t="shared" si="13"/>
        <v>x</v>
      </c>
      <c r="M52" s="153">
        <f t="shared" si="14"/>
        <v>99.913985893686558</v>
      </c>
      <c r="N52" s="155">
        <f t="shared" si="17"/>
        <v>0</v>
      </c>
      <c r="O52" s="155">
        <f t="shared" si="18"/>
        <v>9161</v>
      </c>
      <c r="P52" s="97">
        <f t="shared" si="19"/>
        <v>9152</v>
      </c>
      <c r="Q52" s="98" t="str">
        <f t="shared" si="15"/>
        <v>x</v>
      </c>
      <c r="R52" s="156">
        <f t="shared" si="16"/>
        <v>99.901757450060032</v>
      </c>
    </row>
    <row r="53" spans="1:20" x14ac:dyDescent="0.2">
      <c r="A53" s="45">
        <v>4216</v>
      </c>
      <c r="B53" s="11"/>
      <c r="C53" s="38" t="s">
        <v>73</v>
      </c>
      <c r="D53" s="102">
        <v>0</v>
      </c>
      <c r="E53" s="100">
        <v>270734</v>
      </c>
      <c r="F53" s="100">
        <v>270731</v>
      </c>
      <c r="G53" s="103" t="str">
        <f t="shared" si="11"/>
        <v>x</v>
      </c>
      <c r="H53" s="153">
        <f t="shared" si="12"/>
        <v>99.998891901275783</v>
      </c>
      <c r="I53" s="102">
        <v>0</v>
      </c>
      <c r="J53" s="100">
        <v>142456</v>
      </c>
      <c r="K53" s="100">
        <v>142447</v>
      </c>
      <c r="L53" s="154" t="str">
        <f t="shared" si="13"/>
        <v>x</v>
      </c>
      <c r="M53" s="101">
        <f t="shared" si="14"/>
        <v>99.993682259785473</v>
      </c>
      <c r="N53" s="155">
        <f t="shared" si="17"/>
        <v>0</v>
      </c>
      <c r="O53" s="155">
        <f t="shared" si="18"/>
        <v>413190</v>
      </c>
      <c r="P53" s="97">
        <f t="shared" si="19"/>
        <v>413178</v>
      </c>
      <c r="Q53" s="98" t="str">
        <f t="shared" si="15"/>
        <v>x</v>
      </c>
      <c r="R53" s="156">
        <f t="shared" si="16"/>
        <v>99.997095767080523</v>
      </c>
    </row>
    <row r="54" spans="1:20" x14ac:dyDescent="0.2">
      <c r="A54" s="45">
        <v>4221</v>
      </c>
      <c r="B54" s="11"/>
      <c r="C54" s="38" t="s">
        <v>68</v>
      </c>
      <c r="D54" s="102">
        <v>0</v>
      </c>
      <c r="E54" s="106">
        <v>0</v>
      </c>
      <c r="F54" s="106">
        <v>0</v>
      </c>
      <c r="G54" s="157" t="str">
        <f t="shared" si="11"/>
        <v>x</v>
      </c>
      <c r="H54" s="153" t="str">
        <f t="shared" si="12"/>
        <v>x</v>
      </c>
      <c r="I54" s="102">
        <v>0</v>
      </c>
      <c r="J54" s="106">
        <v>0</v>
      </c>
      <c r="K54" s="106">
        <v>0</v>
      </c>
      <c r="L54" s="154" t="str">
        <f t="shared" si="13"/>
        <v>x</v>
      </c>
      <c r="M54" s="153" t="str">
        <f t="shared" si="14"/>
        <v>x</v>
      </c>
      <c r="N54" s="155">
        <f t="shared" si="17"/>
        <v>0</v>
      </c>
      <c r="O54" s="155">
        <f t="shared" si="18"/>
        <v>0</v>
      </c>
      <c r="P54" s="105">
        <f t="shared" si="19"/>
        <v>0</v>
      </c>
      <c r="Q54" s="98" t="str">
        <f t="shared" si="15"/>
        <v>x</v>
      </c>
      <c r="R54" s="153" t="str">
        <f t="shared" si="16"/>
        <v>x</v>
      </c>
    </row>
    <row r="55" spans="1:20" ht="13.5" thickBot="1" x14ac:dyDescent="0.25">
      <c r="A55" s="46">
        <v>4223</v>
      </c>
      <c r="B55" s="14"/>
      <c r="C55" s="40" t="s">
        <v>74</v>
      </c>
      <c r="D55" s="75">
        <v>0</v>
      </c>
      <c r="E55" s="75">
        <v>152620</v>
      </c>
      <c r="F55" s="75">
        <v>152616</v>
      </c>
      <c r="G55" s="147" t="str">
        <f t="shared" si="11"/>
        <v>x</v>
      </c>
      <c r="H55" s="148">
        <f t="shared" si="12"/>
        <v>99.997379111518796</v>
      </c>
      <c r="I55" s="113">
        <v>0</v>
      </c>
      <c r="J55" s="114">
        <v>21039</v>
      </c>
      <c r="K55" s="114">
        <v>20111</v>
      </c>
      <c r="L55" s="158" t="s">
        <v>12</v>
      </c>
      <c r="M55" s="116">
        <f t="shared" si="14"/>
        <v>95.58914397072104</v>
      </c>
      <c r="N55" s="84">
        <f t="shared" si="17"/>
        <v>0</v>
      </c>
      <c r="O55" s="84">
        <f t="shared" si="18"/>
        <v>173659</v>
      </c>
      <c r="P55" s="205">
        <f t="shared" si="19"/>
        <v>172727</v>
      </c>
      <c r="Q55" s="98" t="str">
        <f t="shared" si="15"/>
        <v>x</v>
      </c>
      <c r="R55" s="148">
        <f t="shared" si="16"/>
        <v>99.463316038903827</v>
      </c>
    </row>
    <row r="56" spans="1:20" x14ac:dyDescent="0.2">
      <c r="A56" s="63"/>
      <c r="B56" s="48"/>
      <c r="C56" s="47" t="s">
        <v>16</v>
      </c>
      <c r="D56" s="81"/>
      <c r="E56" s="82"/>
      <c r="F56" s="82"/>
      <c r="G56" s="159"/>
      <c r="H56" s="123"/>
      <c r="I56" s="82"/>
      <c r="J56" s="82" t="s">
        <v>0</v>
      </c>
      <c r="K56" s="82" t="s">
        <v>0</v>
      </c>
      <c r="L56" s="160"/>
      <c r="M56" s="80"/>
      <c r="N56" s="81"/>
      <c r="O56" s="82" t="s">
        <v>0</v>
      </c>
      <c r="P56" s="82" t="s">
        <v>0</v>
      </c>
      <c r="Q56" s="159"/>
      <c r="R56" s="123"/>
    </row>
    <row r="57" spans="1:20" ht="16.5" customHeight="1" thickBot="1" x14ac:dyDescent="0.25">
      <c r="A57" s="228" t="s">
        <v>107</v>
      </c>
      <c r="B57" s="257"/>
      <c r="C57" s="258"/>
      <c r="D57" s="161">
        <f>D$36+D$44</f>
        <v>6617238</v>
      </c>
      <c r="E57" s="162">
        <f>E$36+E$44</f>
        <v>7580171</v>
      </c>
      <c r="F57" s="162">
        <f>F$36+F$44</f>
        <v>7748013</v>
      </c>
      <c r="G57" s="163">
        <f t="shared" si="11"/>
        <v>117.08832295286946</v>
      </c>
      <c r="H57" s="145">
        <f t="shared" si="12"/>
        <v>102.2142244548309</v>
      </c>
      <c r="I57" s="143">
        <f>I$36+I$44</f>
        <v>1193471</v>
      </c>
      <c r="J57" s="143">
        <f>J$36+J$44</f>
        <v>1550505</v>
      </c>
      <c r="K57" s="143">
        <f>K$36+K$44</f>
        <v>1586391</v>
      </c>
      <c r="L57" s="164">
        <f t="shared" si="13"/>
        <v>132.92245894537865</v>
      </c>
      <c r="M57" s="165">
        <f t="shared" si="14"/>
        <v>102.31447173662775</v>
      </c>
      <c r="N57" s="161">
        <f>N$36+N$44</f>
        <v>7810709</v>
      </c>
      <c r="O57" s="166">
        <f>O$36+O$44</f>
        <v>9130676</v>
      </c>
      <c r="P57" s="162">
        <f>P$36+P$44</f>
        <v>9334404</v>
      </c>
      <c r="Q57" s="163">
        <f t="shared" si="15"/>
        <v>119.50776811682525</v>
      </c>
      <c r="R57" s="145">
        <f t="shared" si="16"/>
        <v>102.23124771922691</v>
      </c>
    </row>
    <row r="58" spans="1:20" x14ac:dyDescent="0.2">
      <c r="A58" s="63"/>
      <c r="B58" s="48"/>
      <c r="C58" s="47" t="s">
        <v>0</v>
      </c>
      <c r="D58" s="81"/>
      <c r="E58" s="82" t="s">
        <v>0</v>
      </c>
      <c r="F58" s="82" t="s">
        <v>0</v>
      </c>
      <c r="G58" s="159"/>
      <c r="H58" s="123"/>
      <c r="I58" s="84"/>
      <c r="J58" s="84"/>
      <c r="K58" s="84"/>
      <c r="L58" s="160"/>
      <c r="M58" s="80"/>
      <c r="N58" s="81" t="s">
        <v>0</v>
      </c>
      <c r="O58" s="82" t="s">
        <v>0</v>
      </c>
      <c r="P58" s="82" t="s">
        <v>0</v>
      </c>
      <c r="Q58" s="159"/>
      <c r="R58" s="123"/>
      <c r="S58" s="10"/>
    </row>
    <row r="59" spans="1:20" ht="13.5" thickBot="1" x14ac:dyDescent="0.25">
      <c r="A59" s="279" t="s">
        <v>17</v>
      </c>
      <c r="B59" s="257"/>
      <c r="C59" s="258"/>
      <c r="D59" s="167">
        <f>5480679-854347</f>
        <v>4626332</v>
      </c>
      <c r="E59" s="168">
        <v>5479947</v>
      </c>
      <c r="F59" s="168">
        <v>4542841</v>
      </c>
      <c r="G59" s="163">
        <f t="shared" si="11"/>
        <v>98.195308940214403</v>
      </c>
      <c r="H59" s="145">
        <f t="shared" si="12"/>
        <v>82.899360158045326</v>
      </c>
      <c r="I59" s="168">
        <f>1941294-17629</f>
        <v>1923665</v>
      </c>
      <c r="J59" s="168">
        <v>2343421</v>
      </c>
      <c r="K59" s="168">
        <v>1914201</v>
      </c>
      <c r="L59" s="164">
        <f t="shared" si="13"/>
        <v>99.508022446735794</v>
      </c>
      <c r="M59" s="165">
        <f t="shared" si="14"/>
        <v>81.684042261292362</v>
      </c>
      <c r="N59" s="161">
        <f>D$59+I$59</f>
        <v>6549997</v>
      </c>
      <c r="O59" s="162">
        <f>E$59+J$59</f>
        <v>7823368</v>
      </c>
      <c r="P59" s="162">
        <f>F$59+K$59</f>
        <v>6457042</v>
      </c>
      <c r="Q59" s="144">
        <f t="shared" si="15"/>
        <v>98.580839044659115</v>
      </c>
      <c r="R59" s="145">
        <f t="shared" si="16"/>
        <v>82.535322382891877</v>
      </c>
    </row>
    <row r="60" spans="1:20" x14ac:dyDescent="0.2">
      <c r="A60" s="273" t="s">
        <v>18</v>
      </c>
      <c r="B60" s="274"/>
      <c r="C60" s="275"/>
      <c r="D60" s="169"/>
      <c r="E60" s="170"/>
      <c r="F60" s="170"/>
      <c r="G60" s="85"/>
      <c r="H60" s="148"/>
      <c r="I60" s="169"/>
      <c r="J60" s="171"/>
      <c r="K60" s="170"/>
      <c r="L60" s="172"/>
      <c r="M60" s="139"/>
      <c r="N60" s="173"/>
      <c r="O60" s="174"/>
      <c r="P60" s="137"/>
      <c r="Q60" s="175"/>
      <c r="R60" s="139"/>
      <c r="T60" s="1" t="s">
        <v>0</v>
      </c>
    </row>
    <row r="61" spans="1:20" x14ac:dyDescent="0.2">
      <c r="A61" s="45">
        <v>5011</v>
      </c>
      <c r="B61" s="11"/>
      <c r="C61" s="38" t="s">
        <v>86</v>
      </c>
      <c r="D61" s="74">
        <v>515502</v>
      </c>
      <c r="E61" s="75">
        <v>525022</v>
      </c>
      <c r="F61" s="75">
        <v>508235</v>
      </c>
      <c r="G61" s="92">
        <f t="shared" si="11"/>
        <v>98.590306148181767</v>
      </c>
      <c r="H61" s="93">
        <f t="shared" si="12"/>
        <v>96.802610176335463</v>
      </c>
      <c r="I61" s="94">
        <v>352908</v>
      </c>
      <c r="J61" s="75">
        <v>402840</v>
      </c>
      <c r="K61" s="75">
        <v>360633</v>
      </c>
      <c r="L61" s="151">
        <f t="shared" si="13"/>
        <v>102.18895576184161</v>
      </c>
      <c r="M61" s="93">
        <f t="shared" si="14"/>
        <v>89.52263926124516</v>
      </c>
      <c r="N61" s="96">
        <f>$D61+$I61</f>
        <v>868410</v>
      </c>
      <c r="O61" s="97">
        <f>$E61+$J61</f>
        <v>927862</v>
      </c>
      <c r="P61" s="84">
        <f>$F61+$K61</f>
        <v>868868</v>
      </c>
      <c r="Q61" s="147">
        <f>IF(ISERROR($P61/$N61*100),"x",$P61/$N61*100)</f>
        <v>100.05274006517659</v>
      </c>
      <c r="R61" s="130">
        <f t="shared" si="16"/>
        <v>93.641942444027237</v>
      </c>
    </row>
    <row r="62" spans="1:20" x14ac:dyDescent="0.2">
      <c r="A62" s="45" t="s">
        <v>75</v>
      </c>
      <c r="B62" s="11"/>
      <c r="C62" s="38" t="s">
        <v>87</v>
      </c>
      <c r="D62" s="102">
        <v>18191</v>
      </c>
      <c r="E62" s="106">
        <v>22348</v>
      </c>
      <c r="F62" s="106">
        <v>20534</v>
      </c>
      <c r="G62" s="103">
        <f t="shared" si="11"/>
        <v>112.87999560222089</v>
      </c>
      <c r="H62" s="153">
        <f t="shared" si="12"/>
        <v>91.882942545194197</v>
      </c>
      <c r="I62" s="102">
        <v>57324</v>
      </c>
      <c r="J62" s="106">
        <v>61977</v>
      </c>
      <c r="K62" s="106">
        <v>57692</v>
      </c>
      <c r="L62" s="154">
        <f t="shared" si="13"/>
        <v>100.6419649710418</v>
      </c>
      <c r="M62" s="153">
        <f t="shared" si="14"/>
        <v>93.086144860190075</v>
      </c>
      <c r="N62" s="104">
        <f t="shared" ref="N62:N80" si="20">$D62+$I62</f>
        <v>75515</v>
      </c>
      <c r="O62" s="155">
        <f t="shared" ref="O62:O80" si="21">$E62+$J62</f>
        <v>84325</v>
      </c>
      <c r="P62" s="105">
        <f t="shared" ref="P62:P80" si="22">$F62+$K62</f>
        <v>78226</v>
      </c>
      <c r="Q62" s="103">
        <f t="shared" si="15"/>
        <v>103.5900152287625</v>
      </c>
      <c r="R62" s="153">
        <f t="shared" si="16"/>
        <v>92.767269493032913</v>
      </c>
    </row>
    <row r="63" spans="1:20" x14ac:dyDescent="0.2">
      <c r="A63" s="45" t="s">
        <v>76</v>
      </c>
      <c r="B63" s="11"/>
      <c r="C63" s="37" t="s">
        <v>99</v>
      </c>
      <c r="D63" s="109">
        <v>189460</v>
      </c>
      <c r="E63" s="141">
        <v>193282</v>
      </c>
      <c r="F63" s="141">
        <v>185903</v>
      </c>
      <c r="G63" s="103">
        <f t="shared" si="11"/>
        <v>98.122558851472604</v>
      </c>
      <c r="H63" s="153">
        <f t="shared" si="12"/>
        <v>96.182262186856519</v>
      </c>
      <c r="I63" s="109">
        <v>137820</v>
      </c>
      <c r="J63" s="141">
        <v>155975</v>
      </c>
      <c r="K63" s="141">
        <v>141000</v>
      </c>
      <c r="L63" s="154">
        <f t="shared" si="13"/>
        <v>102.3073574227253</v>
      </c>
      <c r="M63" s="153">
        <f t="shared" si="14"/>
        <v>90.399102420259652</v>
      </c>
      <c r="N63" s="104">
        <f t="shared" si="20"/>
        <v>327280</v>
      </c>
      <c r="O63" s="155">
        <f t="shared" si="21"/>
        <v>349257</v>
      </c>
      <c r="P63" s="105">
        <f t="shared" si="22"/>
        <v>326903</v>
      </c>
      <c r="Q63" s="103">
        <f t="shared" si="15"/>
        <v>99.884808115375208</v>
      </c>
      <c r="R63" s="153">
        <f t="shared" si="16"/>
        <v>93.599555628090485</v>
      </c>
      <c r="S63" s="1" t="s">
        <v>0</v>
      </c>
    </row>
    <row r="64" spans="1:20" x14ac:dyDescent="0.2">
      <c r="A64" s="45" t="s">
        <v>100</v>
      </c>
      <c r="B64" s="11"/>
      <c r="C64" s="38" t="s">
        <v>88</v>
      </c>
      <c r="D64" s="102">
        <v>43887</v>
      </c>
      <c r="E64" s="100">
        <v>63506</v>
      </c>
      <c r="F64" s="100">
        <v>53607</v>
      </c>
      <c r="G64" s="103">
        <f t="shared" si="11"/>
        <v>122.1477886390047</v>
      </c>
      <c r="H64" s="153">
        <f t="shared" si="12"/>
        <v>84.412496457027686</v>
      </c>
      <c r="I64" s="102">
        <v>34776</v>
      </c>
      <c r="J64" s="100">
        <v>80595</v>
      </c>
      <c r="K64" s="100">
        <v>69804</v>
      </c>
      <c r="L64" s="154">
        <f t="shared" si="13"/>
        <v>200.72463768115944</v>
      </c>
      <c r="M64" s="153">
        <f t="shared" si="14"/>
        <v>86.610831937465107</v>
      </c>
      <c r="N64" s="104">
        <f t="shared" si="20"/>
        <v>78663</v>
      </c>
      <c r="O64" s="155">
        <f t="shared" si="21"/>
        <v>144101</v>
      </c>
      <c r="P64" s="105">
        <f t="shared" si="22"/>
        <v>123411</v>
      </c>
      <c r="Q64" s="103">
        <f t="shared" si="15"/>
        <v>156.88570229968346</v>
      </c>
      <c r="R64" s="153">
        <f t="shared" si="16"/>
        <v>85.642014975607381</v>
      </c>
    </row>
    <row r="65" spans="1:18" x14ac:dyDescent="0.2">
      <c r="A65" s="45">
        <v>5141</v>
      </c>
      <c r="B65" s="11"/>
      <c r="C65" s="38" t="s">
        <v>89</v>
      </c>
      <c r="D65" s="99">
        <v>58500</v>
      </c>
      <c r="E65" s="100">
        <v>58500</v>
      </c>
      <c r="F65" s="100">
        <v>43488</v>
      </c>
      <c r="G65" s="103">
        <f t="shared" si="11"/>
        <v>74.338461538461544</v>
      </c>
      <c r="H65" s="153">
        <f t="shared" si="12"/>
        <v>74.338461538461544</v>
      </c>
      <c r="I65" s="102">
        <v>4681</v>
      </c>
      <c r="J65" s="100">
        <v>4482</v>
      </c>
      <c r="K65" s="100">
        <v>2609</v>
      </c>
      <c r="L65" s="154">
        <f t="shared" si="13"/>
        <v>55.735953856013673</v>
      </c>
      <c r="M65" s="153">
        <f t="shared" si="14"/>
        <v>58.21062025881303</v>
      </c>
      <c r="N65" s="104">
        <f t="shared" si="20"/>
        <v>63181</v>
      </c>
      <c r="O65" s="155">
        <f t="shared" si="21"/>
        <v>62982</v>
      </c>
      <c r="P65" s="105">
        <f t="shared" si="22"/>
        <v>46097</v>
      </c>
      <c r="Q65" s="103">
        <f t="shared" si="15"/>
        <v>72.960225384213601</v>
      </c>
      <c r="R65" s="153">
        <f t="shared" si="16"/>
        <v>73.190752913530858</v>
      </c>
    </row>
    <row r="66" spans="1:18" x14ac:dyDescent="0.2">
      <c r="A66" s="45" t="s">
        <v>77</v>
      </c>
      <c r="B66" s="11"/>
      <c r="C66" s="38" t="s">
        <v>90</v>
      </c>
      <c r="D66" s="102">
        <v>96711</v>
      </c>
      <c r="E66" s="100">
        <v>94960</v>
      </c>
      <c r="F66" s="100">
        <v>86033</v>
      </c>
      <c r="G66" s="103">
        <f t="shared" si="11"/>
        <v>88.958856800157164</v>
      </c>
      <c r="H66" s="153">
        <f t="shared" si="12"/>
        <v>90.599199663016009</v>
      </c>
      <c r="I66" s="102">
        <v>177497</v>
      </c>
      <c r="J66" s="100">
        <v>167566</v>
      </c>
      <c r="K66" s="100">
        <v>139671</v>
      </c>
      <c r="L66" s="154">
        <f t="shared" si="13"/>
        <v>78.689217282545627</v>
      </c>
      <c r="M66" s="153">
        <f t="shared" si="14"/>
        <v>83.352828139360014</v>
      </c>
      <c r="N66" s="104">
        <f t="shared" si="20"/>
        <v>274208</v>
      </c>
      <c r="O66" s="155">
        <f t="shared" si="21"/>
        <v>262526</v>
      </c>
      <c r="P66" s="105">
        <f t="shared" si="22"/>
        <v>225704</v>
      </c>
      <c r="Q66" s="103">
        <f t="shared" si="15"/>
        <v>82.311238184152174</v>
      </c>
      <c r="R66" s="153">
        <f t="shared" si="16"/>
        <v>85.973960674371298</v>
      </c>
    </row>
    <row r="67" spans="1:18" x14ac:dyDescent="0.2">
      <c r="A67" s="45" t="s">
        <v>78</v>
      </c>
      <c r="B67" s="11"/>
      <c r="C67" s="37" t="s">
        <v>91</v>
      </c>
      <c r="D67" s="102">
        <v>620808</v>
      </c>
      <c r="E67" s="100">
        <v>633732</v>
      </c>
      <c r="F67" s="100">
        <v>575030</v>
      </c>
      <c r="G67" s="103">
        <f t="shared" si="11"/>
        <v>92.626061519825782</v>
      </c>
      <c r="H67" s="153">
        <f t="shared" si="12"/>
        <v>90.737093913515494</v>
      </c>
      <c r="I67" s="102">
        <v>302362</v>
      </c>
      <c r="J67" s="100">
        <v>342131</v>
      </c>
      <c r="K67" s="100">
        <v>265333</v>
      </c>
      <c r="L67" s="154">
        <f t="shared" si="13"/>
        <v>87.753421395545743</v>
      </c>
      <c r="M67" s="153">
        <f t="shared" si="14"/>
        <v>77.55304254802985</v>
      </c>
      <c r="N67" s="104">
        <f t="shared" si="20"/>
        <v>923170</v>
      </c>
      <c r="O67" s="155">
        <f t="shared" si="21"/>
        <v>975863</v>
      </c>
      <c r="P67" s="105">
        <f t="shared" si="22"/>
        <v>840363</v>
      </c>
      <c r="Q67" s="103">
        <f t="shared" si="15"/>
        <v>91.030146126932195</v>
      </c>
      <c r="R67" s="153">
        <f t="shared" si="16"/>
        <v>86.114854236711508</v>
      </c>
    </row>
    <row r="68" spans="1:18" x14ac:dyDescent="0.2">
      <c r="A68" s="45" t="s">
        <v>79</v>
      </c>
      <c r="B68" s="11"/>
      <c r="C68" s="39" t="s">
        <v>92</v>
      </c>
      <c r="D68" s="102">
        <v>252092</v>
      </c>
      <c r="E68" s="100">
        <v>325484</v>
      </c>
      <c r="F68" s="100">
        <v>299208</v>
      </c>
      <c r="G68" s="103">
        <f t="shared" si="11"/>
        <v>118.69000206273901</v>
      </c>
      <c r="H68" s="153">
        <f t="shared" si="12"/>
        <v>91.927099335143964</v>
      </c>
      <c r="I68" s="102">
        <v>238623</v>
      </c>
      <c r="J68" s="100">
        <v>345577</v>
      </c>
      <c r="K68" s="100">
        <v>230954</v>
      </c>
      <c r="L68" s="154">
        <f t="shared" si="13"/>
        <v>96.786143833578492</v>
      </c>
      <c r="M68" s="153">
        <f t="shared" si="14"/>
        <v>66.831415285160759</v>
      </c>
      <c r="N68" s="104">
        <f t="shared" si="20"/>
        <v>490715</v>
      </c>
      <c r="O68" s="155">
        <f t="shared" si="21"/>
        <v>671061</v>
      </c>
      <c r="P68" s="105">
        <f t="shared" si="22"/>
        <v>530162</v>
      </c>
      <c r="Q68" s="103">
        <f t="shared" si="15"/>
        <v>108.03867825519904</v>
      </c>
      <c r="R68" s="153">
        <f t="shared" si="16"/>
        <v>79.00354811261569</v>
      </c>
    </row>
    <row r="69" spans="1:18" x14ac:dyDescent="0.2">
      <c r="A69" s="45">
        <v>5193</v>
      </c>
      <c r="B69" s="11"/>
      <c r="C69" s="37" t="s">
        <v>93</v>
      </c>
      <c r="D69" s="102">
        <v>1041761</v>
      </c>
      <c r="E69" s="100">
        <v>1041099</v>
      </c>
      <c r="F69" s="100">
        <v>1039976</v>
      </c>
      <c r="G69" s="103">
        <f t="shared" si="11"/>
        <v>99.828655516956388</v>
      </c>
      <c r="H69" s="153">
        <f t="shared" si="12"/>
        <v>99.892133216917884</v>
      </c>
      <c r="I69" s="102">
        <v>0</v>
      </c>
      <c r="J69" s="100">
        <v>0</v>
      </c>
      <c r="K69" s="100">
        <v>0</v>
      </c>
      <c r="L69" s="154" t="str">
        <f t="shared" si="13"/>
        <v>x</v>
      </c>
      <c r="M69" s="153" t="str">
        <f t="shared" si="14"/>
        <v>x</v>
      </c>
      <c r="N69" s="104">
        <f t="shared" si="20"/>
        <v>1041761</v>
      </c>
      <c r="O69" s="155">
        <f t="shared" si="21"/>
        <v>1041099</v>
      </c>
      <c r="P69" s="105">
        <f t="shared" si="22"/>
        <v>1039976</v>
      </c>
      <c r="Q69" s="103">
        <f t="shared" si="15"/>
        <v>99.828655516956388</v>
      </c>
      <c r="R69" s="153">
        <f t="shared" si="16"/>
        <v>99.892133216917884</v>
      </c>
    </row>
    <row r="70" spans="1:18" x14ac:dyDescent="0.2">
      <c r="A70" s="45" t="s">
        <v>80</v>
      </c>
      <c r="B70" s="11"/>
      <c r="C70" s="37" t="s">
        <v>101</v>
      </c>
      <c r="D70" s="102">
        <v>323684</v>
      </c>
      <c r="E70" s="100">
        <v>304940</v>
      </c>
      <c r="F70" s="100">
        <v>304484</v>
      </c>
      <c r="G70" s="103">
        <f t="shared" si="11"/>
        <v>94.068288824903306</v>
      </c>
      <c r="H70" s="153">
        <f t="shared" si="12"/>
        <v>99.850462386043162</v>
      </c>
      <c r="I70" s="102">
        <v>33</v>
      </c>
      <c r="J70" s="100">
        <v>805</v>
      </c>
      <c r="K70" s="100">
        <v>795</v>
      </c>
      <c r="L70" s="154" t="s">
        <v>12</v>
      </c>
      <c r="M70" s="153">
        <f t="shared" si="14"/>
        <v>98.757763975155271</v>
      </c>
      <c r="N70" s="104">
        <f t="shared" si="20"/>
        <v>323717</v>
      </c>
      <c r="O70" s="155">
        <f>$E70+$J70</f>
        <v>305745</v>
      </c>
      <c r="P70" s="105">
        <f t="shared" si="22"/>
        <v>305279</v>
      </c>
      <c r="Q70" s="103">
        <f t="shared" si="15"/>
        <v>94.30428429770447</v>
      </c>
      <c r="R70" s="153">
        <f t="shared" si="16"/>
        <v>99.847585406139103</v>
      </c>
    </row>
    <row r="71" spans="1:18" x14ac:dyDescent="0.2">
      <c r="A71" s="45" t="s">
        <v>81</v>
      </c>
      <c r="B71" s="11"/>
      <c r="C71" s="38" t="s">
        <v>102</v>
      </c>
      <c r="D71" s="102">
        <v>137703</v>
      </c>
      <c r="E71" s="100">
        <v>272721</v>
      </c>
      <c r="F71" s="100">
        <v>271730</v>
      </c>
      <c r="G71" s="103">
        <f t="shared" si="11"/>
        <v>197.33048662701611</v>
      </c>
      <c r="H71" s="153">
        <f t="shared" si="12"/>
        <v>99.636624975707775</v>
      </c>
      <c r="I71" s="102">
        <v>5510</v>
      </c>
      <c r="J71" s="100">
        <v>13307</v>
      </c>
      <c r="K71" s="100">
        <v>12214</v>
      </c>
      <c r="L71" s="154">
        <f t="shared" si="13"/>
        <v>221.66969147005443</v>
      </c>
      <c r="M71" s="153">
        <f t="shared" si="14"/>
        <v>91.78627789885023</v>
      </c>
      <c r="N71" s="104">
        <f t="shared" si="20"/>
        <v>143213</v>
      </c>
      <c r="O71" s="155">
        <f t="shared" si="21"/>
        <v>286028</v>
      </c>
      <c r="P71" s="105">
        <f t="shared" si="22"/>
        <v>283944</v>
      </c>
      <c r="Q71" s="103">
        <f t="shared" si="15"/>
        <v>198.26691710948029</v>
      </c>
      <c r="R71" s="153">
        <f t="shared" si="16"/>
        <v>99.271400002796923</v>
      </c>
    </row>
    <row r="72" spans="1:18" x14ac:dyDescent="0.2">
      <c r="A72" s="45">
        <v>5321</v>
      </c>
      <c r="B72" s="11"/>
      <c r="C72" s="38" t="s">
        <v>94</v>
      </c>
      <c r="D72" s="102">
        <v>0</v>
      </c>
      <c r="E72" s="100">
        <v>0</v>
      </c>
      <c r="F72" s="100">
        <v>0</v>
      </c>
      <c r="G72" s="103" t="str">
        <f t="shared" si="11"/>
        <v>x</v>
      </c>
      <c r="H72" s="153" t="str">
        <f t="shared" si="12"/>
        <v>x</v>
      </c>
      <c r="I72" s="102">
        <v>10</v>
      </c>
      <c r="J72" s="100">
        <v>10</v>
      </c>
      <c r="K72" s="100">
        <v>0</v>
      </c>
      <c r="L72" s="154">
        <f t="shared" si="13"/>
        <v>0</v>
      </c>
      <c r="M72" s="153">
        <f t="shared" si="14"/>
        <v>0</v>
      </c>
      <c r="N72" s="104">
        <f t="shared" si="20"/>
        <v>10</v>
      </c>
      <c r="O72" s="155">
        <f t="shared" si="21"/>
        <v>10</v>
      </c>
      <c r="P72" s="105">
        <f t="shared" si="22"/>
        <v>0</v>
      </c>
      <c r="Q72" s="103">
        <f t="shared" si="15"/>
        <v>0</v>
      </c>
      <c r="R72" s="153">
        <f t="shared" si="16"/>
        <v>0</v>
      </c>
    </row>
    <row r="73" spans="1:18" x14ac:dyDescent="0.2">
      <c r="A73" s="45" t="s">
        <v>82</v>
      </c>
      <c r="B73" s="11"/>
      <c r="C73" s="38" t="s">
        <v>103</v>
      </c>
      <c r="D73" s="102">
        <v>732956</v>
      </c>
      <c r="E73" s="100">
        <v>905231</v>
      </c>
      <c r="F73" s="100">
        <v>904321</v>
      </c>
      <c r="G73" s="103">
        <f t="shared" si="11"/>
        <v>123.37998461026309</v>
      </c>
      <c r="H73" s="153">
        <f t="shared" si="12"/>
        <v>99.899473173145864</v>
      </c>
      <c r="I73" s="102">
        <v>398539</v>
      </c>
      <c r="J73" s="100">
        <v>460230</v>
      </c>
      <c r="K73" s="100">
        <v>458234</v>
      </c>
      <c r="L73" s="154">
        <f t="shared" si="13"/>
        <v>114.97845882084312</v>
      </c>
      <c r="M73" s="153">
        <f t="shared" si="14"/>
        <v>99.566303804619423</v>
      </c>
      <c r="N73" s="104">
        <f t="shared" si="20"/>
        <v>1131495</v>
      </c>
      <c r="O73" s="155">
        <f t="shared" si="21"/>
        <v>1365461</v>
      </c>
      <c r="P73" s="105">
        <f t="shared" si="22"/>
        <v>1362555</v>
      </c>
      <c r="Q73" s="103">
        <f t="shared" si="15"/>
        <v>120.42077075020217</v>
      </c>
      <c r="R73" s="153">
        <f t="shared" si="16"/>
        <v>99.787178103219361</v>
      </c>
    </row>
    <row r="74" spans="1:18" x14ac:dyDescent="0.2">
      <c r="A74" s="45">
        <v>5362</v>
      </c>
      <c r="B74" s="11"/>
      <c r="C74" s="38" t="s">
        <v>95</v>
      </c>
      <c r="D74" s="102">
        <v>38045</v>
      </c>
      <c r="E74" s="100">
        <v>210986</v>
      </c>
      <c r="F74" s="100">
        <v>130628</v>
      </c>
      <c r="G74" s="103">
        <f t="shared" si="11"/>
        <v>343.35129451964781</v>
      </c>
      <c r="H74" s="153">
        <f t="shared" si="12"/>
        <v>61.913112718379416</v>
      </c>
      <c r="I74" s="102">
        <v>12859</v>
      </c>
      <c r="J74" s="100">
        <v>14446</v>
      </c>
      <c r="K74" s="100">
        <v>9763</v>
      </c>
      <c r="L74" s="154">
        <f t="shared" si="13"/>
        <v>75.9234777198849</v>
      </c>
      <c r="M74" s="153">
        <f t="shared" si="14"/>
        <v>67.5827218607227</v>
      </c>
      <c r="N74" s="104">
        <f t="shared" si="20"/>
        <v>50904</v>
      </c>
      <c r="O74" s="155">
        <f t="shared" si="21"/>
        <v>225432</v>
      </c>
      <c r="P74" s="105">
        <f t="shared" si="22"/>
        <v>140391</v>
      </c>
      <c r="Q74" s="103">
        <f t="shared" si="15"/>
        <v>275.7956152758133</v>
      </c>
      <c r="R74" s="153">
        <f t="shared" si="16"/>
        <v>62.276429255828816</v>
      </c>
    </row>
    <row r="75" spans="1:18" x14ac:dyDescent="0.2">
      <c r="A75" s="45">
        <v>5363</v>
      </c>
      <c r="B75" s="11"/>
      <c r="C75" s="38" t="s">
        <v>96</v>
      </c>
      <c r="D75" s="176">
        <v>0</v>
      </c>
      <c r="E75" s="100">
        <v>697</v>
      </c>
      <c r="F75" s="100">
        <v>683</v>
      </c>
      <c r="G75" s="103" t="str">
        <f t="shared" si="11"/>
        <v>x</v>
      </c>
      <c r="H75" s="153">
        <f t="shared" si="12"/>
        <v>97.991391678622662</v>
      </c>
      <c r="I75" s="102">
        <v>8</v>
      </c>
      <c r="J75" s="100">
        <v>101</v>
      </c>
      <c r="K75" s="100">
        <v>82</v>
      </c>
      <c r="L75" s="154" t="s">
        <v>12</v>
      </c>
      <c r="M75" s="153">
        <f t="shared" si="14"/>
        <v>81.188118811881196</v>
      </c>
      <c r="N75" s="104">
        <f t="shared" si="20"/>
        <v>8</v>
      </c>
      <c r="O75" s="155">
        <f t="shared" si="21"/>
        <v>798</v>
      </c>
      <c r="P75" s="84">
        <f t="shared" si="22"/>
        <v>765</v>
      </c>
      <c r="Q75" s="103" t="s">
        <v>12</v>
      </c>
      <c r="R75" s="153">
        <f t="shared" si="16"/>
        <v>95.864661654135347</v>
      </c>
    </row>
    <row r="76" spans="1:18" x14ac:dyDescent="0.2">
      <c r="A76" s="45" t="s">
        <v>83</v>
      </c>
      <c r="B76" s="11"/>
      <c r="C76" s="37" t="s">
        <v>97</v>
      </c>
      <c r="D76" s="102">
        <v>4150</v>
      </c>
      <c r="E76" s="100">
        <v>4015</v>
      </c>
      <c r="F76" s="100">
        <v>3029</v>
      </c>
      <c r="G76" s="103">
        <f t="shared" si="11"/>
        <v>72.98795180722891</v>
      </c>
      <c r="H76" s="153">
        <f t="shared" si="12"/>
        <v>75.442092154420919</v>
      </c>
      <c r="I76" s="102">
        <v>3495</v>
      </c>
      <c r="J76" s="100">
        <v>4412</v>
      </c>
      <c r="K76" s="100">
        <v>2411</v>
      </c>
      <c r="L76" s="154">
        <f t="shared" si="13"/>
        <v>68.984263233190262</v>
      </c>
      <c r="M76" s="153">
        <f t="shared" si="14"/>
        <v>54.646418857660926</v>
      </c>
      <c r="N76" s="104">
        <f t="shared" si="20"/>
        <v>7645</v>
      </c>
      <c r="O76" s="155">
        <f t="shared" si="21"/>
        <v>8427</v>
      </c>
      <c r="P76" s="105">
        <f t="shared" si="22"/>
        <v>5440</v>
      </c>
      <c r="Q76" s="103">
        <f t="shared" si="15"/>
        <v>71.157619359058216</v>
      </c>
      <c r="R76" s="153">
        <f t="shared" si="16"/>
        <v>64.554408449032877</v>
      </c>
    </row>
    <row r="77" spans="1:18" x14ac:dyDescent="0.2">
      <c r="A77" s="45" t="s">
        <v>84</v>
      </c>
      <c r="B77" s="11"/>
      <c r="C77" s="38" t="s">
        <v>104</v>
      </c>
      <c r="D77" s="102">
        <v>26903</v>
      </c>
      <c r="E77" s="100">
        <v>28641</v>
      </c>
      <c r="F77" s="100">
        <v>27548</v>
      </c>
      <c r="G77" s="103">
        <f>IF(ISERROR($F77/$D77*100),"x",$F77/$D77*100)</f>
        <v>102.39750213730812</v>
      </c>
      <c r="H77" s="153">
        <f t="shared" si="12"/>
        <v>96.183792465346883</v>
      </c>
      <c r="I77" s="102">
        <v>18157</v>
      </c>
      <c r="J77" s="100">
        <v>22621</v>
      </c>
      <c r="K77" s="100">
        <v>18293</v>
      </c>
      <c r="L77" s="154">
        <f t="shared" si="13"/>
        <v>100.7490224155973</v>
      </c>
      <c r="M77" s="153">
        <f t="shared" si="14"/>
        <v>80.867335661553426</v>
      </c>
      <c r="N77" s="104">
        <f t="shared" si="20"/>
        <v>45060</v>
      </c>
      <c r="O77" s="155">
        <f t="shared" si="21"/>
        <v>51262</v>
      </c>
      <c r="P77" s="105">
        <f t="shared" si="22"/>
        <v>45841</v>
      </c>
      <c r="Q77" s="103">
        <f t="shared" si="15"/>
        <v>101.73324456280514</v>
      </c>
      <c r="R77" s="153">
        <f t="shared" si="16"/>
        <v>89.424915141820449</v>
      </c>
    </row>
    <row r="78" spans="1:18" x14ac:dyDescent="0.2">
      <c r="A78" s="45" t="s">
        <v>85</v>
      </c>
      <c r="B78" s="11"/>
      <c r="C78" s="38" t="s">
        <v>98</v>
      </c>
      <c r="D78" s="102">
        <v>2389</v>
      </c>
      <c r="E78" s="100">
        <v>2889</v>
      </c>
      <c r="F78" s="100">
        <v>2579</v>
      </c>
      <c r="G78" s="103">
        <f>IF(ISERROR($F78/$D78*100),"x",$F78/$D78*100)</f>
        <v>107.95311845960653</v>
      </c>
      <c r="H78" s="153">
        <f t="shared" si="12"/>
        <v>89.269643475250945</v>
      </c>
      <c r="I78" s="102">
        <v>1428</v>
      </c>
      <c r="J78" s="100">
        <v>3210</v>
      </c>
      <c r="K78" s="100">
        <v>1600</v>
      </c>
      <c r="L78" s="154">
        <f t="shared" si="13"/>
        <v>112.04481792717087</v>
      </c>
      <c r="M78" s="153">
        <f t="shared" si="14"/>
        <v>49.844236760124609</v>
      </c>
      <c r="N78" s="104">
        <f t="shared" si="20"/>
        <v>3817</v>
      </c>
      <c r="O78" s="155">
        <f t="shared" si="21"/>
        <v>6099</v>
      </c>
      <c r="P78" s="105">
        <f t="shared" si="22"/>
        <v>4179</v>
      </c>
      <c r="Q78" s="103">
        <f t="shared" si="15"/>
        <v>109.48388787005501</v>
      </c>
      <c r="R78" s="153">
        <f t="shared" si="16"/>
        <v>68.519429414658134</v>
      </c>
    </row>
    <row r="79" spans="1:18" x14ac:dyDescent="0.2">
      <c r="A79" s="45">
        <v>5901</v>
      </c>
      <c r="B79" s="11"/>
      <c r="C79" s="37" t="s">
        <v>105</v>
      </c>
      <c r="D79" s="177">
        <v>343946</v>
      </c>
      <c r="E79" s="108">
        <v>686555</v>
      </c>
      <c r="F79" s="178">
        <v>0</v>
      </c>
      <c r="G79" s="103">
        <f t="shared" si="11"/>
        <v>0</v>
      </c>
      <c r="H79" s="153">
        <f t="shared" si="12"/>
        <v>0</v>
      </c>
      <c r="I79" s="179">
        <v>38641</v>
      </c>
      <c r="J79" s="180">
        <v>104417</v>
      </c>
      <c r="K79" s="178">
        <v>0</v>
      </c>
      <c r="L79" s="154">
        <f t="shared" si="13"/>
        <v>0</v>
      </c>
      <c r="M79" s="153">
        <f>IF(ISERROR($K79/$J79*100),"x",$K79/$J79*100)</f>
        <v>0</v>
      </c>
      <c r="N79" s="104">
        <f t="shared" si="20"/>
        <v>382587</v>
      </c>
      <c r="O79" s="155">
        <f t="shared" si="21"/>
        <v>790972</v>
      </c>
      <c r="P79" s="105">
        <f t="shared" si="22"/>
        <v>0</v>
      </c>
      <c r="Q79" s="103">
        <f t="shared" si="15"/>
        <v>0</v>
      </c>
      <c r="R79" s="153">
        <f t="shared" si="16"/>
        <v>0</v>
      </c>
    </row>
    <row r="80" spans="1:18" ht="13.5" thickBot="1" x14ac:dyDescent="0.25">
      <c r="A80" s="46">
        <v>5909</v>
      </c>
      <c r="B80" s="14"/>
      <c r="C80" s="41" t="s">
        <v>106</v>
      </c>
      <c r="D80" s="181">
        <v>124447</v>
      </c>
      <c r="E80" s="133">
        <v>13797</v>
      </c>
      <c r="F80" s="133">
        <v>333</v>
      </c>
      <c r="G80" s="182">
        <f>IF(ISERROR($F80/$D80*100),"x",$F80/$D80*100)</f>
        <v>0.26758379069001259</v>
      </c>
      <c r="H80" s="116">
        <f>IF(ISERROR($F80/$E80*100),"x",$F80/$E80*100)</f>
        <v>2.4135681669928246</v>
      </c>
      <c r="I80" s="132">
        <v>30886</v>
      </c>
      <c r="J80" s="183">
        <v>47398</v>
      </c>
      <c r="K80" s="133">
        <v>35144</v>
      </c>
      <c r="L80" s="158">
        <f>IF(ISERROR($K80/$I80*100),"x",$K80/$I80*100)</f>
        <v>113.78618144142978</v>
      </c>
      <c r="M80" s="116">
        <f>IF(ISERROR($K80/$J80*100),"x",$K80/$J80*100)</f>
        <v>74.146588463648257</v>
      </c>
      <c r="N80" s="119">
        <f t="shared" si="20"/>
        <v>155333</v>
      </c>
      <c r="O80" s="121">
        <f t="shared" si="21"/>
        <v>61195</v>
      </c>
      <c r="P80" s="121">
        <f t="shared" si="22"/>
        <v>35477</v>
      </c>
      <c r="Q80" s="182">
        <f>IF(ISERROR($P80/$N80*100),"x",$P80/$N80*100)</f>
        <v>22.839319397681109</v>
      </c>
      <c r="R80" s="116">
        <f>IF(ISERROR($P80/$O80*100),"x",$P80/$O80*100)</f>
        <v>57.973690661001719</v>
      </c>
    </row>
    <row r="81" spans="1:19" x14ac:dyDescent="0.2">
      <c r="C81" s="11"/>
      <c r="D81" s="7"/>
      <c r="E81" s="7"/>
      <c r="F81" s="7"/>
      <c r="G81" s="9"/>
      <c r="H81" s="11"/>
      <c r="I81" s="7"/>
      <c r="J81" s="7"/>
      <c r="K81" s="7"/>
      <c r="L81" s="12"/>
      <c r="M81" s="8"/>
      <c r="N81" s="7"/>
      <c r="O81" s="7"/>
      <c r="P81" s="7"/>
      <c r="Q81" s="280"/>
      <c r="R81" s="280"/>
      <c r="S81" s="13"/>
    </row>
    <row r="82" spans="1:19" x14ac:dyDescent="0.2">
      <c r="C82" s="11"/>
      <c r="D82" s="7"/>
      <c r="E82" s="7"/>
      <c r="F82" s="7"/>
      <c r="G82" s="9"/>
      <c r="H82" s="11"/>
      <c r="I82" s="7"/>
      <c r="J82" s="7"/>
      <c r="K82" s="7"/>
      <c r="L82" s="12"/>
      <c r="M82" s="8"/>
      <c r="N82" s="7"/>
      <c r="O82" s="7"/>
      <c r="P82" s="7"/>
      <c r="Q82" s="62"/>
      <c r="R82" s="62"/>
      <c r="S82" s="13"/>
    </row>
    <row r="83" spans="1:19" ht="13.5" thickBot="1" x14ac:dyDescent="0.25">
      <c r="A83" s="241" t="s">
        <v>1</v>
      </c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13"/>
    </row>
    <row r="84" spans="1:19" ht="22.5" customHeight="1" thickBot="1" x14ac:dyDescent="0.25">
      <c r="A84" s="250" t="s">
        <v>25</v>
      </c>
      <c r="B84" s="251"/>
      <c r="C84" s="252"/>
      <c r="D84" s="259" t="s">
        <v>27</v>
      </c>
      <c r="E84" s="260"/>
      <c r="F84" s="260"/>
      <c r="G84" s="260"/>
      <c r="H84" s="261"/>
      <c r="I84" s="259" t="s">
        <v>28</v>
      </c>
      <c r="J84" s="260"/>
      <c r="K84" s="260"/>
      <c r="L84" s="260"/>
      <c r="M84" s="261"/>
      <c r="N84" s="259" t="s">
        <v>2</v>
      </c>
      <c r="O84" s="260"/>
      <c r="P84" s="260"/>
      <c r="Q84" s="260"/>
      <c r="R84" s="261"/>
    </row>
    <row r="85" spans="1:19" x14ac:dyDescent="0.2">
      <c r="A85" s="253"/>
      <c r="B85" s="268"/>
      <c r="C85" s="255"/>
      <c r="D85" s="262" t="s">
        <v>26</v>
      </c>
      <c r="E85" s="263"/>
      <c r="F85" s="266" t="s">
        <v>7</v>
      </c>
      <c r="G85" s="264" t="s">
        <v>3</v>
      </c>
      <c r="H85" s="265"/>
      <c r="I85" s="262" t="s">
        <v>26</v>
      </c>
      <c r="J85" s="263"/>
      <c r="K85" s="266" t="s">
        <v>29</v>
      </c>
      <c r="L85" s="264" t="s">
        <v>3</v>
      </c>
      <c r="M85" s="265"/>
      <c r="N85" s="20" t="s">
        <v>4</v>
      </c>
      <c r="O85" s="21"/>
      <c r="P85" s="266" t="s">
        <v>29</v>
      </c>
      <c r="Q85" s="264" t="s">
        <v>3</v>
      </c>
      <c r="R85" s="265"/>
    </row>
    <row r="86" spans="1:19" ht="13.5" thickBot="1" x14ac:dyDescent="0.25">
      <c r="A86" s="256"/>
      <c r="B86" s="257"/>
      <c r="C86" s="258"/>
      <c r="D86" s="22" t="s">
        <v>5</v>
      </c>
      <c r="E86" s="23" t="s">
        <v>6</v>
      </c>
      <c r="F86" s="269"/>
      <c r="G86" s="23" t="s">
        <v>8</v>
      </c>
      <c r="H86" s="24" t="s">
        <v>9</v>
      </c>
      <c r="I86" s="22" t="s">
        <v>5</v>
      </c>
      <c r="J86" s="23" t="s">
        <v>6</v>
      </c>
      <c r="K86" s="267"/>
      <c r="L86" s="23" t="s">
        <v>8</v>
      </c>
      <c r="M86" s="24" t="s">
        <v>9</v>
      </c>
      <c r="N86" s="25" t="s">
        <v>5</v>
      </c>
      <c r="O86" s="26" t="s">
        <v>6</v>
      </c>
      <c r="P86" s="267"/>
      <c r="Q86" s="26" t="s">
        <v>8</v>
      </c>
      <c r="R86" s="27" t="s">
        <v>9</v>
      </c>
    </row>
    <row r="87" spans="1:19" ht="13.5" thickBot="1" x14ac:dyDescent="0.25">
      <c r="A87" s="247">
        <v>1</v>
      </c>
      <c r="B87" s="248"/>
      <c r="C87" s="249"/>
      <c r="D87" s="28">
        <v>2</v>
      </c>
      <c r="E87" s="29">
        <v>3</v>
      </c>
      <c r="F87" s="29">
        <v>4</v>
      </c>
      <c r="G87" s="29">
        <v>5</v>
      </c>
      <c r="H87" s="32">
        <v>6</v>
      </c>
      <c r="I87" s="33">
        <v>7</v>
      </c>
      <c r="J87" s="34">
        <v>8</v>
      </c>
      <c r="K87" s="34">
        <v>9</v>
      </c>
      <c r="L87" s="29">
        <v>10</v>
      </c>
      <c r="M87" s="32">
        <v>11</v>
      </c>
      <c r="N87" s="28">
        <v>12</v>
      </c>
      <c r="O87" s="29">
        <v>13</v>
      </c>
      <c r="P87" s="29">
        <v>14</v>
      </c>
      <c r="Q87" s="29">
        <v>15</v>
      </c>
      <c r="R87" s="32">
        <v>16</v>
      </c>
    </row>
    <row r="88" spans="1:19" ht="13.5" thickBot="1" x14ac:dyDescent="0.25">
      <c r="A88" s="281" t="s">
        <v>19</v>
      </c>
      <c r="B88" s="248"/>
      <c r="C88" s="249"/>
      <c r="D88" s="184">
        <v>1327000</v>
      </c>
      <c r="E88" s="66">
        <v>1722539</v>
      </c>
      <c r="F88" s="66">
        <v>1505307</v>
      </c>
      <c r="G88" s="67">
        <f>IF(ISERROR($F88/$D88*100),"x",$F88/$D88*100)</f>
        <v>113.43685003767898</v>
      </c>
      <c r="H88" s="68">
        <f>IF(ISERROR($F88/$E88*100),"x",$F88/$E88*100)</f>
        <v>87.38884867048003</v>
      </c>
      <c r="I88" s="184">
        <v>371356</v>
      </c>
      <c r="J88" s="66">
        <v>850276</v>
      </c>
      <c r="K88" s="66">
        <v>633900</v>
      </c>
      <c r="L88" s="67">
        <f>IF(ISERROR($K88/$I88*100),"x",$K88/$I88*100)</f>
        <v>170.69873652236666</v>
      </c>
      <c r="M88" s="68">
        <f>IF(ISERROR($K88/$J88*100),"x",$K88/$J88*100)</f>
        <v>74.552263029886774</v>
      </c>
      <c r="N88" s="185">
        <f>D$88+I$88</f>
        <v>1698356</v>
      </c>
      <c r="O88" s="186">
        <f>E$88+J$88</f>
        <v>2572815</v>
      </c>
      <c r="P88" s="187">
        <f>F$88+K$88</f>
        <v>2139207</v>
      </c>
      <c r="Q88" s="67">
        <f>IF(ISERROR($P88/$N88*100),"x",$P88/$N88*100)</f>
        <v>125.95751420785749</v>
      </c>
      <c r="R88" s="68">
        <f>IF(ISERROR($P88/$O88*100),"x",$P88/$O88*100)</f>
        <v>83.146553483246947</v>
      </c>
    </row>
    <row r="89" spans="1:19" x14ac:dyDescent="0.2">
      <c r="A89" s="273" t="s">
        <v>20</v>
      </c>
      <c r="B89" s="274"/>
      <c r="C89" s="275"/>
      <c r="D89" s="128"/>
      <c r="E89" s="128"/>
      <c r="F89" s="128"/>
      <c r="G89" s="76"/>
      <c r="H89" s="80"/>
      <c r="I89" s="136"/>
      <c r="J89" s="140"/>
      <c r="K89" s="140"/>
      <c r="L89" s="140"/>
      <c r="M89" s="139"/>
      <c r="N89" s="127"/>
      <c r="O89" s="128"/>
      <c r="P89" s="128"/>
      <c r="Q89" s="76"/>
      <c r="R89" s="139"/>
    </row>
    <row r="90" spans="1:19" x14ac:dyDescent="0.2">
      <c r="A90" s="45" t="s">
        <v>108</v>
      </c>
      <c r="B90" s="16"/>
      <c r="C90" s="38" t="s">
        <v>120</v>
      </c>
      <c r="D90" s="84">
        <v>10810</v>
      </c>
      <c r="E90" s="84">
        <v>16941</v>
      </c>
      <c r="F90" s="84">
        <v>12481</v>
      </c>
      <c r="G90" s="92">
        <f t="shared" ref="G90:G106" si="23">IF(ISERROR($F90/$D90*100),"x",$F90/$D90*100)</f>
        <v>115.45790934320075</v>
      </c>
      <c r="H90" s="93">
        <f t="shared" ref="H90:H106" si="24">IF(ISERROR($F90/$E90*100),"x",$F90/$E90*100)</f>
        <v>73.673336875036881</v>
      </c>
      <c r="I90" s="83">
        <v>560</v>
      </c>
      <c r="J90" s="84">
        <v>2793</v>
      </c>
      <c r="K90" s="84">
        <v>2388</v>
      </c>
      <c r="L90" s="98">
        <f t="shared" ref="L90:L106" si="25">IF(ISERROR($K90/$I90*100),"x",$K90/$I90*100)</f>
        <v>426.42857142857144</v>
      </c>
      <c r="M90" s="130">
        <f t="shared" ref="M90:M106" si="26">IF(ISERROR($K90/$J90*100),"x",$K90/$J90*100)</f>
        <v>85.499462943071975</v>
      </c>
      <c r="N90" s="96">
        <f>$D90+$I90</f>
        <v>11370</v>
      </c>
      <c r="O90" s="188">
        <f>$E90+$J90</f>
        <v>19734</v>
      </c>
      <c r="P90" s="188">
        <f>$F90+$K90</f>
        <v>14869</v>
      </c>
      <c r="Q90" s="92">
        <f t="shared" ref="Q90:Q106" si="27">IF(ISERROR($P90/$N90*100),"x",$P90/$N90*100)</f>
        <v>130.77396657871591</v>
      </c>
      <c r="R90" s="130">
        <f t="shared" ref="R90:R106" si="28">IF(ISERROR($P90/$O90*100),"x",$P90/$O90*100)</f>
        <v>75.347116651464475</v>
      </c>
    </row>
    <row r="91" spans="1:19" x14ac:dyDescent="0.2">
      <c r="A91" s="45">
        <v>6121</v>
      </c>
      <c r="B91" s="16"/>
      <c r="C91" s="37" t="s">
        <v>112</v>
      </c>
      <c r="D91" s="104">
        <v>1086785</v>
      </c>
      <c r="E91" s="105">
        <v>1075039</v>
      </c>
      <c r="F91" s="105">
        <v>945751</v>
      </c>
      <c r="G91" s="85">
        <f t="shared" si="23"/>
        <v>87.02282420165902</v>
      </c>
      <c r="H91" s="77">
        <f t="shared" si="24"/>
        <v>87.973645607275643</v>
      </c>
      <c r="I91" s="104">
        <v>324235</v>
      </c>
      <c r="J91" s="105">
        <v>766432</v>
      </c>
      <c r="K91" s="105">
        <v>592731</v>
      </c>
      <c r="L91" s="98">
        <f t="shared" si="25"/>
        <v>182.80907366570543</v>
      </c>
      <c r="M91" s="130">
        <f t="shared" si="26"/>
        <v>77.336410797043968</v>
      </c>
      <c r="N91" s="104">
        <f t="shared" ref="N91:N104" si="29">$D91+$I91</f>
        <v>1411020</v>
      </c>
      <c r="O91" s="155">
        <f t="shared" ref="O91:O104" si="30">$E91+$J91</f>
        <v>1841471</v>
      </c>
      <c r="P91" s="155">
        <f t="shared" ref="P91:P104" si="31">$F91+$K91</f>
        <v>1538482</v>
      </c>
      <c r="Q91" s="103">
        <f t="shared" si="27"/>
        <v>109.03332341143286</v>
      </c>
      <c r="R91" s="77">
        <f t="shared" si="28"/>
        <v>83.546360491150836</v>
      </c>
    </row>
    <row r="92" spans="1:19" x14ac:dyDescent="0.2">
      <c r="A92" s="45">
        <v>6122</v>
      </c>
      <c r="B92" s="16"/>
      <c r="C92" s="37" t="s">
        <v>113</v>
      </c>
      <c r="D92" s="104">
        <v>780</v>
      </c>
      <c r="E92" s="105">
        <v>52003</v>
      </c>
      <c r="F92" s="105">
        <v>44551</v>
      </c>
      <c r="G92" s="103" t="s">
        <v>12</v>
      </c>
      <c r="H92" s="101">
        <f t="shared" si="24"/>
        <v>85.670057496682887</v>
      </c>
      <c r="I92" s="104">
        <v>1417</v>
      </c>
      <c r="J92" s="105">
        <v>24453</v>
      </c>
      <c r="K92" s="105">
        <v>18544</v>
      </c>
      <c r="L92" s="98" t="s">
        <v>12</v>
      </c>
      <c r="M92" s="130">
        <f t="shared" si="26"/>
        <v>75.835275835275837</v>
      </c>
      <c r="N92" s="104">
        <f t="shared" si="29"/>
        <v>2197</v>
      </c>
      <c r="O92" s="155">
        <f t="shared" si="30"/>
        <v>76456</v>
      </c>
      <c r="P92" s="155">
        <f t="shared" si="31"/>
        <v>63095</v>
      </c>
      <c r="Q92" s="103" t="s">
        <v>12</v>
      </c>
      <c r="R92" s="101">
        <f t="shared" si="28"/>
        <v>82.524589306267657</v>
      </c>
    </row>
    <row r="93" spans="1:19" x14ac:dyDescent="0.2">
      <c r="A93" s="45">
        <v>6123</v>
      </c>
      <c r="B93" s="16"/>
      <c r="C93" s="38" t="s">
        <v>114</v>
      </c>
      <c r="D93" s="104">
        <v>2650</v>
      </c>
      <c r="E93" s="105">
        <v>23830</v>
      </c>
      <c r="F93" s="105">
        <v>21671</v>
      </c>
      <c r="G93" s="103">
        <f t="shared" si="23"/>
        <v>817.7735849056603</v>
      </c>
      <c r="H93" s="101">
        <f t="shared" si="24"/>
        <v>90.939991607217792</v>
      </c>
      <c r="I93" s="104">
        <v>1500</v>
      </c>
      <c r="J93" s="105">
        <v>6150</v>
      </c>
      <c r="K93" s="105">
        <v>5225</v>
      </c>
      <c r="L93" s="98">
        <f t="shared" si="25"/>
        <v>348.33333333333331</v>
      </c>
      <c r="M93" s="130">
        <f t="shared" si="26"/>
        <v>84.959349593495944</v>
      </c>
      <c r="N93" s="104">
        <f t="shared" si="29"/>
        <v>4150</v>
      </c>
      <c r="O93" s="155">
        <f t="shared" si="30"/>
        <v>29980</v>
      </c>
      <c r="P93" s="155">
        <f t="shared" si="31"/>
        <v>26896</v>
      </c>
      <c r="Q93" s="103">
        <f t="shared" si="27"/>
        <v>648.0963855421686</v>
      </c>
      <c r="R93" s="101">
        <f t="shared" si="28"/>
        <v>89.713142094729818</v>
      </c>
    </row>
    <row r="94" spans="1:19" x14ac:dyDescent="0.2">
      <c r="A94" s="45">
        <v>6125</v>
      </c>
      <c r="B94" s="16"/>
      <c r="C94" s="38" t="s">
        <v>115</v>
      </c>
      <c r="D94" s="104">
        <v>7200</v>
      </c>
      <c r="E94" s="105">
        <v>11782</v>
      </c>
      <c r="F94" s="105">
        <v>11656</v>
      </c>
      <c r="G94" s="103">
        <f t="shared" si="23"/>
        <v>161.88888888888889</v>
      </c>
      <c r="H94" s="101">
        <f t="shared" si="24"/>
        <v>98.930572059073157</v>
      </c>
      <c r="I94" s="104">
        <v>0</v>
      </c>
      <c r="J94" s="105">
        <v>1359</v>
      </c>
      <c r="K94" s="105">
        <v>1226</v>
      </c>
      <c r="L94" s="98" t="str">
        <f t="shared" si="25"/>
        <v>x</v>
      </c>
      <c r="M94" s="130">
        <f t="shared" si="26"/>
        <v>90.213392200147169</v>
      </c>
      <c r="N94" s="104">
        <f t="shared" si="29"/>
        <v>7200</v>
      </c>
      <c r="O94" s="155">
        <f t="shared" si="30"/>
        <v>13141</v>
      </c>
      <c r="P94" s="155">
        <f t="shared" si="31"/>
        <v>12882</v>
      </c>
      <c r="Q94" s="103">
        <f t="shared" si="27"/>
        <v>178.91666666666666</v>
      </c>
      <c r="R94" s="101">
        <f t="shared" si="28"/>
        <v>98.029069325013324</v>
      </c>
    </row>
    <row r="95" spans="1:19" x14ac:dyDescent="0.2">
      <c r="A95" s="45">
        <v>6130</v>
      </c>
      <c r="B95" s="16"/>
      <c r="C95" s="38" t="s">
        <v>116</v>
      </c>
      <c r="D95" s="104">
        <v>72305</v>
      </c>
      <c r="E95" s="105">
        <v>77529</v>
      </c>
      <c r="F95" s="105">
        <v>21228</v>
      </c>
      <c r="G95" s="103">
        <f t="shared" si="23"/>
        <v>29.358965493396035</v>
      </c>
      <c r="H95" s="101">
        <f t="shared" si="24"/>
        <v>27.380722052393295</v>
      </c>
      <c r="I95" s="104">
        <v>8233</v>
      </c>
      <c r="J95" s="105">
        <v>9652</v>
      </c>
      <c r="K95" s="105">
        <v>5204</v>
      </c>
      <c r="L95" s="98">
        <f t="shared" si="25"/>
        <v>63.209036803109441</v>
      </c>
      <c r="M95" s="130">
        <f t="shared" si="26"/>
        <v>53.916286779941977</v>
      </c>
      <c r="N95" s="104">
        <f t="shared" si="29"/>
        <v>80538</v>
      </c>
      <c r="O95" s="155">
        <f t="shared" si="30"/>
        <v>87181</v>
      </c>
      <c r="P95" s="155">
        <f t="shared" si="31"/>
        <v>26432</v>
      </c>
      <c r="Q95" s="103">
        <f t="shared" si="27"/>
        <v>32.81929027291465</v>
      </c>
      <c r="R95" s="101">
        <f t="shared" si="28"/>
        <v>30.318532707814779</v>
      </c>
    </row>
    <row r="96" spans="1:19" x14ac:dyDescent="0.2">
      <c r="A96" s="45">
        <v>6201</v>
      </c>
      <c r="B96" s="16"/>
      <c r="C96" s="38" t="s">
        <v>117</v>
      </c>
      <c r="D96" s="104">
        <v>0</v>
      </c>
      <c r="E96" s="105">
        <v>0</v>
      </c>
      <c r="F96" s="105">
        <v>0</v>
      </c>
      <c r="G96" s="103" t="str">
        <f t="shared" si="23"/>
        <v>x</v>
      </c>
      <c r="H96" s="101" t="str">
        <f t="shared" si="24"/>
        <v>x</v>
      </c>
      <c r="I96" s="104">
        <v>0</v>
      </c>
      <c r="J96" s="105">
        <v>0</v>
      </c>
      <c r="K96" s="105">
        <v>0</v>
      </c>
      <c r="L96" s="98" t="str">
        <f t="shared" si="25"/>
        <v>x</v>
      </c>
      <c r="M96" s="130" t="str">
        <f t="shared" si="26"/>
        <v>x</v>
      </c>
      <c r="N96" s="104">
        <f t="shared" si="29"/>
        <v>0</v>
      </c>
      <c r="O96" s="155">
        <f t="shared" si="30"/>
        <v>0</v>
      </c>
      <c r="P96" s="155">
        <f t="shared" si="31"/>
        <v>0</v>
      </c>
      <c r="Q96" s="103" t="str">
        <f t="shared" si="27"/>
        <v>x</v>
      </c>
      <c r="R96" s="101" t="str">
        <f t="shared" si="28"/>
        <v>x</v>
      </c>
    </row>
    <row r="97" spans="1:20" x14ac:dyDescent="0.2">
      <c r="A97" s="45">
        <v>6202</v>
      </c>
      <c r="B97" s="16"/>
      <c r="C97" s="38" t="s">
        <v>118</v>
      </c>
      <c r="D97" s="104">
        <v>0</v>
      </c>
      <c r="E97" s="105">
        <v>806</v>
      </c>
      <c r="F97" s="105">
        <v>806</v>
      </c>
      <c r="G97" s="103" t="str">
        <f t="shared" si="23"/>
        <v>x</v>
      </c>
      <c r="H97" s="101">
        <f t="shared" si="24"/>
        <v>100</v>
      </c>
      <c r="I97" s="104">
        <v>0</v>
      </c>
      <c r="J97" s="105">
        <v>0</v>
      </c>
      <c r="K97" s="105">
        <v>0</v>
      </c>
      <c r="L97" s="98" t="str">
        <f t="shared" si="25"/>
        <v>x</v>
      </c>
      <c r="M97" s="130" t="str">
        <f t="shared" si="26"/>
        <v>x</v>
      </c>
      <c r="N97" s="104">
        <f t="shared" si="29"/>
        <v>0</v>
      </c>
      <c r="O97" s="155">
        <f t="shared" si="30"/>
        <v>806</v>
      </c>
      <c r="P97" s="155">
        <f t="shared" si="31"/>
        <v>806</v>
      </c>
      <c r="Q97" s="103" t="str">
        <f t="shared" si="27"/>
        <v>x</v>
      </c>
      <c r="R97" s="101">
        <f t="shared" si="28"/>
        <v>100</v>
      </c>
    </row>
    <row r="98" spans="1:20" x14ac:dyDescent="0.2">
      <c r="A98" s="45" t="s">
        <v>121</v>
      </c>
      <c r="B98" s="16"/>
      <c r="C98" s="38" t="s">
        <v>122</v>
      </c>
      <c r="D98" s="104">
        <v>119709</v>
      </c>
      <c r="E98" s="105">
        <v>100884</v>
      </c>
      <c r="F98" s="105">
        <v>100333</v>
      </c>
      <c r="G98" s="103">
        <f t="shared" si="23"/>
        <v>83.814082483355463</v>
      </c>
      <c r="H98" s="101">
        <f t="shared" si="24"/>
        <v>99.453828159073794</v>
      </c>
      <c r="I98" s="104">
        <v>0</v>
      </c>
      <c r="J98" s="105">
        <v>0</v>
      </c>
      <c r="K98" s="105">
        <v>0</v>
      </c>
      <c r="L98" s="98" t="str">
        <f t="shared" si="25"/>
        <v>x</v>
      </c>
      <c r="M98" s="130" t="str">
        <f t="shared" si="26"/>
        <v>x</v>
      </c>
      <c r="N98" s="104">
        <f t="shared" si="29"/>
        <v>119709</v>
      </c>
      <c r="O98" s="155">
        <f t="shared" si="30"/>
        <v>100884</v>
      </c>
      <c r="P98" s="155">
        <f t="shared" si="31"/>
        <v>100333</v>
      </c>
      <c r="Q98" s="103">
        <f t="shared" si="27"/>
        <v>83.814082483355463</v>
      </c>
      <c r="R98" s="101">
        <f t="shared" si="28"/>
        <v>99.453828159073794</v>
      </c>
    </row>
    <row r="99" spans="1:20" x14ac:dyDescent="0.2">
      <c r="A99" s="45" t="s">
        <v>109</v>
      </c>
      <c r="B99" s="16"/>
      <c r="C99" s="37" t="s">
        <v>123</v>
      </c>
      <c r="D99" s="104">
        <v>0</v>
      </c>
      <c r="E99" s="105">
        <v>10239</v>
      </c>
      <c r="F99" s="105">
        <v>10238</v>
      </c>
      <c r="G99" s="103" t="str">
        <f t="shared" si="23"/>
        <v>x</v>
      </c>
      <c r="H99" s="101">
        <f t="shared" si="24"/>
        <v>99.990233421232546</v>
      </c>
      <c r="I99" s="104">
        <v>0</v>
      </c>
      <c r="J99" s="105">
        <v>586</v>
      </c>
      <c r="K99" s="105">
        <v>585</v>
      </c>
      <c r="L99" s="98" t="str">
        <f t="shared" si="25"/>
        <v>x</v>
      </c>
      <c r="M99" s="130">
        <f t="shared" si="26"/>
        <v>99.829351535836182</v>
      </c>
      <c r="N99" s="104">
        <f t="shared" si="29"/>
        <v>0</v>
      </c>
      <c r="O99" s="155">
        <f t="shared" si="30"/>
        <v>10825</v>
      </c>
      <c r="P99" s="155">
        <f t="shared" si="31"/>
        <v>10823</v>
      </c>
      <c r="Q99" s="103" t="str">
        <f t="shared" si="27"/>
        <v>x</v>
      </c>
      <c r="R99" s="101">
        <f t="shared" si="28"/>
        <v>99.981524249422634</v>
      </c>
    </row>
    <row r="100" spans="1:20" x14ac:dyDescent="0.2">
      <c r="A100" s="45">
        <v>6341</v>
      </c>
      <c r="B100" s="16"/>
      <c r="C100" s="38" t="s">
        <v>124</v>
      </c>
      <c r="D100" s="104">
        <v>0</v>
      </c>
      <c r="E100" s="105">
        <v>0</v>
      </c>
      <c r="F100" s="105">
        <v>0</v>
      </c>
      <c r="G100" s="103" t="str">
        <f t="shared" si="23"/>
        <v>x</v>
      </c>
      <c r="H100" s="101" t="str">
        <f t="shared" si="24"/>
        <v>x</v>
      </c>
      <c r="I100" s="104">
        <v>0</v>
      </c>
      <c r="J100" s="105">
        <v>0</v>
      </c>
      <c r="K100" s="105">
        <v>0</v>
      </c>
      <c r="L100" s="98" t="str">
        <f t="shared" si="25"/>
        <v>x</v>
      </c>
      <c r="M100" s="130" t="str">
        <f t="shared" si="26"/>
        <v>x</v>
      </c>
      <c r="N100" s="104">
        <f t="shared" si="29"/>
        <v>0</v>
      </c>
      <c r="O100" s="155">
        <f t="shared" si="30"/>
        <v>0</v>
      </c>
      <c r="P100" s="155">
        <f t="shared" si="31"/>
        <v>0</v>
      </c>
      <c r="Q100" s="103" t="str">
        <f t="shared" si="27"/>
        <v>x</v>
      </c>
      <c r="R100" s="101" t="str">
        <f t="shared" si="28"/>
        <v>x</v>
      </c>
    </row>
    <row r="101" spans="1:20" x14ac:dyDescent="0.2">
      <c r="A101" s="45" t="s">
        <v>110</v>
      </c>
      <c r="B101" s="16"/>
      <c r="C101" s="38" t="s">
        <v>125</v>
      </c>
      <c r="D101" s="104">
        <v>9561</v>
      </c>
      <c r="E101" s="105">
        <v>248583</v>
      </c>
      <c r="F101" s="105">
        <v>247867</v>
      </c>
      <c r="G101" s="103" t="s">
        <v>12</v>
      </c>
      <c r="H101" s="101">
        <f t="shared" si="24"/>
        <v>99.711967431401177</v>
      </c>
      <c r="I101" s="104">
        <v>592</v>
      </c>
      <c r="J101" s="105">
        <v>7763</v>
      </c>
      <c r="K101" s="105">
        <v>7616</v>
      </c>
      <c r="L101" s="98" t="s">
        <v>12</v>
      </c>
      <c r="M101" s="130">
        <f t="shared" si="26"/>
        <v>98.106402164111813</v>
      </c>
      <c r="N101" s="104">
        <f t="shared" si="29"/>
        <v>10153</v>
      </c>
      <c r="O101" s="155">
        <f t="shared" si="30"/>
        <v>256346</v>
      </c>
      <c r="P101" s="155">
        <f t="shared" si="31"/>
        <v>255483</v>
      </c>
      <c r="Q101" s="103" t="s">
        <v>12</v>
      </c>
      <c r="R101" s="101">
        <f t="shared" si="28"/>
        <v>99.66334563441599</v>
      </c>
    </row>
    <row r="102" spans="1:20" x14ac:dyDescent="0.2">
      <c r="A102" s="45" t="s">
        <v>111</v>
      </c>
      <c r="B102" s="16"/>
      <c r="C102" s="38" t="s">
        <v>119</v>
      </c>
      <c r="D102" s="104">
        <v>11200</v>
      </c>
      <c r="E102" s="105">
        <v>73763</v>
      </c>
      <c r="F102" s="105">
        <v>73763</v>
      </c>
      <c r="G102" s="103">
        <f t="shared" si="23"/>
        <v>658.59821428571422</v>
      </c>
      <c r="H102" s="101">
        <f t="shared" si="24"/>
        <v>100</v>
      </c>
      <c r="I102" s="104">
        <v>0</v>
      </c>
      <c r="J102" s="105">
        <v>0</v>
      </c>
      <c r="K102" s="105">
        <v>0</v>
      </c>
      <c r="L102" s="98" t="str">
        <f t="shared" si="25"/>
        <v>x</v>
      </c>
      <c r="M102" s="130" t="str">
        <f t="shared" si="26"/>
        <v>x</v>
      </c>
      <c r="N102" s="104">
        <f t="shared" si="29"/>
        <v>11200</v>
      </c>
      <c r="O102" s="155">
        <f t="shared" si="30"/>
        <v>73763</v>
      </c>
      <c r="P102" s="155">
        <f t="shared" si="31"/>
        <v>73763</v>
      </c>
      <c r="Q102" s="103">
        <f t="shared" si="27"/>
        <v>658.59821428571422</v>
      </c>
      <c r="R102" s="101">
        <f t="shared" si="28"/>
        <v>100</v>
      </c>
    </row>
    <row r="103" spans="1:20" x14ac:dyDescent="0.2">
      <c r="A103" s="45">
        <v>6901</v>
      </c>
      <c r="B103" s="16"/>
      <c r="C103" s="38" t="s">
        <v>126</v>
      </c>
      <c r="D103" s="104">
        <v>0</v>
      </c>
      <c r="E103" s="105">
        <v>0</v>
      </c>
      <c r="F103" s="105">
        <v>0</v>
      </c>
      <c r="G103" s="103" t="str">
        <f t="shared" si="23"/>
        <v>x</v>
      </c>
      <c r="H103" s="101" t="str">
        <f t="shared" si="24"/>
        <v>x</v>
      </c>
      <c r="I103" s="189">
        <v>34819</v>
      </c>
      <c r="J103" s="190">
        <v>30705</v>
      </c>
      <c r="K103" s="190">
        <v>0</v>
      </c>
      <c r="L103" s="98">
        <f t="shared" si="25"/>
        <v>0</v>
      </c>
      <c r="M103" s="130">
        <f t="shared" si="26"/>
        <v>0</v>
      </c>
      <c r="N103" s="104">
        <f t="shared" si="29"/>
        <v>34819</v>
      </c>
      <c r="O103" s="155">
        <f t="shared" si="30"/>
        <v>30705</v>
      </c>
      <c r="P103" s="155">
        <f t="shared" si="31"/>
        <v>0</v>
      </c>
      <c r="Q103" s="103">
        <f t="shared" si="27"/>
        <v>0</v>
      </c>
      <c r="R103" s="101">
        <f t="shared" si="28"/>
        <v>0</v>
      </c>
    </row>
    <row r="104" spans="1:20" ht="13.5" thickBot="1" x14ac:dyDescent="0.25">
      <c r="A104" s="46">
        <v>6909</v>
      </c>
      <c r="B104" s="51"/>
      <c r="C104" s="40" t="s">
        <v>127</v>
      </c>
      <c r="D104" s="104">
        <v>6000</v>
      </c>
      <c r="E104" s="105">
        <v>3431</v>
      </c>
      <c r="F104" s="191">
        <v>0</v>
      </c>
      <c r="G104" s="115">
        <f t="shared" si="23"/>
        <v>0</v>
      </c>
      <c r="H104" s="101">
        <f t="shared" si="24"/>
        <v>0</v>
      </c>
      <c r="I104" s="135">
        <v>0</v>
      </c>
      <c r="J104" s="120">
        <v>0</v>
      </c>
      <c r="K104" s="192">
        <v>0</v>
      </c>
      <c r="L104" s="115" t="str">
        <f t="shared" si="25"/>
        <v>x</v>
      </c>
      <c r="M104" s="193" t="str">
        <f t="shared" si="26"/>
        <v>x</v>
      </c>
      <c r="N104" s="83">
        <f t="shared" si="29"/>
        <v>6000</v>
      </c>
      <c r="O104" s="84">
        <f t="shared" si="30"/>
        <v>3431</v>
      </c>
      <c r="P104" s="84">
        <f t="shared" si="31"/>
        <v>0</v>
      </c>
      <c r="Q104" s="115">
        <f t="shared" si="27"/>
        <v>0</v>
      </c>
      <c r="R104" s="193">
        <f t="shared" si="28"/>
        <v>0</v>
      </c>
      <c r="T104" s="13"/>
    </row>
    <row r="105" spans="1:20" ht="9" customHeight="1" x14ac:dyDescent="0.2">
      <c r="A105" s="49"/>
      <c r="B105" s="50"/>
      <c r="C105" s="47" t="s">
        <v>0</v>
      </c>
      <c r="D105" s="81" t="s">
        <v>0</v>
      </c>
      <c r="E105" s="82" t="s">
        <v>0</v>
      </c>
      <c r="F105" s="82"/>
      <c r="G105" s="76"/>
      <c r="H105" s="80"/>
      <c r="I105" s="83" t="s">
        <v>0</v>
      </c>
      <c r="J105" s="84" t="s">
        <v>0</v>
      </c>
      <c r="K105" s="84" t="s">
        <v>0</v>
      </c>
      <c r="L105" s="76"/>
      <c r="M105" s="80"/>
      <c r="N105" s="81"/>
      <c r="O105" s="82"/>
      <c r="P105" s="82"/>
      <c r="Q105" s="76"/>
      <c r="R105" s="80"/>
    </row>
    <row r="106" spans="1:20" ht="15" customHeight="1" thickBot="1" x14ac:dyDescent="0.25">
      <c r="A106" s="228" t="s">
        <v>139</v>
      </c>
      <c r="B106" s="229"/>
      <c r="C106" s="230"/>
      <c r="D106" s="161">
        <f>D$59+D$88</f>
        <v>5953332</v>
      </c>
      <c r="E106" s="166">
        <f>E$59+E$88</f>
        <v>7202486</v>
      </c>
      <c r="F106" s="162">
        <f>F$59+F$88</f>
        <v>6048148</v>
      </c>
      <c r="G106" s="144">
        <f t="shared" si="23"/>
        <v>101.59265433206144</v>
      </c>
      <c r="H106" s="146">
        <f t="shared" si="24"/>
        <v>83.973061523479529</v>
      </c>
      <c r="I106" s="161">
        <f>I$59+I$88</f>
        <v>2295021</v>
      </c>
      <c r="J106" s="166">
        <f>J$59+J$88</f>
        <v>3193697</v>
      </c>
      <c r="K106" s="162">
        <f>K$59+K$88</f>
        <v>2548101</v>
      </c>
      <c r="L106" s="144">
        <f t="shared" si="25"/>
        <v>111.02735007653526</v>
      </c>
      <c r="M106" s="146">
        <f t="shared" si="26"/>
        <v>79.785308374589064</v>
      </c>
      <c r="N106" s="161">
        <f>N$59+N$88</f>
        <v>8248353</v>
      </c>
      <c r="O106" s="166">
        <f>O$59+O$88</f>
        <v>10396183</v>
      </c>
      <c r="P106" s="162">
        <f>P$59+P$88</f>
        <v>8596249</v>
      </c>
      <c r="Q106" s="144">
        <f t="shared" si="27"/>
        <v>104.21776323103533</v>
      </c>
      <c r="R106" s="146">
        <f t="shared" si="28"/>
        <v>82.686587952520654</v>
      </c>
    </row>
    <row r="107" spans="1:20" ht="15" customHeight="1" thickBot="1" x14ac:dyDescent="0.25">
      <c r="A107" s="231" t="s">
        <v>21</v>
      </c>
      <c r="B107" s="232"/>
      <c r="C107" s="233"/>
      <c r="D107" s="161">
        <f>D$57-D$106</f>
        <v>663906</v>
      </c>
      <c r="E107" s="65">
        <f>E$57-E$106</f>
        <v>377685</v>
      </c>
      <c r="F107" s="66">
        <f>F$57-F$106</f>
        <v>1699865</v>
      </c>
      <c r="G107" s="67" t="s">
        <v>12</v>
      </c>
      <c r="H107" s="68" t="s">
        <v>12</v>
      </c>
      <c r="I107" s="161">
        <f>I$57-I$106</f>
        <v>-1101550</v>
      </c>
      <c r="J107" s="65">
        <f>J$57-J$106</f>
        <v>-1643192</v>
      </c>
      <c r="K107" s="66">
        <f>K$57-K$106</f>
        <v>-961710</v>
      </c>
      <c r="L107" s="67" t="s">
        <v>12</v>
      </c>
      <c r="M107" s="68" t="s">
        <v>12</v>
      </c>
      <c r="N107" s="194">
        <f>N$57-N$106</f>
        <v>-437644</v>
      </c>
      <c r="O107" s="194">
        <f>O$57-O$106</f>
        <v>-1265507</v>
      </c>
      <c r="P107" s="194">
        <f>P$57-P$106</f>
        <v>738155</v>
      </c>
      <c r="Q107" s="67" t="s">
        <v>12</v>
      </c>
      <c r="R107" s="68" t="s">
        <v>12</v>
      </c>
    </row>
    <row r="108" spans="1:20" ht="6" customHeight="1" x14ac:dyDescent="0.2">
      <c r="A108" s="238" t="s">
        <v>0</v>
      </c>
      <c r="B108" s="235"/>
      <c r="C108" s="236"/>
      <c r="D108" s="195" t="s">
        <v>0</v>
      </c>
      <c r="E108" s="196" t="s">
        <v>0</v>
      </c>
      <c r="F108" s="196" t="s">
        <v>0</v>
      </c>
      <c r="G108" s="76"/>
      <c r="H108" s="80"/>
      <c r="I108" s="82"/>
      <c r="J108" s="82"/>
      <c r="K108" s="82"/>
      <c r="L108" s="76"/>
      <c r="M108" s="80"/>
      <c r="N108" s="81"/>
      <c r="O108" s="82"/>
      <c r="P108" s="197"/>
      <c r="Q108" s="76"/>
      <c r="R108" s="80"/>
    </row>
    <row r="109" spans="1:20" ht="15.75" customHeight="1" thickBot="1" x14ac:dyDescent="0.25">
      <c r="A109" s="228" t="s">
        <v>140</v>
      </c>
      <c r="B109" s="229"/>
      <c r="C109" s="230"/>
      <c r="D109" s="161">
        <f>D$111+D$117+D$118+D$119</f>
        <v>162980</v>
      </c>
      <c r="E109" s="166">
        <f>E$111+E$117+E$118+E$119</f>
        <v>663478</v>
      </c>
      <c r="F109" s="162">
        <f>F$111+F$117+F$118+F$119</f>
        <v>-681375</v>
      </c>
      <c r="G109" s="144" t="s">
        <v>12</v>
      </c>
      <c r="H109" s="146" t="s">
        <v>12</v>
      </c>
      <c r="I109" s="194">
        <f>I$111+I$117+I$118+I$119</f>
        <v>274664</v>
      </c>
      <c r="J109" s="162">
        <f t="shared" ref="J109:K109" si="32">J$111+J$117+J$118+J$119</f>
        <v>602029</v>
      </c>
      <c r="K109" s="162">
        <f t="shared" si="32"/>
        <v>-56780</v>
      </c>
      <c r="L109" s="144" t="s">
        <v>12</v>
      </c>
      <c r="M109" s="146" t="s">
        <v>12</v>
      </c>
      <c r="N109" s="161">
        <f>D$109+I$109</f>
        <v>437644</v>
      </c>
      <c r="O109" s="166">
        <f>E$109+J$109</f>
        <v>1265507</v>
      </c>
      <c r="P109" s="162">
        <f>F$109+K$109</f>
        <v>-738155</v>
      </c>
      <c r="Q109" s="144" t="s">
        <v>12</v>
      </c>
      <c r="R109" s="146" t="s">
        <v>12</v>
      </c>
      <c r="T109" s="1" t="s">
        <v>0</v>
      </c>
    </row>
    <row r="110" spans="1:20" x14ac:dyDescent="0.2">
      <c r="A110" s="234" t="s">
        <v>22</v>
      </c>
      <c r="B110" s="235"/>
      <c r="C110" s="236"/>
      <c r="D110" s="81"/>
      <c r="E110" s="197" t="s">
        <v>0</v>
      </c>
      <c r="F110" s="197"/>
      <c r="G110" s="76"/>
      <c r="H110" s="80"/>
      <c r="I110" s="81"/>
      <c r="J110" s="197"/>
      <c r="K110" s="197"/>
      <c r="L110" s="76"/>
      <c r="M110" s="80"/>
      <c r="N110" s="81"/>
      <c r="O110" s="197"/>
      <c r="P110" s="197"/>
      <c r="Q110" s="76"/>
      <c r="R110" s="80"/>
    </row>
    <row r="111" spans="1:20" x14ac:dyDescent="0.2">
      <c r="A111" s="55" t="s">
        <v>128</v>
      </c>
      <c r="B111" s="16"/>
      <c r="C111" s="52" t="s">
        <v>133</v>
      </c>
      <c r="D111" s="198">
        <f>SUM(D$112:D$116)</f>
        <v>294480</v>
      </c>
      <c r="E111" s="198">
        <f>SUM(E$112:E$116)</f>
        <v>794978</v>
      </c>
      <c r="F111" s="198">
        <f>SUM(F$112:F$116)</f>
        <v>-554690</v>
      </c>
      <c r="G111" s="89" t="s">
        <v>12</v>
      </c>
      <c r="H111" s="87" t="s">
        <v>12</v>
      </c>
      <c r="I111" s="199">
        <f>SUM(I$114:I$116)</f>
        <v>286004</v>
      </c>
      <c r="J111" s="200">
        <f>SUM(J$114:J$116)</f>
        <v>558369</v>
      </c>
      <c r="K111" s="88">
        <f>SUM(K$114:K$116)</f>
        <v>-99210</v>
      </c>
      <c r="L111" s="89" t="s">
        <v>12</v>
      </c>
      <c r="M111" s="87" t="s">
        <v>12</v>
      </c>
      <c r="N111" s="127">
        <f t="shared" ref="N111:N119" si="33">$D111+$I111</f>
        <v>580484</v>
      </c>
      <c r="O111" s="88">
        <f>$E111+$J111</f>
        <v>1353347</v>
      </c>
      <c r="P111" s="88">
        <f>$F111+$K111</f>
        <v>-653900</v>
      </c>
      <c r="Q111" s="85" t="s">
        <v>12</v>
      </c>
      <c r="R111" s="87" t="s">
        <v>12</v>
      </c>
    </row>
    <row r="112" spans="1:20" x14ac:dyDescent="0.2">
      <c r="A112" s="54" t="s">
        <v>129</v>
      </c>
      <c r="B112" s="16"/>
      <c r="C112" s="53" t="s">
        <v>141</v>
      </c>
      <c r="D112" s="201">
        <v>1170000</v>
      </c>
      <c r="E112" s="202">
        <v>1170000</v>
      </c>
      <c r="F112" s="202">
        <v>530000</v>
      </c>
      <c r="G112" s="92" t="s">
        <v>12</v>
      </c>
      <c r="H112" s="130" t="s">
        <v>12</v>
      </c>
      <c r="I112" s="203">
        <v>0</v>
      </c>
      <c r="J112" s="204">
        <v>0</v>
      </c>
      <c r="K112" s="205">
        <v>0</v>
      </c>
      <c r="L112" s="98" t="s">
        <v>12</v>
      </c>
      <c r="M112" s="130" t="s">
        <v>12</v>
      </c>
      <c r="N112" s="112">
        <f t="shared" si="33"/>
        <v>1170000</v>
      </c>
      <c r="O112" s="205">
        <f t="shared" ref="O112:O119" si="34">$E112+$J112</f>
        <v>1170000</v>
      </c>
      <c r="P112" s="205">
        <f t="shared" ref="P112:P119" si="35">$F112+$K112</f>
        <v>530000</v>
      </c>
      <c r="Q112" s="92" t="s">
        <v>12</v>
      </c>
      <c r="R112" s="93" t="s">
        <v>12</v>
      </c>
    </row>
    <row r="113" spans="1:21" x14ac:dyDescent="0.2">
      <c r="A113" s="54"/>
      <c r="B113" s="16"/>
      <c r="C113" s="53" t="s">
        <v>145</v>
      </c>
      <c r="D113" s="206">
        <v>-1430000</v>
      </c>
      <c r="E113" s="207">
        <v>-1430000</v>
      </c>
      <c r="F113" s="207">
        <v>-790000</v>
      </c>
      <c r="G113" s="103" t="s">
        <v>12</v>
      </c>
      <c r="H113" s="101" t="s">
        <v>12</v>
      </c>
      <c r="I113" s="203">
        <v>0</v>
      </c>
      <c r="J113" s="204">
        <v>0</v>
      </c>
      <c r="K113" s="205">
        <v>0</v>
      </c>
      <c r="L113" s="98"/>
      <c r="M113" s="130"/>
      <c r="N113" s="112">
        <f t="shared" si="33"/>
        <v>-1430000</v>
      </c>
      <c r="O113" s="205">
        <f t="shared" si="34"/>
        <v>-1430000</v>
      </c>
      <c r="P113" s="205">
        <f t="shared" si="35"/>
        <v>-790000</v>
      </c>
      <c r="Q113" s="98" t="s">
        <v>12</v>
      </c>
      <c r="R113" s="130" t="s">
        <v>12</v>
      </c>
    </row>
    <row r="114" spans="1:21" x14ac:dyDescent="0.2">
      <c r="A114" s="54"/>
      <c r="B114" s="16"/>
      <c r="C114" s="53" t="s">
        <v>142</v>
      </c>
      <c r="D114" s="208">
        <v>554480</v>
      </c>
      <c r="E114" s="209">
        <v>1054978</v>
      </c>
      <c r="F114" s="141">
        <v>-42926</v>
      </c>
      <c r="G114" s="98" t="s">
        <v>12</v>
      </c>
      <c r="H114" s="130" t="s">
        <v>12</v>
      </c>
      <c r="I114" s="109">
        <v>286004</v>
      </c>
      <c r="J114" s="141">
        <v>558369</v>
      </c>
      <c r="K114" s="141">
        <v>-99210</v>
      </c>
      <c r="L114" s="98" t="s">
        <v>12</v>
      </c>
      <c r="M114" s="130" t="s">
        <v>12</v>
      </c>
      <c r="N114" s="112">
        <f t="shared" si="33"/>
        <v>840484</v>
      </c>
      <c r="O114" s="205">
        <f t="shared" si="34"/>
        <v>1613347</v>
      </c>
      <c r="P114" s="205">
        <f t="shared" si="35"/>
        <v>-142136</v>
      </c>
      <c r="Q114" s="98" t="s">
        <v>12</v>
      </c>
      <c r="R114" s="130" t="s">
        <v>12</v>
      </c>
    </row>
    <row r="115" spans="1:21" x14ac:dyDescent="0.2">
      <c r="A115" s="54"/>
      <c r="B115" s="16"/>
      <c r="C115" s="37" t="s">
        <v>134</v>
      </c>
      <c r="D115" s="210">
        <v>0</v>
      </c>
      <c r="E115" s="211">
        <v>0</v>
      </c>
      <c r="F115" s="100">
        <v>315576</v>
      </c>
      <c r="G115" s="103" t="s">
        <v>12</v>
      </c>
      <c r="H115" s="101" t="s">
        <v>12</v>
      </c>
      <c r="I115" s="102">
        <v>0</v>
      </c>
      <c r="J115" s="100">
        <v>0</v>
      </c>
      <c r="K115" s="100">
        <v>0</v>
      </c>
      <c r="L115" s="98" t="s">
        <v>12</v>
      </c>
      <c r="M115" s="130" t="s">
        <v>12</v>
      </c>
      <c r="N115" s="112">
        <f t="shared" si="33"/>
        <v>0</v>
      </c>
      <c r="O115" s="105">
        <f t="shared" si="34"/>
        <v>0</v>
      </c>
      <c r="P115" s="105">
        <f t="shared" si="35"/>
        <v>315576</v>
      </c>
      <c r="Q115" s="103" t="s">
        <v>12</v>
      </c>
      <c r="R115" s="101" t="s">
        <v>12</v>
      </c>
    </row>
    <row r="116" spans="1:21" x14ac:dyDescent="0.2">
      <c r="A116" s="54"/>
      <c r="B116" s="16"/>
      <c r="C116" s="39" t="s">
        <v>135</v>
      </c>
      <c r="D116" s="210">
        <v>0</v>
      </c>
      <c r="E116" s="211">
        <v>0</v>
      </c>
      <c r="F116" s="100">
        <v>-567340</v>
      </c>
      <c r="G116" s="103" t="s">
        <v>12</v>
      </c>
      <c r="H116" s="101" t="s">
        <v>12</v>
      </c>
      <c r="I116" s="102">
        <v>0</v>
      </c>
      <c r="J116" s="100">
        <v>0</v>
      </c>
      <c r="K116" s="100">
        <v>0</v>
      </c>
      <c r="L116" s="98" t="s">
        <v>12</v>
      </c>
      <c r="M116" s="130" t="s">
        <v>12</v>
      </c>
      <c r="N116" s="112">
        <f t="shared" si="33"/>
        <v>0</v>
      </c>
      <c r="O116" s="105">
        <f t="shared" si="34"/>
        <v>0</v>
      </c>
      <c r="P116" s="105">
        <f t="shared" si="35"/>
        <v>-567340</v>
      </c>
      <c r="Q116" s="103" t="s">
        <v>12</v>
      </c>
      <c r="R116" s="101" t="s">
        <v>12</v>
      </c>
    </row>
    <row r="117" spans="1:21" x14ac:dyDescent="0.2">
      <c r="A117" s="54" t="s">
        <v>130</v>
      </c>
      <c r="B117" s="16"/>
      <c r="C117" s="37" t="s">
        <v>136</v>
      </c>
      <c r="D117" s="106">
        <v>-1500</v>
      </c>
      <c r="E117" s="106">
        <v>-1500</v>
      </c>
      <c r="F117" s="100">
        <v>-1500</v>
      </c>
      <c r="G117" s="103" t="s">
        <v>12</v>
      </c>
      <c r="H117" s="101" t="s">
        <v>12</v>
      </c>
      <c r="I117" s="102">
        <v>-11340</v>
      </c>
      <c r="J117" s="100">
        <f>-11340+55000</f>
        <v>43660</v>
      </c>
      <c r="K117" s="100">
        <f>-11340+55000</f>
        <v>43660</v>
      </c>
      <c r="L117" s="98" t="s">
        <v>12</v>
      </c>
      <c r="M117" s="130" t="s">
        <v>12</v>
      </c>
      <c r="N117" s="112">
        <f t="shared" si="33"/>
        <v>-12840</v>
      </c>
      <c r="O117" s="105">
        <f t="shared" si="34"/>
        <v>42160</v>
      </c>
      <c r="P117" s="105">
        <f t="shared" si="35"/>
        <v>42160</v>
      </c>
      <c r="Q117" s="103" t="s">
        <v>12</v>
      </c>
      <c r="R117" s="101" t="s">
        <v>12</v>
      </c>
    </row>
    <row r="118" spans="1:21" x14ac:dyDescent="0.2">
      <c r="A118" s="54" t="s">
        <v>131</v>
      </c>
      <c r="B118" s="16"/>
      <c r="C118" s="38" t="s">
        <v>137</v>
      </c>
      <c r="D118" s="106">
        <v>-130000</v>
      </c>
      <c r="E118" s="100">
        <v>-130000</v>
      </c>
      <c r="F118" s="100">
        <v>-130000</v>
      </c>
      <c r="G118" s="103" t="s">
        <v>12</v>
      </c>
      <c r="H118" s="101" t="s">
        <v>12</v>
      </c>
      <c r="I118" s="102">
        <v>0</v>
      </c>
      <c r="J118" s="100">
        <v>0</v>
      </c>
      <c r="K118" s="100">
        <v>0</v>
      </c>
      <c r="L118" s="98" t="s">
        <v>12</v>
      </c>
      <c r="M118" s="130" t="s">
        <v>12</v>
      </c>
      <c r="N118" s="112">
        <f t="shared" si="33"/>
        <v>-130000</v>
      </c>
      <c r="O118" s="105">
        <f t="shared" si="34"/>
        <v>-130000</v>
      </c>
      <c r="P118" s="105">
        <f t="shared" si="35"/>
        <v>-130000</v>
      </c>
      <c r="Q118" s="103" t="s">
        <v>12</v>
      </c>
      <c r="R118" s="101" t="s">
        <v>12</v>
      </c>
    </row>
    <row r="119" spans="1:21" ht="13.5" thickBot="1" x14ac:dyDescent="0.25">
      <c r="A119" s="54" t="s">
        <v>132</v>
      </c>
      <c r="B119" s="16"/>
      <c r="C119" s="37" t="s">
        <v>138</v>
      </c>
      <c r="D119" s="212">
        <v>0</v>
      </c>
      <c r="E119" s="213">
        <v>0</v>
      </c>
      <c r="F119" s="133">
        <v>4815</v>
      </c>
      <c r="G119" s="115" t="s">
        <v>12</v>
      </c>
      <c r="H119" s="193" t="s">
        <v>12</v>
      </c>
      <c r="I119" s="132">
        <v>0</v>
      </c>
      <c r="J119" s="133">
        <v>0</v>
      </c>
      <c r="K119" s="133">
        <v>-1230</v>
      </c>
      <c r="L119" s="115" t="s">
        <v>12</v>
      </c>
      <c r="M119" s="193" t="s">
        <v>12</v>
      </c>
      <c r="N119" s="112">
        <f t="shared" si="33"/>
        <v>0</v>
      </c>
      <c r="O119" s="88">
        <f t="shared" si="34"/>
        <v>0</v>
      </c>
      <c r="P119" s="88">
        <f t="shared" si="35"/>
        <v>3585</v>
      </c>
      <c r="Q119" s="115" t="s">
        <v>12</v>
      </c>
      <c r="R119" s="193" t="s">
        <v>12</v>
      </c>
    </row>
    <row r="120" spans="1:21" ht="13.5" thickBot="1" x14ac:dyDescent="0.25">
      <c r="A120" s="237" t="s">
        <v>23</v>
      </c>
      <c r="B120" s="232"/>
      <c r="C120" s="233"/>
      <c r="D120" s="214">
        <v>0</v>
      </c>
      <c r="E120" s="214">
        <v>0</v>
      </c>
      <c r="F120" s="215">
        <v>0</v>
      </c>
      <c r="G120" s="67" t="s">
        <v>12</v>
      </c>
      <c r="H120" s="68" t="s">
        <v>12</v>
      </c>
      <c r="I120" s="215">
        <v>0</v>
      </c>
      <c r="J120" s="215">
        <v>0</v>
      </c>
      <c r="K120" s="215">
        <v>0</v>
      </c>
      <c r="L120" s="67" t="s">
        <v>12</v>
      </c>
      <c r="M120" s="68" t="s">
        <v>12</v>
      </c>
      <c r="N120" s="184">
        <v>0</v>
      </c>
      <c r="O120" s="216">
        <v>0</v>
      </c>
      <c r="P120" s="216">
        <v>0</v>
      </c>
      <c r="Q120" s="67" t="s">
        <v>12</v>
      </c>
      <c r="R120" s="68" t="s">
        <v>12</v>
      </c>
    </row>
    <row r="121" spans="1:21" ht="13.5" thickBot="1" x14ac:dyDescent="0.25">
      <c r="A121" s="58" t="s">
        <v>146</v>
      </c>
      <c r="B121" s="59"/>
      <c r="C121" s="59"/>
      <c r="D121" s="217"/>
      <c r="E121" s="218"/>
      <c r="F121" s="218"/>
      <c r="G121" s="218"/>
      <c r="H121" s="219"/>
      <c r="I121" s="59"/>
      <c r="J121" s="218"/>
      <c r="K121" s="218"/>
      <c r="L121" s="218"/>
      <c r="M121" s="218"/>
      <c r="N121" s="217"/>
      <c r="O121" s="218"/>
      <c r="P121" s="218"/>
      <c r="Q121" s="218"/>
      <c r="R121" s="219"/>
    </row>
    <row r="122" spans="1:21" x14ac:dyDescent="0.2">
      <c r="A122" s="56">
        <v>4137</v>
      </c>
      <c r="B122" s="50"/>
      <c r="C122" s="60" t="s">
        <v>143</v>
      </c>
      <c r="D122" s="220">
        <v>1350</v>
      </c>
      <c r="E122" s="221">
        <v>24932</v>
      </c>
      <c r="F122" s="221">
        <v>24842</v>
      </c>
      <c r="G122" s="222" t="s">
        <v>12</v>
      </c>
      <c r="H122" s="223">
        <f t="shared" ref="H122:H123" si="36">IF(ISERROR($F122/$E122*100),"x",$F122/$E122*100)</f>
        <v>99.639018129311722</v>
      </c>
      <c r="I122" s="224">
        <v>828236</v>
      </c>
      <c r="J122" s="221">
        <v>1066095</v>
      </c>
      <c r="K122" s="221">
        <v>1043332</v>
      </c>
      <c r="L122" s="222">
        <f t="shared" ref="L122" si="37">IF(ISERROR($K122/$I122*100),"x",$K122/$I122*100)</f>
        <v>125.97037559342989</v>
      </c>
      <c r="M122" s="225">
        <f t="shared" ref="M122:M123" si="38">IF(ISERROR($K122/$J122*100),"x",$K122/$J122*100)</f>
        <v>97.864824429342605</v>
      </c>
      <c r="N122" s="220">
        <f t="shared" ref="N122:N123" si="39">$D122+$I122</f>
        <v>829586</v>
      </c>
      <c r="O122" s="224">
        <f t="shared" ref="O122:O123" si="40">$E122+$J122</f>
        <v>1091027</v>
      </c>
      <c r="P122" s="224">
        <f t="shared" ref="P122:P123" si="41">$F122+$K122</f>
        <v>1068174</v>
      </c>
      <c r="Q122" s="222">
        <f t="shared" ref="Q122:Q123" si="42">IF(ISERROR($P122/$N122*100),"x",$P122/$N122*100)</f>
        <v>128.75988746193886</v>
      </c>
      <c r="R122" s="223">
        <f t="shared" ref="R122:R123" si="43">IF(ISERROR($P122/$O122*100),"x",$P122/$O122*100)</f>
        <v>97.905368061468693</v>
      </c>
    </row>
    <row r="123" spans="1:21" ht="13.5" thickBot="1" x14ac:dyDescent="0.25">
      <c r="A123" s="57">
        <v>5347</v>
      </c>
      <c r="B123" s="51"/>
      <c r="C123" s="61" t="s">
        <v>144</v>
      </c>
      <c r="D123" s="135">
        <v>828236</v>
      </c>
      <c r="E123" s="120">
        <v>1066095</v>
      </c>
      <c r="F123" s="120">
        <v>1043332</v>
      </c>
      <c r="G123" s="117">
        <f t="shared" ref="G123" si="44">IF(ISERROR($F123/$D123*100),"x",$F123/$D123*100)</f>
        <v>125.97037559342989</v>
      </c>
      <c r="H123" s="118">
        <f t="shared" si="36"/>
        <v>97.864824429342605</v>
      </c>
      <c r="I123" s="226">
        <v>1350</v>
      </c>
      <c r="J123" s="120">
        <v>24932</v>
      </c>
      <c r="K123" s="120">
        <v>24842</v>
      </c>
      <c r="L123" s="115" t="s">
        <v>12</v>
      </c>
      <c r="M123" s="227">
        <f t="shared" si="38"/>
        <v>99.639018129311722</v>
      </c>
      <c r="N123" s="135">
        <f t="shared" si="39"/>
        <v>829586</v>
      </c>
      <c r="O123" s="226">
        <f t="shared" si="40"/>
        <v>1091027</v>
      </c>
      <c r="P123" s="226">
        <f t="shared" si="41"/>
        <v>1068174</v>
      </c>
      <c r="Q123" s="117">
        <f t="shared" si="42"/>
        <v>128.75988746193886</v>
      </c>
      <c r="R123" s="118">
        <f t="shared" si="43"/>
        <v>97.905368061468693</v>
      </c>
    </row>
    <row r="124" spans="1:21" x14ac:dyDescent="0.2">
      <c r="A124" s="277" t="s">
        <v>147</v>
      </c>
      <c r="B124" s="278"/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13"/>
      <c r="T124" s="13"/>
      <c r="U124" s="13"/>
    </row>
    <row r="125" spans="1:21" x14ac:dyDescent="0.2">
      <c r="C125" s="16"/>
      <c r="D125" s="15"/>
      <c r="E125" s="15"/>
      <c r="F125" s="15"/>
      <c r="G125" s="15"/>
      <c r="H125" s="17"/>
      <c r="O125" s="16"/>
      <c r="P125" s="16"/>
      <c r="Q125" s="18"/>
    </row>
    <row r="126" spans="1:21" x14ac:dyDescent="0.2">
      <c r="C126" s="19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</sheetData>
  <sheetProtection selectLockedCells="1"/>
  <mergeCells count="65">
    <mergeCell ref="A124:R124"/>
    <mergeCell ref="A45:C45"/>
    <mergeCell ref="A44:C44"/>
    <mergeCell ref="A43:C43"/>
    <mergeCell ref="A40:C42"/>
    <mergeCell ref="A60:C60"/>
    <mergeCell ref="A59:C59"/>
    <mergeCell ref="A57:C57"/>
    <mergeCell ref="Q85:R85"/>
    <mergeCell ref="Q81:R81"/>
    <mergeCell ref="N84:R84"/>
    <mergeCell ref="P85:P86"/>
    <mergeCell ref="A83:R83"/>
    <mergeCell ref="A87:C87"/>
    <mergeCell ref="A88:C88"/>
    <mergeCell ref="A89:C89"/>
    <mergeCell ref="L41:M41"/>
    <mergeCell ref="P41:P42"/>
    <mergeCell ref="N40:R40"/>
    <mergeCell ref="Q41:R41"/>
    <mergeCell ref="A39:R39"/>
    <mergeCell ref="D40:H40"/>
    <mergeCell ref="I40:M40"/>
    <mergeCell ref="D41:E41"/>
    <mergeCell ref="G41:H41"/>
    <mergeCell ref="F41:F42"/>
    <mergeCell ref="I41:J41"/>
    <mergeCell ref="K41:K42"/>
    <mergeCell ref="A21:C21"/>
    <mergeCell ref="A22:C22"/>
    <mergeCell ref="A31:C31"/>
    <mergeCell ref="A36:C36"/>
    <mergeCell ref="L5:M5"/>
    <mergeCell ref="D5:E5"/>
    <mergeCell ref="F5:F6"/>
    <mergeCell ref="K5:K6"/>
    <mergeCell ref="A84:C86"/>
    <mergeCell ref="D84:H84"/>
    <mergeCell ref="I84:M84"/>
    <mergeCell ref="D85:E85"/>
    <mergeCell ref="F85:F86"/>
    <mergeCell ref="K85:K86"/>
    <mergeCell ref="G85:H85"/>
    <mergeCell ref="L85:M85"/>
    <mergeCell ref="I85:J85"/>
    <mergeCell ref="A1:R1"/>
    <mergeCell ref="A3:R3"/>
    <mergeCell ref="A10:C10"/>
    <mergeCell ref="A9:C9"/>
    <mergeCell ref="A8:C8"/>
    <mergeCell ref="A7:C7"/>
    <mergeCell ref="A4:C6"/>
    <mergeCell ref="D4:H4"/>
    <mergeCell ref="I4:M4"/>
    <mergeCell ref="I5:J5"/>
    <mergeCell ref="N4:R4"/>
    <mergeCell ref="G5:H5"/>
    <mergeCell ref="Q5:R5"/>
    <mergeCell ref="P5:P6"/>
    <mergeCell ref="A106:C106"/>
    <mergeCell ref="A107:C107"/>
    <mergeCell ref="A109:C109"/>
    <mergeCell ref="A110:C110"/>
    <mergeCell ref="A120:C120"/>
    <mergeCell ref="A108:C10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88" fitToHeight="3" orientation="landscape" r:id="rId1"/>
  <headerFooter alignWithMargins="0">
    <oddFooter>&amp;C&amp;P</oddFooter>
  </headerFooter>
  <rowBreaks count="2" manualBreakCount="2">
    <brk id="36" max="17" man="1"/>
    <brk id="8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Bilance</vt:lpstr>
      <vt:lpstr>Bilance!Oblast_tisku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Lindovská Jana</cp:lastModifiedBy>
  <cp:lastPrinted>2016-03-01T11:00:35Z</cp:lastPrinted>
  <dcterms:created xsi:type="dcterms:W3CDTF">1997-01-24T11:07:25Z</dcterms:created>
  <dcterms:modified xsi:type="dcterms:W3CDTF">2016-03-01T11:00:52Z</dcterms:modified>
</cp:coreProperties>
</file>