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0" yWindow="5460" windowWidth="19440" windowHeight="12345" activeTab="1"/>
  </bookViews>
  <sheets>
    <sheet name="2016-12-TITUL" sheetId="2" r:id="rId1"/>
    <sheet name="2016 - 12" sheetId="1" r:id="rId2"/>
  </sheets>
  <definedNames>
    <definedName name="_xlnm._FilterDatabase" localSheetId="1" hidden="1">'2016 - 12'!$A$2:$R$324</definedName>
    <definedName name="_xlnm.Print_Titles" localSheetId="1">'2016 - 12'!$3:$5</definedName>
    <definedName name="_xlnm.Print_Area" localSheetId="0">'2016-12-TITUL'!$A$1:$F$45</definedName>
    <definedName name="Z_20A1F1C0_FB4C_11D8_8643_00E01835F52E_.wvu.PrintArea" localSheetId="0" hidden="1">'2016-12-TITUL'!$A$3:$E$44</definedName>
  </definedNames>
  <calcPr calcId="145621"/>
</workbook>
</file>

<file path=xl/calcChain.xml><?xml version="1.0" encoding="utf-8"?>
<calcChain xmlns="http://schemas.openxmlformats.org/spreadsheetml/2006/main">
  <c r="F44" i="2" l="1"/>
  <c r="E44" i="2"/>
  <c r="F43" i="2"/>
  <c r="E43" i="2"/>
  <c r="D42" i="2"/>
  <c r="E42" i="2" s="1"/>
  <c r="C42" i="2"/>
  <c r="B42" i="2"/>
  <c r="F40" i="2"/>
  <c r="E40" i="2"/>
  <c r="F39" i="2"/>
  <c r="E39" i="2"/>
  <c r="E38" i="2"/>
  <c r="D38" i="2"/>
  <c r="F38" i="2" s="1"/>
  <c r="C38" i="2"/>
  <c r="B38" i="2"/>
  <c r="F37" i="2"/>
  <c r="E37" i="2"/>
  <c r="F36" i="2"/>
  <c r="E36" i="2"/>
  <c r="D34" i="2"/>
  <c r="E34" i="2" s="1"/>
  <c r="C34" i="2"/>
  <c r="B34" i="2"/>
  <c r="F32" i="2"/>
  <c r="E32" i="2"/>
  <c r="F31" i="2"/>
  <c r="E31" i="2"/>
  <c r="F30" i="2"/>
  <c r="E30" i="2"/>
  <c r="F29" i="2"/>
  <c r="E29" i="2"/>
  <c r="F28" i="2"/>
  <c r="F27" i="2"/>
  <c r="E27" i="2"/>
  <c r="E26" i="2"/>
  <c r="F25" i="2"/>
  <c r="E25" i="2"/>
  <c r="E23" i="2"/>
  <c r="F22" i="2"/>
  <c r="E22" i="2"/>
  <c r="F21" i="2"/>
  <c r="E21" i="2"/>
  <c r="F20" i="2"/>
  <c r="E20" i="2"/>
  <c r="F19" i="2"/>
  <c r="E19" i="2"/>
  <c r="D18" i="2"/>
  <c r="E18" i="2" s="1"/>
  <c r="C18" i="2"/>
  <c r="B18" i="2"/>
  <c r="F17" i="2"/>
  <c r="E17" i="2"/>
  <c r="F15" i="2"/>
  <c r="E15" i="2"/>
  <c r="F14" i="2"/>
  <c r="E14" i="2"/>
  <c r="E13" i="2"/>
  <c r="F12" i="2"/>
  <c r="E12" i="2"/>
  <c r="F11" i="2"/>
  <c r="E11" i="2"/>
  <c r="F10" i="2"/>
  <c r="E10" i="2"/>
  <c r="F9" i="2"/>
  <c r="E9" i="2"/>
  <c r="D8" i="2"/>
  <c r="E8" i="2" s="1"/>
  <c r="C8" i="2"/>
  <c r="B8" i="2"/>
  <c r="B45" i="2" s="1"/>
  <c r="F7" i="2"/>
  <c r="E7" i="2"/>
  <c r="E6" i="2"/>
  <c r="D6" i="2"/>
  <c r="C6" i="2"/>
  <c r="C45" i="2" s="1"/>
  <c r="B6" i="2"/>
  <c r="M324" i="1"/>
  <c r="M323" i="1"/>
  <c r="L322" i="1"/>
  <c r="K322" i="1"/>
  <c r="J322" i="1"/>
  <c r="I322" i="1"/>
  <c r="H322" i="1"/>
  <c r="G322" i="1"/>
  <c r="F322" i="1"/>
  <c r="E322" i="1"/>
  <c r="M321" i="1"/>
  <c r="E321" i="1"/>
  <c r="E320" i="1"/>
  <c r="M319" i="1"/>
  <c r="E319" i="1"/>
  <c r="M318" i="1"/>
  <c r="E318" i="1"/>
  <c r="M317" i="1"/>
  <c r="E317" i="1"/>
  <c r="M316" i="1"/>
  <c r="E316" i="1"/>
  <c r="M315" i="1"/>
  <c r="E315" i="1"/>
  <c r="L314" i="1"/>
  <c r="K314" i="1"/>
  <c r="J314" i="1"/>
  <c r="I314" i="1"/>
  <c r="H314" i="1"/>
  <c r="G314" i="1"/>
  <c r="F314" i="1"/>
  <c r="E312" i="1"/>
  <c r="M311" i="1"/>
  <c r="E311" i="1"/>
  <c r="M310" i="1"/>
  <c r="E310" i="1"/>
  <c r="M309" i="1"/>
  <c r="E309" i="1"/>
  <c r="M308" i="1"/>
  <c r="E308" i="1"/>
  <c r="E307" i="1"/>
  <c r="M306" i="1"/>
  <c r="E306" i="1"/>
  <c r="L305" i="1"/>
  <c r="K305" i="1"/>
  <c r="J305" i="1"/>
  <c r="I305" i="1"/>
  <c r="H305" i="1"/>
  <c r="G305" i="1"/>
  <c r="F305" i="1"/>
  <c r="M303" i="1"/>
  <c r="E303" i="1"/>
  <c r="M302" i="1"/>
  <c r="E302" i="1"/>
  <c r="L301" i="1"/>
  <c r="K301" i="1"/>
  <c r="J301" i="1"/>
  <c r="J300" i="1" s="1"/>
  <c r="I301" i="1"/>
  <c r="H301" i="1"/>
  <c r="G301" i="1"/>
  <c r="F301" i="1"/>
  <c r="F300" i="1" s="1"/>
  <c r="M299" i="1"/>
  <c r="E299" i="1"/>
  <c r="L298" i="1"/>
  <c r="K298" i="1"/>
  <c r="J298" i="1"/>
  <c r="I298" i="1"/>
  <c r="H298" i="1"/>
  <c r="G298" i="1"/>
  <c r="F298" i="1"/>
  <c r="M297" i="1"/>
  <c r="E297" i="1"/>
  <c r="M296" i="1"/>
  <c r="E296" i="1"/>
  <c r="M295" i="1"/>
  <c r="E295" i="1"/>
  <c r="M294" i="1"/>
  <c r="E294" i="1"/>
  <c r="M293" i="1"/>
  <c r="E293" i="1"/>
  <c r="M292" i="1"/>
  <c r="E292" i="1"/>
  <c r="M291" i="1"/>
  <c r="E291" i="1"/>
  <c r="E290" i="1"/>
  <c r="M289" i="1"/>
  <c r="E289" i="1"/>
  <c r="M288" i="1"/>
  <c r="E288" i="1"/>
  <c r="L287" i="1"/>
  <c r="K287" i="1"/>
  <c r="J287" i="1"/>
  <c r="J285" i="1" s="1"/>
  <c r="I287" i="1"/>
  <c r="H287" i="1"/>
  <c r="G287" i="1"/>
  <c r="F287" i="1"/>
  <c r="F285" i="1" s="1"/>
  <c r="E284" i="1"/>
  <c r="M283" i="1"/>
  <c r="E283" i="1"/>
  <c r="L282" i="1"/>
  <c r="K282" i="1"/>
  <c r="J282" i="1"/>
  <c r="I282" i="1"/>
  <c r="H282" i="1"/>
  <c r="G282" i="1"/>
  <c r="F282" i="1"/>
  <c r="E281" i="1"/>
  <c r="M280" i="1"/>
  <c r="E280" i="1"/>
  <c r="L279" i="1"/>
  <c r="K279" i="1"/>
  <c r="J279" i="1"/>
  <c r="I279" i="1"/>
  <c r="H279" i="1"/>
  <c r="G279" i="1"/>
  <c r="F279" i="1"/>
  <c r="E278" i="1"/>
  <c r="M277" i="1"/>
  <c r="E277" i="1"/>
  <c r="M276" i="1"/>
  <c r="E276" i="1"/>
  <c r="M275" i="1"/>
  <c r="E275" i="1"/>
  <c r="M274" i="1"/>
  <c r="E274" i="1"/>
  <c r="M273" i="1"/>
  <c r="E273" i="1"/>
  <c r="M272" i="1"/>
  <c r="E272" i="1"/>
  <c r="L271" i="1"/>
  <c r="K271" i="1"/>
  <c r="J271" i="1"/>
  <c r="I271" i="1"/>
  <c r="H271" i="1"/>
  <c r="G271" i="1"/>
  <c r="F271" i="1"/>
  <c r="M270" i="1"/>
  <c r="E270" i="1"/>
  <c r="E269" i="1"/>
  <c r="E268" i="1"/>
  <c r="M267" i="1"/>
  <c r="E267" i="1"/>
  <c r="M266" i="1"/>
  <c r="E266" i="1"/>
  <c r="M265" i="1"/>
  <c r="E265" i="1"/>
  <c r="M264" i="1"/>
  <c r="E264" i="1"/>
  <c r="M263" i="1"/>
  <c r="E263" i="1"/>
  <c r="M262" i="1"/>
  <c r="E262" i="1"/>
  <c r="M261" i="1"/>
  <c r="E261" i="1"/>
  <c r="M260" i="1"/>
  <c r="E260" i="1"/>
  <c r="E259" i="1"/>
  <c r="M258" i="1"/>
  <c r="E258" i="1"/>
  <c r="M257" i="1"/>
  <c r="E257" i="1"/>
  <c r="M256" i="1"/>
  <c r="E256" i="1"/>
  <c r="M255" i="1"/>
  <c r="E255" i="1"/>
  <c r="M254" i="1"/>
  <c r="E254" i="1"/>
  <c r="E253" i="1"/>
  <c r="M252" i="1"/>
  <c r="E252" i="1"/>
  <c r="M251" i="1"/>
  <c r="E251" i="1"/>
  <c r="L250" i="1"/>
  <c r="K250" i="1"/>
  <c r="J250" i="1"/>
  <c r="I250" i="1"/>
  <c r="H250" i="1"/>
  <c r="G250" i="1"/>
  <c r="F250" i="1"/>
  <c r="M249" i="1"/>
  <c r="E249" i="1"/>
  <c r="L248" i="1"/>
  <c r="K248" i="1"/>
  <c r="J248" i="1"/>
  <c r="I248" i="1"/>
  <c r="H248" i="1"/>
  <c r="G248" i="1"/>
  <c r="F248" i="1"/>
  <c r="M247" i="1"/>
  <c r="E247" i="1"/>
  <c r="E246" i="1"/>
  <c r="L245" i="1"/>
  <c r="K245" i="1"/>
  <c r="J245" i="1"/>
  <c r="I245" i="1"/>
  <c r="H245" i="1"/>
  <c r="G245" i="1"/>
  <c r="F245" i="1"/>
  <c r="E244" i="1"/>
  <c r="E243" i="1" s="1"/>
  <c r="L243" i="1"/>
  <c r="K243" i="1"/>
  <c r="J243" i="1"/>
  <c r="I243" i="1"/>
  <c r="H243" i="1"/>
  <c r="G243" i="1"/>
  <c r="F243" i="1"/>
  <c r="E242" i="1"/>
  <c r="E241" i="1"/>
  <c r="M240" i="1"/>
  <c r="E240" i="1"/>
  <c r="M239" i="1"/>
  <c r="E239" i="1"/>
  <c r="M238" i="1"/>
  <c r="E238" i="1"/>
  <c r="L237" i="1"/>
  <c r="K237" i="1"/>
  <c r="J237" i="1"/>
  <c r="I237" i="1"/>
  <c r="H237" i="1"/>
  <c r="G237" i="1"/>
  <c r="F237" i="1"/>
  <c r="E236" i="1"/>
  <c r="L235" i="1"/>
  <c r="K235" i="1"/>
  <c r="J235" i="1"/>
  <c r="I235" i="1"/>
  <c r="H235" i="1"/>
  <c r="G235" i="1"/>
  <c r="F235" i="1"/>
  <c r="E235" i="1"/>
  <c r="E234" i="1"/>
  <c r="L233" i="1"/>
  <c r="K233" i="1"/>
  <c r="J233" i="1"/>
  <c r="I233" i="1"/>
  <c r="H233" i="1"/>
  <c r="G233" i="1"/>
  <c r="F233" i="1"/>
  <c r="E233" i="1"/>
  <c r="M232" i="1"/>
  <c r="E232" i="1"/>
  <c r="L231" i="1"/>
  <c r="K231" i="1"/>
  <c r="J231" i="1"/>
  <c r="I231" i="1"/>
  <c r="H231" i="1"/>
  <c r="G231" i="1"/>
  <c r="F231" i="1"/>
  <c r="E230" i="1"/>
  <c r="M229" i="1"/>
  <c r="E229" i="1"/>
  <c r="L228" i="1"/>
  <c r="K228" i="1"/>
  <c r="J228" i="1"/>
  <c r="I228" i="1"/>
  <c r="H228" i="1"/>
  <c r="G228" i="1"/>
  <c r="F228" i="1"/>
  <c r="E227" i="1"/>
  <c r="M226" i="1"/>
  <c r="E226" i="1"/>
  <c r="E225" i="1"/>
  <c r="L224" i="1"/>
  <c r="K224" i="1"/>
  <c r="J224" i="1"/>
  <c r="I224" i="1"/>
  <c r="H224" i="1"/>
  <c r="G224" i="1"/>
  <c r="F224" i="1"/>
  <c r="M223" i="1"/>
  <c r="E223" i="1"/>
  <c r="L222" i="1"/>
  <c r="M222" i="1" s="1"/>
  <c r="K222" i="1"/>
  <c r="J222" i="1"/>
  <c r="I222" i="1"/>
  <c r="H222" i="1"/>
  <c r="G222" i="1"/>
  <c r="M220" i="1"/>
  <c r="E220" i="1"/>
  <c r="L219" i="1"/>
  <c r="K219" i="1"/>
  <c r="J219" i="1"/>
  <c r="I219" i="1"/>
  <c r="H219" i="1"/>
  <c r="G219" i="1"/>
  <c r="F219" i="1"/>
  <c r="M218" i="1"/>
  <c r="E218" i="1"/>
  <c r="M217" i="1"/>
  <c r="E217" i="1"/>
  <c r="M216" i="1"/>
  <c r="E216" i="1"/>
  <c r="M215" i="1"/>
  <c r="E215" i="1"/>
  <c r="M214" i="1"/>
  <c r="E214" i="1"/>
  <c r="E213" i="1"/>
  <c r="M212" i="1"/>
  <c r="E212" i="1"/>
  <c r="M211" i="1"/>
  <c r="E211" i="1"/>
  <c r="M210" i="1"/>
  <c r="E210" i="1"/>
  <c r="M209" i="1"/>
  <c r="E209" i="1"/>
  <c r="M208" i="1"/>
  <c r="E208" i="1"/>
  <c r="M207" i="1"/>
  <c r="E207" i="1"/>
  <c r="M206" i="1"/>
  <c r="E206" i="1"/>
  <c r="E205" i="1"/>
  <c r="M204" i="1"/>
  <c r="E204" i="1"/>
  <c r="M203" i="1"/>
  <c r="E203" i="1"/>
  <c r="M202" i="1"/>
  <c r="E202" i="1"/>
  <c r="M201" i="1"/>
  <c r="E201" i="1"/>
  <c r="M200" i="1"/>
  <c r="E200" i="1"/>
  <c r="M199" i="1"/>
  <c r="E199" i="1"/>
  <c r="A199" i="1"/>
  <c r="A200" i="1" s="1"/>
  <c r="A201" i="1" s="1"/>
  <c r="A202" i="1" s="1"/>
  <c r="M198" i="1"/>
  <c r="E198" i="1"/>
  <c r="M197" i="1"/>
  <c r="E197" i="1"/>
  <c r="M196" i="1"/>
  <c r="E196" i="1"/>
  <c r="M195" i="1"/>
  <c r="E195" i="1"/>
  <c r="M194" i="1"/>
  <c r="E194" i="1"/>
  <c r="E193" i="1"/>
  <c r="M192" i="1"/>
  <c r="E192" i="1"/>
  <c r="M191" i="1"/>
  <c r="E191" i="1"/>
  <c r="M190" i="1"/>
  <c r="E190" i="1"/>
  <c r="M189" i="1"/>
  <c r="E189" i="1"/>
  <c r="A189" i="1"/>
  <c r="A190" i="1" s="1"/>
  <c r="A191" i="1" s="1"/>
  <c r="A192" i="1" s="1"/>
  <c r="A193" i="1" s="1"/>
  <c r="E188" i="1"/>
  <c r="M187" i="1"/>
  <c r="E187" i="1"/>
  <c r="M186" i="1"/>
  <c r="E186" i="1"/>
  <c r="M185" i="1"/>
  <c r="E185" i="1"/>
  <c r="M184" i="1"/>
  <c r="E184" i="1"/>
  <c r="M183" i="1"/>
  <c r="E183" i="1"/>
  <c r="A183" i="1"/>
  <c r="A184" i="1" s="1"/>
  <c r="A185" i="1" s="1"/>
  <c r="A186" i="1" s="1"/>
  <c r="A187" i="1" s="1"/>
  <c r="M182" i="1"/>
  <c r="E182" i="1"/>
  <c r="M181" i="1"/>
  <c r="E181" i="1"/>
  <c r="M180" i="1"/>
  <c r="E180" i="1"/>
  <c r="E179" i="1"/>
  <c r="M178" i="1"/>
  <c r="E178" i="1"/>
  <c r="E177" i="1"/>
  <c r="M176" i="1"/>
  <c r="E176" i="1"/>
  <c r="M175" i="1"/>
  <c r="E175" i="1"/>
  <c r="M174" i="1"/>
  <c r="E174" i="1"/>
  <c r="M173" i="1"/>
  <c r="E173" i="1"/>
  <c r="M172" i="1"/>
  <c r="E172" i="1"/>
  <c r="M171" i="1"/>
  <c r="E171" i="1"/>
  <c r="M170" i="1"/>
  <c r="E170" i="1"/>
  <c r="M169" i="1"/>
  <c r="E169" i="1"/>
  <c r="E168" i="1"/>
  <c r="E167" i="1"/>
  <c r="M166" i="1"/>
  <c r="E166" i="1"/>
  <c r="M165" i="1"/>
  <c r="E165" i="1"/>
  <c r="M164" i="1"/>
  <c r="E164" i="1"/>
  <c r="M163" i="1"/>
  <c r="E163" i="1"/>
  <c r="M162" i="1"/>
  <c r="E162" i="1"/>
  <c r="M161" i="1"/>
  <c r="E161" i="1"/>
  <c r="M160" i="1"/>
  <c r="E160" i="1"/>
  <c r="M159" i="1"/>
  <c r="E159" i="1"/>
  <c r="M158" i="1"/>
  <c r="E158" i="1"/>
  <c r="M157" i="1"/>
  <c r="E157" i="1"/>
  <c r="M156" i="1"/>
  <c r="E156" i="1"/>
  <c r="E155" i="1"/>
  <c r="E154" i="1"/>
  <c r="E153" i="1"/>
  <c r="M152" i="1"/>
  <c r="E152" i="1"/>
  <c r="M151" i="1"/>
  <c r="E151" i="1"/>
  <c r="M150" i="1"/>
  <c r="E150" i="1"/>
  <c r="M149" i="1"/>
  <c r="E149" i="1"/>
  <c r="M148" i="1"/>
  <c r="E148" i="1"/>
  <c r="M147" i="1"/>
  <c r="E147" i="1"/>
  <c r="M146" i="1"/>
  <c r="E146" i="1"/>
  <c r="M145" i="1"/>
  <c r="E145" i="1"/>
  <c r="M144" i="1"/>
  <c r="E144" i="1"/>
  <c r="M143" i="1"/>
  <c r="E143" i="1"/>
  <c r="E142" i="1"/>
  <c r="E141" i="1"/>
  <c r="M140" i="1"/>
  <c r="E140" i="1"/>
  <c r="M139" i="1"/>
  <c r="E139" i="1"/>
  <c r="M138" i="1"/>
  <c r="E138" i="1"/>
  <c r="M137" i="1"/>
  <c r="E137" i="1"/>
  <c r="M136" i="1"/>
  <c r="E136" i="1"/>
  <c r="M135" i="1"/>
  <c r="E135" i="1"/>
  <c r="M134" i="1"/>
  <c r="E134" i="1"/>
  <c r="M133" i="1"/>
  <c r="E133" i="1"/>
  <c r="M132" i="1"/>
  <c r="E132" i="1"/>
  <c r="M131" i="1"/>
  <c r="E131" i="1"/>
  <c r="M130" i="1"/>
  <c r="F130" i="1"/>
  <c r="E130" i="1" s="1"/>
  <c r="M129" i="1"/>
  <c r="E129" i="1"/>
  <c r="E128" i="1"/>
  <c r="L127" i="1"/>
  <c r="K127" i="1"/>
  <c r="J127" i="1"/>
  <c r="I127" i="1"/>
  <c r="H127" i="1"/>
  <c r="G127" i="1"/>
  <c r="M125" i="1"/>
  <c r="E125" i="1"/>
  <c r="M124" i="1"/>
  <c r="E124" i="1"/>
  <c r="E123" i="1"/>
  <c r="M122" i="1"/>
  <c r="E122" i="1"/>
  <c r="M121" i="1"/>
  <c r="E121" i="1"/>
  <c r="M120" i="1"/>
  <c r="E120" i="1"/>
  <c r="M119" i="1"/>
  <c r="E119" i="1"/>
  <c r="M118" i="1"/>
  <c r="E118" i="1"/>
  <c r="M117" i="1"/>
  <c r="E117" i="1"/>
  <c r="E116" i="1"/>
  <c r="M115" i="1"/>
  <c r="E115" i="1"/>
  <c r="M114" i="1"/>
  <c r="E114" i="1"/>
  <c r="M113" i="1"/>
  <c r="E113" i="1"/>
  <c r="M112" i="1"/>
  <c r="E112" i="1"/>
  <c r="M111" i="1"/>
  <c r="E111" i="1"/>
  <c r="M110" i="1"/>
  <c r="E110" i="1"/>
  <c r="M109" i="1"/>
  <c r="E109" i="1"/>
  <c r="M108" i="1"/>
  <c r="E108" i="1"/>
  <c r="M107" i="1"/>
  <c r="E107" i="1"/>
  <c r="M105" i="1"/>
  <c r="E105" i="1"/>
  <c r="M104" i="1"/>
  <c r="E104" i="1"/>
  <c r="M103" i="1"/>
  <c r="E103" i="1"/>
  <c r="M102" i="1"/>
  <c r="E102" i="1"/>
  <c r="M101" i="1"/>
  <c r="E101" i="1"/>
  <c r="M100" i="1"/>
  <c r="E100" i="1"/>
  <c r="M99" i="1"/>
  <c r="E99" i="1"/>
  <c r="M98" i="1"/>
  <c r="E98" i="1"/>
  <c r="M97" i="1"/>
  <c r="E97" i="1"/>
  <c r="M96" i="1"/>
  <c r="E96" i="1"/>
  <c r="M95" i="1"/>
  <c r="E95" i="1"/>
  <c r="E94" i="1"/>
  <c r="E93" i="1"/>
  <c r="E92" i="1"/>
  <c r="M91" i="1"/>
  <c r="E91" i="1"/>
  <c r="L90" i="1"/>
  <c r="K90" i="1"/>
  <c r="J90" i="1"/>
  <c r="I90" i="1"/>
  <c r="H90" i="1"/>
  <c r="G90" i="1"/>
  <c r="F90" i="1"/>
  <c r="E89" i="1"/>
  <c r="L88" i="1"/>
  <c r="K88" i="1"/>
  <c r="J88" i="1"/>
  <c r="I88" i="1"/>
  <c r="H88" i="1"/>
  <c r="G88" i="1"/>
  <c r="F88" i="1"/>
  <c r="E88" i="1"/>
  <c r="M87" i="1"/>
  <c r="E87" i="1"/>
  <c r="E85" i="1" s="1"/>
  <c r="M86" i="1"/>
  <c r="E86" i="1"/>
  <c r="L85" i="1"/>
  <c r="K85" i="1"/>
  <c r="J85" i="1"/>
  <c r="I85" i="1"/>
  <c r="H85" i="1"/>
  <c r="G85" i="1"/>
  <c r="F85" i="1"/>
  <c r="E84" i="1"/>
  <c r="E83" i="1"/>
  <c r="M82" i="1"/>
  <c r="E82" i="1"/>
  <c r="M81" i="1"/>
  <c r="E81" i="1"/>
  <c r="L80" i="1"/>
  <c r="K80" i="1"/>
  <c r="J80" i="1"/>
  <c r="I80" i="1"/>
  <c r="H80" i="1"/>
  <c r="G80" i="1"/>
  <c r="F80" i="1"/>
  <c r="M79" i="1"/>
  <c r="E79" i="1"/>
  <c r="M78" i="1"/>
  <c r="E78" i="1"/>
  <c r="M77" i="1"/>
  <c r="E77" i="1"/>
  <c r="M76" i="1"/>
  <c r="E76" i="1"/>
  <c r="M75" i="1"/>
  <c r="E75" i="1"/>
  <c r="E74" i="1"/>
  <c r="E73" i="1"/>
  <c r="M72" i="1"/>
  <c r="E72" i="1"/>
  <c r="E71" i="1"/>
  <c r="M70" i="1"/>
  <c r="E70" i="1"/>
  <c r="M69" i="1"/>
  <c r="E69" i="1"/>
  <c r="E68" i="1"/>
  <c r="E67" i="1"/>
  <c r="M66" i="1"/>
  <c r="E66" i="1"/>
  <c r="E65" i="1"/>
  <c r="M64" i="1"/>
  <c r="E64" i="1"/>
  <c r="M63" i="1"/>
  <c r="E63" i="1"/>
  <c r="M62" i="1"/>
  <c r="E62" i="1"/>
  <c r="E61" i="1"/>
  <c r="E60" i="1"/>
  <c r="M59" i="1"/>
  <c r="E59" i="1"/>
  <c r="M58" i="1"/>
  <c r="E58" i="1"/>
  <c r="M57" i="1"/>
  <c r="E57" i="1"/>
  <c r="M56" i="1"/>
  <c r="E56" i="1"/>
  <c r="E55" i="1"/>
  <c r="M54" i="1"/>
  <c r="E54" i="1"/>
  <c r="M53" i="1"/>
  <c r="E53" i="1"/>
  <c r="M52" i="1"/>
  <c r="E52" i="1"/>
  <c r="M51" i="1"/>
  <c r="E51" i="1"/>
  <c r="M50" i="1"/>
  <c r="E50" i="1"/>
  <c r="M49" i="1"/>
  <c r="E49" i="1"/>
  <c r="E48" i="1"/>
  <c r="M47" i="1"/>
  <c r="E47" i="1"/>
  <c r="M46" i="1"/>
  <c r="E46" i="1"/>
  <c r="M45" i="1"/>
  <c r="E45" i="1"/>
  <c r="M44" i="1"/>
  <c r="E44" i="1"/>
  <c r="M43" i="1"/>
  <c r="E43" i="1"/>
  <c r="E42" i="1"/>
  <c r="L41" i="1"/>
  <c r="K41" i="1"/>
  <c r="J41" i="1"/>
  <c r="I41" i="1"/>
  <c r="H41" i="1"/>
  <c r="G41" i="1"/>
  <c r="F41" i="1"/>
  <c r="E40" i="1"/>
  <c r="M39" i="1"/>
  <c r="E39" i="1"/>
  <c r="E38" i="1"/>
  <c r="E37" i="1"/>
  <c r="E36" i="1"/>
  <c r="M35" i="1"/>
  <c r="E35" i="1"/>
  <c r="M34" i="1"/>
  <c r="E34" i="1"/>
  <c r="M33" i="1"/>
  <c r="E33" i="1"/>
  <c r="M32" i="1"/>
  <c r="E32" i="1"/>
  <c r="E31" i="1"/>
  <c r="E30" i="1"/>
  <c r="E29" i="1"/>
  <c r="E28" i="1"/>
  <c r="M27" i="1"/>
  <c r="E27" i="1"/>
  <c r="M26" i="1"/>
  <c r="E26" i="1"/>
  <c r="M25" i="1"/>
  <c r="E25" i="1"/>
  <c r="M24" i="1"/>
  <c r="E24" i="1"/>
  <c r="M23" i="1"/>
  <c r="E23" i="1"/>
  <c r="M22" i="1"/>
  <c r="E22" i="1"/>
  <c r="E21" i="1"/>
  <c r="M20" i="1"/>
  <c r="E20" i="1"/>
  <c r="M19" i="1"/>
  <c r="E19" i="1"/>
  <c r="E18" i="1"/>
  <c r="M17" i="1"/>
  <c r="E17" i="1"/>
  <c r="M16" i="1"/>
  <c r="E16" i="1"/>
  <c r="M15" i="1"/>
  <c r="E15" i="1"/>
  <c r="M14" i="1"/>
  <c r="E14" i="1"/>
  <c r="M13" i="1"/>
  <c r="E13" i="1"/>
  <c r="E12" i="1"/>
  <c r="M11" i="1"/>
  <c r="L10" i="1"/>
  <c r="K10" i="1"/>
  <c r="J10" i="1"/>
  <c r="I10" i="1"/>
  <c r="H10" i="1"/>
  <c r="G10" i="1"/>
  <c r="F10" i="1"/>
  <c r="M8" i="1"/>
  <c r="E8" i="1"/>
  <c r="L7" i="1"/>
  <c r="K7" i="1"/>
  <c r="K6" i="1" s="1"/>
  <c r="J7" i="1"/>
  <c r="J6" i="1" s="1"/>
  <c r="I7" i="1"/>
  <c r="I6" i="1" s="1"/>
  <c r="H7" i="1"/>
  <c r="H6" i="1" s="1"/>
  <c r="G7" i="1"/>
  <c r="G6" i="1" s="1"/>
  <c r="F7" i="1"/>
  <c r="F6" i="1" s="1"/>
  <c r="E7" i="1"/>
  <c r="E6" i="1" s="1"/>
  <c r="D45" i="2" l="1"/>
  <c r="E45" i="2" s="1"/>
  <c r="F42" i="2"/>
  <c r="G313" i="1"/>
  <c r="M41" i="1"/>
  <c r="H300" i="1"/>
  <c r="M231" i="1"/>
  <c r="M271" i="1"/>
  <c r="M85" i="1"/>
  <c r="L300" i="1"/>
  <c r="M305" i="1"/>
  <c r="G285" i="1"/>
  <c r="F313" i="1"/>
  <c r="J313" i="1"/>
  <c r="M248" i="1"/>
  <c r="M314" i="1"/>
  <c r="I313" i="1"/>
  <c r="I300" i="1"/>
  <c r="E10" i="1"/>
  <c r="E90" i="1"/>
  <c r="J9" i="1"/>
  <c r="M80" i="1"/>
  <c r="F221" i="1"/>
  <c r="G9" i="1"/>
  <c r="F127" i="1"/>
  <c r="F9" i="1" s="1"/>
  <c r="M219" i="1"/>
  <c r="M279" i="1"/>
  <c r="H285" i="1"/>
  <c r="K313" i="1"/>
  <c r="M127" i="1"/>
  <c r="M224" i="1"/>
  <c r="M237" i="1"/>
  <c r="M250" i="1"/>
  <c r="E287" i="1"/>
  <c r="I285" i="1"/>
  <c r="L313" i="1"/>
  <c r="H313" i="1"/>
  <c r="H9" i="1"/>
  <c r="I9" i="1"/>
  <c r="K285" i="1"/>
  <c r="G300" i="1"/>
  <c r="F45" i="2"/>
  <c r="F8" i="2"/>
  <c r="F18" i="2"/>
  <c r="F34" i="2"/>
  <c r="F6" i="2"/>
  <c r="K9" i="1"/>
  <c r="M10" i="1"/>
  <c r="E80" i="1"/>
  <c r="E127" i="1"/>
  <c r="E237" i="1"/>
  <c r="M7" i="1"/>
  <c r="L6" i="1"/>
  <c r="M90" i="1"/>
  <c r="L9" i="1"/>
  <c r="E224" i="1"/>
  <c r="I221" i="1"/>
  <c r="E250" i="1"/>
  <c r="E279" i="1"/>
  <c r="E41" i="1"/>
  <c r="L221" i="1"/>
  <c r="M287" i="1"/>
  <c r="L285" i="1"/>
  <c r="M285" i="1" s="1"/>
  <c r="E314" i="1"/>
  <c r="E313" i="1" s="1"/>
  <c r="E219" i="1"/>
  <c r="G221" i="1"/>
  <c r="J221" i="1"/>
  <c r="E222" i="1"/>
  <c r="E231" i="1"/>
  <c r="E248" i="1"/>
  <c r="K300" i="1"/>
  <c r="M301" i="1"/>
  <c r="E305" i="1"/>
  <c r="H221" i="1"/>
  <c r="K221" i="1"/>
  <c r="M228" i="1"/>
  <c r="M245" i="1"/>
  <c r="M282" i="1"/>
  <c r="M322" i="1"/>
  <c r="E228" i="1"/>
  <c r="E245" i="1"/>
  <c r="E271" i="1"/>
  <c r="E282" i="1"/>
  <c r="E298" i="1"/>
  <c r="M298" i="1"/>
  <c r="E301" i="1"/>
  <c r="E285" i="1" l="1"/>
  <c r="M300" i="1"/>
  <c r="M313" i="1"/>
  <c r="M221" i="1"/>
  <c r="E9" i="1"/>
  <c r="E300" i="1"/>
  <c r="M9" i="1"/>
  <c r="E221" i="1"/>
  <c r="M6" i="1"/>
</calcChain>
</file>

<file path=xl/comments1.xml><?xml version="1.0" encoding="utf-8"?>
<comments xmlns="http://schemas.openxmlformats.org/spreadsheetml/2006/main">
  <authors>
    <author>Jana Muťková Ing.</author>
    <author>Kopřivová Petra</author>
    <author>Javorek Stanislav</author>
  </authors>
  <commentList>
    <comment ref="H46" authorId="0">
      <text>
        <r>
          <rPr>
            <b/>
            <sz val="9"/>
            <color indexed="81"/>
            <rFont val="Tahoma"/>
            <family val="2"/>
            <charset val="238"/>
          </rPr>
          <t>Jana Muťková Ing.:</t>
        </r>
        <r>
          <rPr>
            <sz val="9"/>
            <color indexed="81"/>
            <rFont val="Tahoma"/>
            <family val="2"/>
            <charset val="238"/>
          </rPr>
          <t xml:space="preserve">
SŽDC</t>
        </r>
      </text>
    </comment>
    <comment ref="H47" authorId="0">
      <text>
        <r>
          <rPr>
            <b/>
            <sz val="9"/>
            <color indexed="81"/>
            <rFont val="Tahoma"/>
            <family val="2"/>
            <charset val="238"/>
          </rPr>
          <t>Jana Muťková Ing.:</t>
        </r>
        <r>
          <rPr>
            <sz val="9"/>
            <color indexed="81"/>
            <rFont val="Tahoma"/>
            <family val="2"/>
            <charset val="238"/>
          </rPr>
          <t xml:space="preserve">
ZPF</t>
        </r>
      </text>
    </comment>
    <comment ref="H49" authorId="0">
      <text>
        <r>
          <rPr>
            <b/>
            <sz val="9"/>
            <color indexed="81"/>
            <rFont val="Tahoma"/>
            <family val="2"/>
            <charset val="238"/>
          </rPr>
          <t>Jana Muťková Ing.:</t>
        </r>
        <r>
          <rPr>
            <sz val="9"/>
            <color indexed="81"/>
            <rFont val="Tahoma"/>
            <family val="2"/>
            <charset val="238"/>
          </rPr>
          <t xml:space="preserve">
ZPF</t>
        </r>
      </text>
    </comment>
    <comment ref="I50" authorId="1">
      <text>
        <r>
          <rPr>
            <b/>
            <sz val="9"/>
            <color indexed="81"/>
            <rFont val="Tahoma"/>
            <family val="2"/>
            <charset val="238"/>
          </rPr>
          <t>Kopřivová Petra:</t>
        </r>
        <r>
          <rPr>
            <sz val="9"/>
            <color indexed="81"/>
            <rFont val="Tahoma"/>
            <family val="2"/>
            <charset val="238"/>
          </rPr>
          <t xml:space="preserve">
DÚR</t>
        </r>
      </text>
    </comment>
    <comment ref="H51" authorId="0">
      <text>
        <r>
          <rPr>
            <b/>
            <sz val="9"/>
            <color indexed="81"/>
            <rFont val="Tahoma"/>
            <family val="2"/>
            <charset val="238"/>
          </rPr>
          <t>Jana Muťková Ing.:</t>
        </r>
        <r>
          <rPr>
            <sz val="9"/>
            <color indexed="81"/>
            <rFont val="Tahoma"/>
            <family val="2"/>
            <charset val="238"/>
          </rPr>
          <t xml:space="preserve">
ZPF</t>
        </r>
      </text>
    </comment>
    <comment ref="H52" authorId="0">
      <text>
        <r>
          <rPr>
            <b/>
            <sz val="9"/>
            <color indexed="81"/>
            <rFont val="Tahoma"/>
            <family val="2"/>
            <charset val="238"/>
          </rPr>
          <t>Jana Muťková Ing.:</t>
        </r>
        <r>
          <rPr>
            <sz val="9"/>
            <color indexed="81"/>
            <rFont val="Tahoma"/>
            <family val="2"/>
            <charset val="238"/>
          </rPr>
          <t xml:space="preserve">
ZPF</t>
        </r>
      </text>
    </comment>
    <comment ref="H56" authorId="0">
      <text>
        <r>
          <rPr>
            <b/>
            <sz val="9"/>
            <color indexed="81"/>
            <rFont val="Tahoma"/>
            <family val="2"/>
            <charset val="238"/>
          </rPr>
          <t>Jana Muťková Ing.:</t>
        </r>
        <r>
          <rPr>
            <sz val="9"/>
            <color indexed="81"/>
            <rFont val="Tahoma"/>
            <family val="2"/>
            <charset val="238"/>
          </rPr>
          <t xml:space="preserve">
ZPF</t>
        </r>
      </text>
    </comment>
    <comment ref="R57" authorId="2">
      <text>
        <r>
          <rPr>
            <b/>
            <sz val="9"/>
            <color indexed="81"/>
            <rFont val="Tahoma"/>
            <family val="2"/>
            <charset val="238"/>
          </rPr>
          <t>Javorek Stanislav:</t>
        </r>
        <r>
          <rPr>
            <sz val="9"/>
            <color indexed="81"/>
            <rFont val="Tahoma"/>
            <family val="2"/>
            <charset val="238"/>
          </rPr>
          <t xml:space="preserve">
Jsou zapracovávány výsledky jednání s dotčenými organizacemi-hotovo bude cca za 14 dnů. Následně bude prováděn inženýring. Proběhlo jednání o vícepracích - stanovisko sdělí projektant po návratu Ing. Káni z nemocenské . </t>
        </r>
      </text>
    </comment>
    <comment ref="F69" authorId="1">
      <text>
        <r>
          <rPr>
            <b/>
            <sz val="9"/>
            <color indexed="81"/>
            <rFont val="Tahoma"/>
            <family val="2"/>
            <charset val="238"/>
          </rPr>
          <t>Kopřivová Petra:</t>
        </r>
        <r>
          <rPr>
            <sz val="9"/>
            <color indexed="81"/>
            <rFont val="Tahoma"/>
            <family val="2"/>
            <charset val="238"/>
          </rPr>
          <t xml:space="preserve">
podle DÚR
</t>
        </r>
      </text>
    </comment>
    <comment ref="H69" authorId="1">
      <text>
        <r>
          <rPr>
            <b/>
            <sz val="9"/>
            <color indexed="81"/>
            <rFont val="Tahoma"/>
            <family val="2"/>
            <charset val="238"/>
          </rPr>
          <t>Kopřivová Petra:</t>
        </r>
        <r>
          <rPr>
            <sz val="9"/>
            <color indexed="81"/>
            <rFont val="Tahoma"/>
            <family val="2"/>
            <charset val="238"/>
          </rPr>
          <t xml:space="preserve">
budouci smlouvy VB</t>
        </r>
      </text>
    </comment>
    <comment ref="H78" authorId="0">
      <text>
        <r>
          <rPr>
            <b/>
            <sz val="9"/>
            <color indexed="81"/>
            <rFont val="Tahoma"/>
            <family val="2"/>
            <charset val="238"/>
          </rPr>
          <t>Jana Muťková Ing.:</t>
        </r>
        <r>
          <rPr>
            <sz val="9"/>
            <color indexed="81"/>
            <rFont val="Tahoma"/>
            <family val="2"/>
            <charset val="238"/>
          </rPr>
          <t xml:space="preserve">
přeložka, ZVB</t>
        </r>
      </text>
    </comment>
    <comment ref="R319" authorId="2">
      <text>
        <r>
          <rPr>
            <b/>
            <sz val="9"/>
            <color indexed="81"/>
            <rFont val="Tahoma"/>
            <family val="2"/>
            <charset val="238"/>
          </rPr>
          <t>Javorek Stanislav:</t>
        </r>
        <r>
          <rPr>
            <sz val="9"/>
            <color indexed="81"/>
            <rFont val="Tahoma"/>
            <family val="2"/>
            <charset val="238"/>
          </rPr>
          <t xml:space="preserve">
V radě obvodu proběhla změna umístění náhradní výsadby. Na základě toho vystavil projektant žádost na odb. životního prostředí o vydání rozhodnutí na náhradní výsadbu. Po vydání rozhodnutí bude výsledek zapracován do PD a předán objednateli</t>
        </r>
      </text>
    </comment>
    <comment ref="R320" authorId="2">
      <text>
        <r>
          <rPr>
            <b/>
            <sz val="9"/>
            <color indexed="81"/>
            <rFont val="Tahoma"/>
            <family val="2"/>
            <charset val="238"/>
          </rPr>
          <t>Javorek Stanislav:</t>
        </r>
        <r>
          <rPr>
            <sz val="9"/>
            <color indexed="81"/>
            <rFont val="Tahoma"/>
            <family val="2"/>
            <charset val="238"/>
          </rPr>
          <t xml:space="preserve">
V radě obvodu proběhla změna umístění náhradní výsadby. Na základě toho vystavil projektant žádost na odb. životního prostředí o vydání rozhodnutí na náhradní výsadbu. Po vydání rozhodnutí bude výsledek zapracován do PD a předán objednateli</t>
        </r>
      </text>
    </comment>
  </commentList>
</comments>
</file>

<file path=xl/sharedStrings.xml><?xml version="1.0" encoding="utf-8"?>
<sst xmlns="http://schemas.openxmlformats.org/spreadsheetml/2006/main" count="2056" uniqueCount="947">
  <si>
    <t xml:space="preserve">       Přehled investiční výstavby realizované investičním odborem ke dni 31. 12. 2016</t>
  </si>
  <si>
    <t>Rozpočtové náklady stavby</t>
  </si>
  <si>
    <t>Dosud</t>
  </si>
  <si>
    <t>Rozpočet</t>
  </si>
  <si>
    <t>Plnění</t>
  </si>
  <si>
    <t>Termíny</t>
  </si>
  <si>
    <t>ORG</t>
  </si>
  <si>
    <t>Lok.</t>
  </si>
  <si>
    <t>Dozor</t>
  </si>
  <si>
    <t>Název stavby</t>
  </si>
  <si>
    <t>CELKEM</t>
  </si>
  <si>
    <t>z toho</t>
  </si>
  <si>
    <t>nasml.</t>
  </si>
  <si>
    <t>SR</t>
  </si>
  <si>
    <t>UR</t>
  </si>
  <si>
    <t>1-12</t>
  </si>
  <si>
    <t>%</t>
  </si>
  <si>
    <t>vydání</t>
  </si>
  <si>
    <t>Realizace</t>
  </si>
  <si>
    <t>Kolaud.</t>
  </si>
  <si>
    <t>Poznámka</t>
  </si>
  <si>
    <t>stavební</t>
  </si>
  <si>
    <t>PD</t>
  </si>
  <si>
    <t>ostatní</t>
  </si>
  <si>
    <t>objemy</t>
  </si>
  <si>
    <t>2016</t>
  </si>
  <si>
    <t>k UR</t>
  </si>
  <si>
    <t>ÚR</t>
  </si>
  <si>
    <t>SP</t>
  </si>
  <si>
    <t>1. ZEMĚDĚLSTVÍ, LESNÍ HOSPODÁŘSTVÍ A RYBAŘSTVÍ</t>
  </si>
  <si>
    <t>OdPa - 1014 - Ozdravování hospodářských zvířat, polních a speciálních plodin a zvláštní veterinární péče</t>
  </si>
  <si>
    <t>TRE</t>
  </si>
  <si>
    <t>Konečný</t>
  </si>
  <si>
    <t>Rozšíření útulků pro psy v Třebovicích</t>
  </si>
  <si>
    <t>zpracován IZ, V&amp;V stavební a statická kancelář, spol. s r.o., 12/2016 koncept DÚR</t>
  </si>
  <si>
    <t>2.  PRŮMYSLOVÁ  A OSTATNÍ  ODVĚTVÍ  HOSPODÁŘSTVÍ</t>
  </si>
  <si>
    <t>OdPa - 2212 - Silnice</t>
  </si>
  <si>
    <t>PLE</t>
  </si>
  <si>
    <t>Veselá</t>
  </si>
  <si>
    <t>Rekonstrukce MK ul. Karla Svobody</t>
  </si>
  <si>
    <t>08/2007</t>
  </si>
  <si>
    <t>03/2014</t>
  </si>
  <si>
    <t>04/2015-10/2015</t>
  </si>
  <si>
    <t>OJI</t>
  </si>
  <si>
    <t>Hlisníkovská</t>
  </si>
  <si>
    <t>Přeložka ul. Moravská - PD</t>
  </si>
  <si>
    <t>MÚK Místecká - Moravská  (DÚR, DSP)</t>
  </si>
  <si>
    <t>08/2009</t>
  </si>
  <si>
    <t>02/2014</t>
  </si>
  <si>
    <t>2017-2018</t>
  </si>
  <si>
    <t>zpracována prováděcí dokumentace, vydáno SP, nebyly schváleny rozpočtem finance na realizaci stavby</t>
  </si>
  <si>
    <t>POR</t>
  </si>
  <si>
    <t>Kanclíř</t>
  </si>
  <si>
    <t>SSZ K 4077 Martinovská x Provozní x 1.čs. armádního sboru</t>
  </si>
  <si>
    <t>10/2013</t>
  </si>
  <si>
    <t>10/2015-12/2016</t>
  </si>
  <si>
    <t>12/2016</t>
  </si>
  <si>
    <t>v 11/16 proběhla přejímka stavby, v 12/16 po  ukončeního zkušebního provozu tram. tratě a vydán kol. souhlas</t>
  </si>
  <si>
    <t>MOP</t>
  </si>
  <si>
    <t>Přednádraží Ostrava-Přívoz, Terminál Jirská</t>
  </si>
  <si>
    <t>08/2014</t>
  </si>
  <si>
    <t>06/2016</t>
  </si>
  <si>
    <t>Rekonstrukce ul. Nádražní , I. etapa</t>
  </si>
  <si>
    <t>07/2014</t>
  </si>
  <si>
    <t>09/2014</t>
  </si>
  <si>
    <t>04/2015-05/2016</t>
  </si>
  <si>
    <t>03/2017</t>
  </si>
  <si>
    <t>VIT</t>
  </si>
  <si>
    <t>Prodloužená ul. Ruská</t>
  </si>
  <si>
    <t>02/2012</t>
  </si>
  <si>
    <t>06/2012</t>
  </si>
  <si>
    <t>10/2012-11/2014</t>
  </si>
  <si>
    <t>12/2014</t>
  </si>
  <si>
    <t>POL</t>
  </si>
  <si>
    <t>Výstavba technické infrastruktury sídelního útvaru Janová v Polance nad Odrou</t>
  </si>
  <si>
    <t>8/2013</t>
  </si>
  <si>
    <t>11/2014</t>
  </si>
  <si>
    <t>2017</t>
  </si>
  <si>
    <t>2018</t>
  </si>
  <si>
    <t>Tramvajové mosty ul. Plzeňská</t>
  </si>
  <si>
    <t>06/2014</t>
  </si>
  <si>
    <t>04/2015</t>
  </si>
  <si>
    <t>zahájení stavby jaro 2017</t>
  </si>
  <si>
    <t>Žáčková</t>
  </si>
  <si>
    <t>Komunikace v areálu bývalé nemocnice Zábřeh</t>
  </si>
  <si>
    <t>05/2015</t>
  </si>
  <si>
    <t>07/2015</t>
  </si>
  <si>
    <t>10/2015-06/2016</t>
  </si>
  <si>
    <t>07/2016</t>
  </si>
  <si>
    <t>Komunikace U Cementárny</t>
  </si>
  <si>
    <t>vydáno SP, předpoklad realizace 2017</t>
  </si>
  <si>
    <t>SSZ K 3030 Výškovická x Pavlovova</t>
  </si>
  <si>
    <t>10/2016</t>
  </si>
  <si>
    <t>vydáno ÚR, běží výb. řízení na zpracovatele DSP</t>
  </si>
  <si>
    <t>Dopravní propojení Dolní oblasti Vítkovice s centrem Ostravy</t>
  </si>
  <si>
    <t>Zastávka MHD Kotva, ul. Výškovická</t>
  </si>
  <si>
    <t xml:space="preserve">Zpracován investiční záměr, vybrán zhotovitel PD (DÚR,DSP,DPS) vč. IČ. Vyhotovena PD DÚR, vydáno ÚR. ÚHA připravuje architektonickou studii řešící vizuální vzhled zastávky, včetně jejího napojení na inženýrské sítě. Pokračuje vyhotovení PD (DSP). </t>
  </si>
  <si>
    <t>Komunikace - Severní spoj (DÚR)</t>
  </si>
  <si>
    <t>2016-2017</t>
  </si>
  <si>
    <t>průzkumy provedeny, zpracovává se DÚR</t>
  </si>
  <si>
    <t>PUS</t>
  </si>
  <si>
    <t>Rekonstrukce ul. Pustkovecká</t>
  </si>
  <si>
    <t>06/2015</t>
  </si>
  <si>
    <t>stavební povolení vydáno, nebyly schváleny finance na realizaci</t>
  </si>
  <si>
    <t>SLO</t>
  </si>
  <si>
    <t>Okružní křižovatka Michálkovická</t>
  </si>
  <si>
    <t>10/2014</t>
  </si>
  <si>
    <t>07/2015-10/2015</t>
  </si>
  <si>
    <t>02/2016</t>
  </si>
  <si>
    <t>SSZ K 4023 - Opavská x Martinovská  x Francouzská</t>
  </si>
  <si>
    <t>ohlášení st. prací</t>
  </si>
  <si>
    <t>05/2016-10/2016</t>
  </si>
  <si>
    <t>zpracována DPS, zajištěna IČ pro zadání realizace, fin. prostředky k realizaci převedeny na ORJ 100 odboru dopravy</t>
  </si>
  <si>
    <t>SSZ K 4006 - Opavská x 17. listopadu</t>
  </si>
  <si>
    <t>zpracovává se DPS, zajištěna IČ pro zadání realizace, fin. prostředky k realizaci převedeny na ORJ 100 odboru dopravy</t>
  </si>
  <si>
    <t xml:space="preserve">SSZ Dr. Slabihoudka x 17. listopadu PD </t>
  </si>
  <si>
    <t xml:space="preserve">SSZ Dr. Studentská x Opavská PD </t>
  </si>
  <si>
    <t>Zpracován investiční záměr, vybrán zhotovitel PD (DÚR,DSP,DPS) vč. IČ - MORAVIA CONSULT Olomouc a.s. Řeší se propustek, který je nedílnou součástí PD a je v havarijním stavu. Jeho správcem je ŘSD, které připravuje kamerové zkoušky.</t>
  </si>
  <si>
    <t>MÚK Rudná x Závodní</t>
  </si>
  <si>
    <t>SVI</t>
  </si>
  <si>
    <t>MK ul. Francouzská v úseku Rudná - Polská</t>
  </si>
  <si>
    <t>Odbor dopravy připravuje soutěž na zpracovatele investičního záměru</t>
  </si>
  <si>
    <t>Rekonstrukce ulice Nádražní - II. etapa</t>
  </si>
  <si>
    <t>03/2016-02/2017</t>
  </si>
  <si>
    <t>Prodloužení účelové komunikace</t>
  </si>
  <si>
    <t>08/2016</t>
  </si>
  <si>
    <t>09/2016-11/2016</t>
  </si>
  <si>
    <t>Rekonstrukce lesní cesty v Bělském lese</t>
  </si>
  <si>
    <t>Vypracován návrh na opravu komunikace a geologický posudek, z kterého vyplynula nutná rekonstrukce komunikace. Probíhá VZMR na zpracování PD (DSP, DPS), IČ, AD, BOZP.</t>
  </si>
  <si>
    <t>MHH</t>
  </si>
  <si>
    <t>Rekonstrukce křižovatky ul. 28. října, sil. II/479 S MK ul. Železáresnkou a  a Sokola Tůmy v Ostravě</t>
  </si>
  <si>
    <t>Zpracován investiční záměr. V současné době podán požadavek na OVZ o realizaci dokumentaci pro vyhlášení VZ na realizaci PD. Odbor VZ připravuje VZ dohromady se stavbou "Přestuipní uzel Hulváky - II. etapa</t>
  </si>
  <si>
    <t>Přednádraží Ostrava-Přívoz, Prodloužená ul. Skladištní</t>
  </si>
  <si>
    <t>Zpracován IZ - INGPLAN, zadáno zpracování DÚR, DSP. Připravuje se PD pro ÚR - řeší se problematika pozemků.</t>
  </si>
  <si>
    <t>Koneszová</t>
  </si>
  <si>
    <t>Rekonstrukce kanalizace a vodovodu  vč. komunikace ul. Tvorkovských</t>
  </si>
  <si>
    <t>12/2013</t>
  </si>
  <si>
    <t>07/2015-01/2017</t>
  </si>
  <si>
    <t>Rekonstrukce vodovodu a kanalizace ul. Českobratrská a Sadová vč. povrchů</t>
  </si>
  <si>
    <t>01/2013</t>
  </si>
  <si>
    <t>zpracována DSP+DPS, vydáno SP, realizace nejdříve až po dokončení stavby Rekonstr. ul. Nádražní, podklady pro zadání VZ na realizaci stavby předány v 08/2016 na ZFUN</t>
  </si>
  <si>
    <t>OdPa - 2219 - Ostatní záležitosti pozemních komunikací</t>
  </si>
  <si>
    <t>Kopřivová</t>
  </si>
  <si>
    <t>Cyklostezka Odra - Morava - Dunaj v MSK</t>
  </si>
  <si>
    <t>11/2010</t>
  </si>
  <si>
    <t>03/2012</t>
  </si>
  <si>
    <t>06/2015-12/2015</t>
  </si>
  <si>
    <t>04/2016</t>
  </si>
  <si>
    <t>SMO zde vystupuje jako partner projektu, investorem je Region Poodří</t>
  </si>
  <si>
    <t>Cyklotrasa M přes Svinovské mosty</t>
  </si>
  <si>
    <t>11/2017</t>
  </si>
  <si>
    <t>2018-2019</t>
  </si>
  <si>
    <t>2019</t>
  </si>
  <si>
    <t>Cyklotrasa P - průchodnost Starobní, Provaznická, Dr. Martínka</t>
  </si>
  <si>
    <t>06/2013</t>
  </si>
  <si>
    <t>04/2017- 12/2017</t>
  </si>
  <si>
    <t>12/2017</t>
  </si>
  <si>
    <t>zpracovaná DPS, SHB, akciová společnost na AD, probíhá VŘ na zhotovitele</t>
  </si>
  <si>
    <t>Propojenost cyklistické trasy v úseku ul. Psohlavců, Martinovská</t>
  </si>
  <si>
    <t>09/2012</t>
  </si>
  <si>
    <t>04/2015-12/2015</t>
  </si>
  <si>
    <t>01/2016</t>
  </si>
  <si>
    <t>Cyklistická trasa U - U Výtopny, Pavlovova</t>
  </si>
  <si>
    <t>05/2016</t>
  </si>
  <si>
    <t>12/2018</t>
  </si>
  <si>
    <t>SBE</t>
  </si>
  <si>
    <t>Cyklistická stezka Proskovická, Blanická</t>
  </si>
  <si>
    <t>08/2015</t>
  </si>
  <si>
    <t>02/2017 - 11/2017</t>
  </si>
  <si>
    <t>SHB, akciová společnost na  AD, Hochtief - zhotovitel, Hi - 2 ing - TDS</t>
  </si>
  <si>
    <t xml:space="preserve">Cyklistická lávka přes řeku Odru v Polance nad Odrou </t>
  </si>
  <si>
    <t>2018-2020</t>
  </si>
  <si>
    <t>2020</t>
  </si>
  <si>
    <t>z rozhodnutí vedení města se nezahajuje další příprava cyklistických stezek</t>
  </si>
  <si>
    <t>NVE</t>
  </si>
  <si>
    <t>Cyklostezka Nová Ves - vodárna</t>
  </si>
  <si>
    <t>12/2012</t>
  </si>
  <si>
    <t>05/2014</t>
  </si>
  <si>
    <t>06/2017-06/2018</t>
  </si>
  <si>
    <t>07/2018</t>
  </si>
  <si>
    <t>zpracovaná DPS, DHV CR na AD</t>
  </si>
  <si>
    <t>Cyklostezka Polanka nad Odrou - železniční přejezd, ul. K Pile</t>
  </si>
  <si>
    <t>05/2018 - 11/2018</t>
  </si>
  <si>
    <t>HaskoningDHV CR na DSP, DPS + IČ, AD</t>
  </si>
  <si>
    <t>RAB</t>
  </si>
  <si>
    <t>Cyklistická trasa O, Ostrava - Radvanice</t>
  </si>
  <si>
    <t>11/2012</t>
  </si>
  <si>
    <t>01/2014</t>
  </si>
  <si>
    <t>07/2015-12/2015</t>
  </si>
  <si>
    <t>12/2015</t>
  </si>
  <si>
    <t>Cyklostezka Počáteční, Slezskoostravský hrad</t>
  </si>
  <si>
    <t>05/2013</t>
  </si>
  <si>
    <t>08/2015-06/2016</t>
  </si>
  <si>
    <t>Cyklostezka Hornopolní x Varenská x Hollarova</t>
  </si>
  <si>
    <t>OSA projekt s.r.o. na DSP, DPS, IČ a AD</t>
  </si>
  <si>
    <t>Náměstí O.-Jih, veřejný prostor Hrabůvka</t>
  </si>
  <si>
    <t>změna předmětu díla na PD a započaty projekční práce</t>
  </si>
  <si>
    <t>Cyklotrasa Y - Průmyslová, Baarova</t>
  </si>
  <si>
    <t>03/2015</t>
  </si>
  <si>
    <t>04/2017-12/2017</t>
  </si>
  <si>
    <t>HaskoningDHV CR na AD, podaná žádost o dotaci, probíhá VŘ na zhotovitele</t>
  </si>
  <si>
    <t>HRA</t>
  </si>
  <si>
    <t>Cyklistické řešení na ul. Na Rovince</t>
  </si>
  <si>
    <t>06/2018-12/2018</t>
  </si>
  <si>
    <t>HaskoningDHV CR na DSP, DPS, IČ a AD, z důvodu nevykoupeného pozemku od f. TESCO byla staregickým odborem další příprava pozastavena</t>
  </si>
  <si>
    <t>Cyklostezka W Poruba - Krásné Pole</t>
  </si>
  <si>
    <t>01/2015</t>
  </si>
  <si>
    <t>Cyklistické propojení ul. 17.listopadu, VTP</t>
  </si>
  <si>
    <t>03/2016</t>
  </si>
  <si>
    <t>HaskoningDHV CR na DSP, IČ, DPS a AD</t>
  </si>
  <si>
    <t>Cyklotrasa F - Hulváky, Stojanovo náměstí</t>
  </si>
  <si>
    <t>10/2015</t>
  </si>
  <si>
    <t>zpracovaná DPS, Projekt 2010 na AD</t>
  </si>
  <si>
    <t>Cyklotrasa R - Svinov, Polanka</t>
  </si>
  <si>
    <t>04/2018-12/2018</t>
  </si>
  <si>
    <t>OSA projekt na DÚR, IČ</t>
  </si>
  <si>
    <t>NBE</t>
  </si>
  <si>
    <t>Cyklotrasa F, U - Kaminského, Ječmínkova</t>
  </si>
  <si>
    <t>01/2017</t>
  </si>
  <si>
    <t>10/2017-08/2018</t>
  </si>
  <si>
    <t>09/2018</t>
  </si>
  <si>
    <t xml:space="preserve">SHB, akciová společnost na DÚR, IČ </t>
  </si>
  <si>
    <t>Rek. chodníků 28. října - Železárenská, Jahnova</t>
  </si>
  <si>
    <t>NE</t>
  </si>
  <si>
    <t>11/2016</t>
  </si>
  <si>
    <t>Stavba realizována, probíhá odstraňování vad a nedodělků.</t>
  </si>
  <si>
    <t>Prodloužení cyklostezky - lávka přes Ostravici</t>
  </si>
  <si>
    <t>10/2015-04/2016</t>
  </si>
  <si>
    <t>Cyklotrasa M - ul. 1.máje, Sokola Tůmy</t>
  </si>
  <si>
    <t>09/2016</t>
  </si>
  <si>
    <t>2018 - 2019</t>
  </si>
  <si>
    <t>HaskoningDHV CR na DÚR + IČ</t>
  </si>
  <si>
    <t>Cyklistické propojení ul. Poděbradova, Horova</t>
  </si>
  <si>
    <t>02/2017</t>
  </si>
  <si>
    <t>08/2017-06/2018</t>
  </si>
  <si>
    <t>Parkoviště Most Českobratrská</t>
  </si>
  <si>
    <t>Zpracován investiční záměr, vybrán zhotovitel PD (DÚR,DSP,DPS) vč. IČ, AD - Projekt 2010, s.r.o.</t>
  </si>
  <si>
    <t>Cyklotrasa L, I  - Družstevní, při Odře</t>
  </si>
  <si>
    <t>05/2017</t>
  </si>
  <si>
    <t>03/2018-10/2018</t>
  </si>
  <si>
    <t>11/2018</t>
  </si>
  <si>
    <t>Cyklotrasa S,M - Mečníkovova, Žákovská</t>
  </si>
  <si>
    <t>Cyklostezka ul. Želivského, Na Rovince</t>
  </si>
  <si>
    <t>06/2018</t>
  </si>
  <si>
    <t>Cyklotrasa Q podél ul. Průběžné</t>
  </si>
  <si>
    <t>akce přerušena , kolize s projektem tramvaje</t>
  </si>
  <si>
    <t>Parkovací objekty DK POKLAD</t>
  </si>
  <si>
    <t>zpracováva se dokumentace pro územní rozhodnutí</t>
  </si>
  <si>
    <t>Muťka</t>
  </si>
  <si>
    <t>Výstavba parkovacího objektu Hlavní nádraží</t>
  </si>
  <si>
    <t>OSR doposud zajišťuje přípravu investičního záměru na přednádraží Hlavního nádraží Ostrava-Přívoz, který má být podkladem pro IZ parkovacího objektu.</t>
  </si>
  <si>
    <t>PET</t>
  </si>
  <si>
    <t>Propojení cyklostezek Petřkovice</t>
  </si>
  <si>
    <t>08/2017</t>
  </si>
  <si>
    <t>03/2018-06/2018</t>
  </si>
  <si>
    <t>Aut. zastávka MK ul. Karla Svobody</t>
  </si>
  <si>
    <t>12/2016 podána žádost umístění stavby. Pokračuje se v PD pro stavební povolení.</t>
  </si>
  <si>
    <t>Cyklostezky - úsek Slezskoostravský hrad, Hrabová</t>
  </si>
  <si>
    <t>11/2009</t>
  </si>
  <si>
    <t>09/2011</t>
  </si>
  <si>
    <t>08/2012-10/2014</t>
  </si>
  <si>
    <t>02/2015</t>
  </si>
  <si>
    <t>Cyklostezky - úsek Seidlerovo nábřeží, Slezkoostravský hrad</t>
  </si>
  <si>
    <t>08/2011</t>
  </si>
  <si>
    <t>07/2013-01/2015</t>
  </si>
  <si>
    <t xml:space="preserve">Cyklostezky – komunikace v bermě a úsek lávka na Kamenec, lávka ke hradu </t>
  </si>
  <si>
    <t>05/2012-05/2013</t>
  </si>
  <si>
    <t>Cyklistická trasa I, podél silnice na Lukách</t>
  </si>
  <si>
    <t>08/2012</t>
  </si>
  <si>
    <t>10/2015-10/2016</t>
  </si>
  <si>
    <t>OdPa - 2221 - Provoz veřejné silniční dopravy</t>
  </si>
  <si>
    <t>Terminál Hranečník</t>
  </si>
  <si>
    <t>02/2005</t>
  </si>
  <si>
    <t>11/2005</t>
  </si>
  <si>
    <t>04/2014-2015</t>
  </si>
  <si>
    <t xml:space="preserve">Přestupní uzel Hulváky - I. et. </t>
  </si>
  <si>
    <t>04/2011</t>
  </si>
  <si>
    <t>04/2014-09/2015</t>
  </si>
  <si>
    <t>11/2015</t>
  </si>
  <si>
    <t xml:space="preserve">Přestupní uzel Hulváky - II. et. </t>
  </si>
  <si>
    <t>Zpracován IZ, opětovně se zpracovává VZ na výběr zhotovite PD (DÚR, DSP, DPS), IČ, BOZP, TDI, která bude zveřejněna (odbor VZZaKÚ), první VZ byla zrušena</t>
  </si>
  <si>
    <t>Ekologizace veřejné dopravy - Ostrava-Poruba</t>
  </si>
  <si>
    <t>Investiční záměr byl rozšířen o dokumentaci poskytnutou DPO a proběhla VZ na výběr zhotovitele PD pro DÚR. Do 26.01.2017 běží lhůty pro námitky.</t>
  </si>
  <si>
    <t>OdPa - 2229 - Ostatní záležitosti v silniční dopravě</t>
  </si>
  <si>
    <t>Karásek</t>
  </si>
  <si>
    <t>Inteligentní dopravní systémy - I. etapa</t>
  </si>
  <si>
    <t>05/2016-10/2017</t>
  </si>
  <si>
    <t>Inteligentní zastávky - II. etapa</t>
  </si>
  <si>
    <t>09/2017</t>
  </si>
  <si>
    <t>01/2018-10/2018</t>
  </si>
  <si>
    <t>zahájená příprava II. etapy, uzavřené smlouvy o připojení na distribuční soustavu el. energie</t>
  </si>
  <si>
    <t>OdPa - 2271 - Ostatní dráhy</t>
  </si>
  <si>
    <t>Rekonstrukce tramvajových nástupišť Kotva</t>
  </si>
  <si>
    <t>viz. ORG 3170</t>
  </si>
  <si>
    <t>OdPa - 2310 - Pitná voda</t>
  </si>
  <si>
    <t>Janus</t>
  </si>
  <si>
    <t xml:space="preserve">Rekonstrukce ÚV Nová Ves </t>
  </si>
  <si>
    <t>04/2006</t>
  </si>
  <si>
    <t>12/2010</t>
  </si>
  <si>
    <t>12/2017-12/2018</t>
  </si>
  <si>
    <t>01/2019</t>
  </si>
  <si>
    <t>zpracovává se studie využitelnosti PD a architektonická studie</t>
  </si>
  <si>
    <t>Ul. Šimáčkova - I. etapa - TI</t>
  </si>
  <si>
    <t>05/2008</t>
  </si>
  <si>
    <t>05/2011</t>
  </si>
  <si>
    <t>příprava stavby je pozastavena</t>
  </si>
  <si>
    <t>Frait</t>
  </si>
  <si>
    <t>Rekonstrukce vodovodu ul. Staňkova</t>
  </si>
  <si>
    <t>08/2001</t>
  </si>
  <si>
    <t>dorešen výkup pozemku 263/3 ČR UPZS, zpracována aktualizace DÚR v 08/2010, nutno dořešit majetkově s Lesy ČR</t>
  </si>
  <si>
    <t>Svrčinová</t>
  </si>
  <si>
    <t>Vodojem Záhumenice - nápajecí kabel</t>
  </si>
  <si>
    <t>-</t>
  </si>
  <si>
    <t>řeší se majetkoprávní vztahy</t>
  </si>
  <si>
    <t>Rekonstrukce vodovodu ul. Šenovská 2</t>
  </si>
  <si>
    <t>08/2006</t>
  </si>
  <si>
    <t>09/2015-11/2016</t>
  </si>
  <si>
    <t>Rek. kanalizace a vodovodu Svinov - Bílovecká</t>
  </si>
  <si>
    <t>01/2008</t>
  </si>
  <si>
    <t>06/2009 02/2014</t>
  </si>
  <si>
    <t>06/2015-06/2017</t>
  </si>
  <si>
    <t>realizace stavby</t>
  </si>
  <si>
    <t>MAR</t>
  </si>
  <si>
    <t>Noga</t>
  </si>
  <si>
    <t>Rekonstrukce vodovodu a kanalizace Martinovská</t>
  </si>
  <si>
    <t>vydáno SP, příprava podkladů pro výběr zhotovitele</t>
  </si>
  <si>
    <t>Rekonstrukce vodovodu VTP Ostrčilova</t>
  </si>
  <si>
    <t>zpracována DÚR, probíhají majetkoprávní projednání</t>
  </si>
  <si>
    <t>Rekonstrukce vodovodu Dušní, Barbořina</t>
  </si>
  <si>
    <t>vydáno SP, dokončen výběr zhotovitele, probíhá realizace stavby</t>
  </si>
  <si>
    <t>Záchytný drén Hulváky</t>
  </si>
  <si>
    <t>06/2008</t>
  </si>
  <si>
    <t>09/2015-10/2016</t>
  </si>
  <si>
    <t>realizace ukončena, probíhají kolaudace a další jednání</t>
  </si>
  <si>
    <t>Katodová ochrana</t>
  </si>
  <si>
    <t>Rekonstrukce kanalizace a vodovodu vč. komunikace ul.Tvorkovských</t>
  </si>
  <si>
    <t>Příprava VH staveb - LJ</t>
  </si>
  <si>
    <t>práce na projektech dle harmonogramu</t>
  </si>
  <si>
    <t>Stuchlá</t>
  </si>
  <si>
    <t>Příprava VH staveb - MS</t>
  </si>
  <si>
    <t>Příprava VH staveb - PN</t>
  </si>
  <si>
    <t>zpracování PD a zajištění územních rozhodnutí a stavebních povolení pro výstavbu vodovodů</t>
  </si>
  <si>
    <t>Příprava VH staveb - RK</t>
  </si>
  <si>
    <t>průběžně</t>
  </si>
  <si>
    <t>Příprava VH staveb - ZF</t>
  </si>
  <si>
    <t>průběžné plnění</t>
  </si>
  <si>
    <t>Vodovod P. Křičky</t>
  </si>
  <si>
    <t>01/2009</t>
  </si>
  <si>
    <t>KPO</t>
  </si>
  <si>
    <t>Posílení vodovodu DTP ul. Zauliční</t>
  </si>
  <si>
    <t>04/2012</t>
  </si>
  <si>
    <t>PRO</t>
  </si>
  <si>
    <t>Zrušení výpustí do Dolového potoka v Ostravě - Proskovicích a Rek. vodovodu Proskovice, ul. Světlovská</t>
  </si>
  <si>
    <t>10/2010</t>
  </si>
  <si>
    <t>03/2016-04/2017</t>
  </si>
  <si>
    <t>07/2017</t>
  </si>
  <si>
    <t>ukončena realizace části stavby - SO 04 Kanal. ul. Ztracená a SO 05 Dolový potok, zkolaudováno, předáno na odbor majetkový v 08/2014, probíhá realizace zbytku stavby</t>
  </si>
  <si>
    <t>Vodní zdroj Stará Bělá - Pešatek, optimalizace technologie</t>
  </si>
  <si>
    <t>---------</t>
  </si>
  <si>
    <t>08/2013</t>
  </si>
  <si>
    <t>05/2015-09/2015</t>
  </si>
  <si>
    <t xml:space="preserve">Rek. vodovodu a kanalizace na Kostelním nám. </t>
  </si>
  <si>
    <t>10/2009</t>
  </si>
  <si>
    <t>08/2010</t>
  </si>
  <si>
    <t>04/2015-07/2016</t>
  </si>
  <si>
    <t>Vodovodní řady park M.Horákové</t>
  </si>
  <si>
    <t>Rekonstrukce kanalizace a vodovodu ul. Na Bělidle</t>
  </si>
  <si>
    <t>11/2013</t>
  </si>
  <si>
    <t>Rekonstrukce kanalizace a vodovodu ul.Repinova a Maroldova</t>
  </si>
  <si>
    <t>01/2011</t>
  </si>
  <si>
    <t>Příprava VH staveb - DK</t>
  </si>
  <si>
    <t>Rek. vodovodu ul. Michálkovická, Petřvaldská</t>
  </si>
  <si>
    <t>05/2009</t>
  </si>
  <si>
    <t>vydáno stavební povolení, v 04/2016 zpracována aktualizace PD, v 11/2016 uzavřena SOD se zhotovitelem stavby</t>
  </si>
  <si>
    <t>Prameniště Dubí, rekonstrukce studny D2</t>
  </si>
  <si>
    <t>06/2015-10/2015</t>
  </si>
  <si>
    <t>Rekonstrukce vodojemu Hladnov B</t>
  </si>
  <si>
    <t xml:space="preserve"> ---</t>
  </si>
  <si>
    <t>2016 - 2017</t>
  </si>
  <si>
    <t>dokončena PD, podepsána SoD, probíhá realizace stavby (na základě rozhodnutí odboru OŽP MMO byl rozsah stavebních prací posouzen jako udržovací práce - stavba byla přeřazena do oprav)</t>
  </si>
  <si>
    <t>2/2015</t>
  </si>
  <si>
    <t>Rekonstrukce čerpací stanice Palesek - SŘTP</t>
  </si>
  <si>
    <t>11/2015-12/2015</t>
  </si>
  <si>
    <t>UKONČENO</t>
  </si>
  <si>
    <t>Rekonstrukce ČS Bělský les</t>
  </si>
  <si>
    <t>01/2016-03/2016</t>
  </si>
  <si>
    <t>Hojgr</t>
  </si>
  <si>
    <t>Rekonstrukce vodovodu a kanalizace Bartovice</t>
  </si>
  <si>
    <t>01/2018-12/2019</t>
  </si>
  <si>
    <t>12/2019</t>
  </si>
  <si>
    <t>je zpracována dokumentace pro změnu stavebního povolení, projektuje se DPS pro komunikaci a bude se koordinovat s DPS pro kanal a vodu</t>
  </si>
  <si>
    <t>Rekonstrukce kanalizace a vododu ul. Matiční, Hrabákova</t>
  </si>
  <si>
    <t>05/2016-04/2017</t>
  </si>
  <si>
    <t>probíhá realizace stavby</t>
  </si>
  <si>
    <t>Rekonstrukce vodovodu a kanalizace ul. Nádražní - II. etapa</t>
  </si>
  <si>
    <t xml:space="preserve">OdPa - 2321 - Odvádění a čištění odpadních vod </t>
  </si>
  <si>
    <t xml:space="preserve">                        a nakládání s kaly</t>
  </si>
  <si>
    <t xml:space="preserve">Rekonstrukce kanalizace a vodovodu ul. Nádražní </t>
  </si>
  <si>
    <t xml:space="preserve">část stavby realizovaná v rámci "Rekonstrukce ul. Nádražní -I. etapa" byla zkolaudována a 12/2015 předána na majetkový odbor; probíhá realizace stavby "Rekonstrukce ul. Nádražní" II. etapa, finanční prostředky převedeny na nový ORG 7340 (nedotovaný) </t>
  </si>
  <si>
    <t>Kanalizace Folvarek</t>
  </si>
  <si>
    <t>10/2002</t>
  </si>
  <si>
    <t>12/2009</t>
  </si>
  <si>
    <t>MIC</t>
  </si>
  <si>
    <t>Plošná kanalizace-Michálkovice (1. a 2. et.)</t>
  </si>
  <si>
    <t>03/2003</t>
  </si>
  <si>
    <t>05/2005</t>
  </si>
  <si>
    <t>12/2014-11/2016</t>
  </si>
  <si>
    <t>ukončena realizace 1. etapy, probíhá příprava podkladů pro realizaci 2. etapy</t>
  </si>
  <si>
    <t>Prodloužení sběrače B do Radvanic</t>
  </si>
  <si>
    <t>04/2003</t>
  </si>
  <si>
    <t>03/2006</t>
  </si>
  <si>
    <t>05/2017 - 05/2019</t>
  </si>
  <si>
    <t>SP, (SANACE), probíhá výběr zhotovitele stavby</t>
  </si>
  <si>
    <t>Kanalizace Bartovice</t>
  </si>
  <si>
    <t>07/2011-06/2016</t>
  </si>
  <si>
    <t>Kanalizace Plesná - Žižkov</t>
  </si>
  <si>
    <t>07/2003</t>
  </si>
  <si>
    <t>10/2005</t>
  </si>
  <si>
    <t>10/2016-10/2017</t>
  </si>
  <si>
    <t>01/2018</t>
  </si>
  <si>
    <t>Kanalizace Krásné Pole - II. et.</t>
  </si>
  <si>
    <t>03/2010</t>
  </si>
  <si>
    <t>zpracována DSP, vydána SP, dokončena realizace stavby část 1.2 rušení výustí - stoky KP, KPG, dokončena přejímka stavby, vydán Kolaudační souhlas, příprava podkladů pro navedení na majetek; příprava podkladů pro aktualizaci PD na část 1.2-stoky KPH a části 6, 7 a 8 (stavba z projektu DPK)</t>
  </si>
  <si>
    <t>Kanalizace Petřkovice II. a III. etapa</t>
  </si>
  <si>
    <t>04/2013-4/2017</t>
  </si>
  <si>
    <t>04/2017</t>
  </si>
  <si>
    <t>N. Ves-Jih, inženýrské sítě 2. et. - ČS 2, II.a III. st.</t>
  </si>
  <si>
    <t>03/2005</t>
  </si>
  <si>
    <t>2014 - 2016</t>
  </si>
  <si>
    <t>vydáno SP, podepsána SoD, dokončena  realizace stavby, dokončena přejímka stavby, příprava podkladů ke kolaudaci  (stavba z projektu DPK)</t>
  </si>
  <si>
    <t>Odkanalizování O.-Přívozu na ÚČOV - 2.et.,2.část</t>
  </si>
  <si>
    <t>12/2008</t>
  </si>
  <si>
    <t>07/2011-12/2017</t>
  </si>
  <si>
    <t>stavba pozastavena, řeší se změna projektové dokumentace</t>
  </si>
  <si>
    <t>Kanalizace Hrabová - 4-5-6.stavba+odlehčení</t>
  </si>
  <si>
    <t>06/1997</t>
  </si>
  <si>
    <t>06/2009 06/2010</t>
  </si>
  <si>
    <t>2013 - 2015</t>
  </si>
  <si>
    <t>4.+5. stavba - vydáno SP, příprava podkladů pro výběr zhotovitele stavby (PD pro provedení stavby) - část dostavba (stavba z projektu DPK); 6.stavba - zpracována DSP, příprava podkladů pro zpracování aktualizace dokumentace pro vydání SP a provádění stavby a podkladů pro výběr zhotovitele stavby</t>
  </si>
  <si>
    <t>Rekonstrukce ÚČOV Ostrava</t>
  </si>
  <si>
    <t>09/2006</t>
  </si>
  <si>
    <t>vypracována tendrová dokumentace podle optimalizace, hotova zadávací dokumentace, zařazeno do DPK,  zpracována studie optimalizace - KONEKO, SP prodlouženo do 10/2012 OVAK požádal o prodloužení stavebního povolení</t>
  </si>
  <si>
    <t>Petřkovice - kanalizační stoka T, část B, IV a V. etapa</t>
  </si>
  <si>
    <t>02/2018</t>
  </si>
  <si>
    <t>Kanalizace splašková Plesná-II.et. 2.část</t>
  </si>
  <si>
    <t>Kanalizace Kunčičky</t>
  </si>
  <si>
    <t>10/2011</t>
  </si>
  <si>
    <t>01/2017-12/2018</t>
  </si>
  <si>
    <t>Kanalizace Hrušov SANACE</t>
  </si>
  <si>
    <t>10/2007 prodloužení platnosti zamítnuto</t>
  </si>
  <si>
    <t>bylo vydáno územní rozhodnutí, zpracována DSP, příprava stavby zablokována z důvodu majetkoprávních vztahů, OSS MMO zamítl žádost o prodloužení platnosti územního rozhodnutí, ÚR pozbylo platnost; majetkový odbor řeší výkup pozemků s firmou ASPET-INVEST s.r.o.</t>
  </si>
  <si>
    <t>Propojení kanalizace Nová Bělá-Hrabová</t>
  </si>
  <si>
    <t>11/2006</t>
  </si>
  <si>
    <t>05/2014-06/2016</t>
  </si>
  <si>
    <t>Odkanalizování jižní části Svinova (SANACE)</t>
  </si>
  <si>
    <t>12/2007</t>
  </si>
  <si>
    <t>02/2011</t>
  </si>
  <si>
    <t>Kanalizace Heřmanice (Vrbická, Záblatská) SANACE</t>
  </si>
  <si>
    <t>11/2007</t>
  </si>
  <si>
    <t>zpracována DSP, vydáno stavební povolení, zpracována DSP+DPS; zpracována dokumentace pro provádění stavby, zpracována aktualizace podkladů pro zadání veř. zak. na realizaci stavby dle požadavků a doporučení OVAK a jednání s MF/MPO ČR a předána OSR MMO</t>
  </si>
  <si>
    <t>Koblov - plošná kanalizace SANACE</t>
  </si>
  <si>
    <t>Kanalizace St. Bělá -propojení stávající kanalizace</t>
  </si>
  <si>
    <t>10/2004</t>
  </si>
  <si>
    <t>11/2014-12/2016</t>
  </si>
  <si>
    <t>Kanalizace Proskovice - propojení</t>
  </si>
  <si>
    <t>zajišťuje se UR</t>
  </si>
  <si>
    <t>Kanalizace a vodovod ul. Frankova</t>
  </si>
  <si>
    <t>03/2017-12/2017</t>
  </si>
  <si>
    <t>DSP předána, majetkoprávní vypořádání, probíhá soutěž na výběr zhotovitele (01/2017) - 1.části</t>
  </si>
  <si>
    <t>Kanalizace ul. Zvěřinská</t>
  </si>
  <si>
    <t>02/2006</t>
  </si>
  <si>
    <t>10/2007</t>
  </si>
  <si>
    <t>01/2019-10/2019</t>
  </si>
  <si>
    <t>SP, (SANACE)</t>
  </si>
  <si>
    <t>Kanalizace Syllabova</t>
  </si>
  <si>
    <t>realizováno z oprav</t>
  </si>
  <si>
    <t>Kanalizace Slívova - Jan Marie</t>
  </si>
  <si>
    <t>Kanalizace Heřmanice - Bučina</t>
  </si>
  <si>
    <t xml:space="preserve">DSP, vydáno SP </t>
  </si>
  <si>
    <t>Kanalizace Husarova</t>
  </si>
  <si>
    <t>07/2014-12/2015</t>
  </si>
  <si>
    <t>Zrušení vyústění kanalizace na Sovinci</t>
  </si>
  <si>
    <t>04/2013</t>
  </si>
  <si>
    <t>odevzdána přepracována DÚR - Ing. Rechtík, vydáno územní rozhodnutí, zpracována DSP, vydáno stavební povolení; řešení majetkoprávních vztahů s novými vlastníky, nový vlastník dosud zamítavé stanovisko. Předběžné projednání změny trasy s majiteli sousedících pozemků, což znamená přepracování PD z důvodu nutnosti změny územního rozhodnutí a stavebního povolení. Proběhlo jednání s novými vlastníky pozemků za účasti zástupce ved. OI. Nový vlastník ještě celou situaci zváží.</t>
  </si>
  <si>
    <t>Kanalizace Nová Bělá</t>
  </si>
  <si>
    <t>03/2018 - 12/2019</t>
  </si>
  <si>
    <t>II. etapa - DUR předána, majetkoprávní vypořádání, dešťové vody - DSP+DPS, majetkoprávní vypořádání, III. Etapa - DUR předána, majetkoprávní vypořádání</t>
  </si>
  <si>
    <t>zpracování PD a zajištění územních rozhodnutí a stavebních povolení pro výstavbu kanalizací</t>
  </si>
  <si>
    <t>Kanalizace Jeremenko III</t>
  </si>
  <si>
    <t>07/2015-02/2017</t>
  </si>
  <si>
    <t>Zrušení výpustí do Dolového potoka v Ostravě - Proskovicích (V)</t>
  </si>
  <si>
    <t xml:space="preserve">Oprava kanalizace ul. Hradní </t>
  </si>
  <si>
    <t>06/2011</t>
  </si>
  <si>
    <t xml:space="preserve">Rekonstrukce kanalizace ul. Mánesova </t>
  </si>
  <si>
    <t>předány podklady pro vypsání soutěže na výběr zhotovitele stavby na OER - SANACE</t>
  </si>
  <si>
    <t>Rek. ČSOV Pašerových, kanalizace ul. Grmelova</t>
  </si>
  <si>
    <t>04/2014-12/2017</t>
  </si>
  <si>
    <t>Kanalizace a ČOV Koblov</t>
  </si>
  <si>
    <t>vydáno SP, připravuje se soutěž na realizaci</t>
  </si>
  <si>
    <t>ČS Dubí - připojení VN 22kV</t>
  </si>
  <si>
    <t>ÚČOV - VN - rekonstrukce rozváděčů</t>
  </si>
  <si>
    <t>05/2016-02/2017</t>
  </si>
  <si>
    <t>probíhá realizace</t>
  </si>
  <si>
    <t>Rekonstrukce vodovodu a rozšíření kanalizace Nad Porubkou</t>
  </si>
  <si>
    <t>04/2010</t>
  </si>
  <si>
    <t>05/2015-11/2015</t>
  </si>
  <si>
    <t>Prodloužení kanalizace ul. Hradní</t>
  </si>
  <si>
    <t>02/2008</t>
  </si>
  <si>
    <t>02/2009</t>
  </si>
  <si>
    <t>04/2015-09/2015</t>
  </si>
  <si>
    <t>Rek. kanalizace a odlehčovací komora ul. Lvovská</t>
  </si>
  <si>
    <t>07/2015-05/2016</t>
  </si>
  <si>
    <t>09/2016-10/2016</t>
  </si>
  <si>
    <t>Dešťová kanalizace ul. Jahodová</t>
  </si>
  <si>
    <t>03/2017-06/2017</t>
  </si>
  <si>
    <t>vybrán zhotovitel, kolize s jinou stavbou, práce budou zahájeny na jaře 2017</t>
  </si>
  <si>
    <t>Rekonstrukce DN 1 a 3</t>
  </si>
  <si>
    <t>11/2016-12/2020</t>
  </si>
  <si>
    <t>Kanalizace Hrušov - osady</t>
  </si>
  <si>
    <t>11/2008</t>
  </si>
  <si>
    <t>11/2011</t>
  </si>
  <si>
    <t>vydáno SP; vydáno povolení odstranění stavby; provedena aktualizace vlastnických vztahů. Nový vlastník pozemků odmítl udělit souhlas se stavbou, neboť s majetkovým odborem MMO řeší jejich prodej.</t>
  </si>
  <si>
    <t>Odkanalizování Heřmanic ul. Parcelní</t>
  </si>
  <si>
    <t>11/2016-11/2017</t>
  </si>
  <si>
    <t>vydáno SP; vybrán zhotovitel stavby, předáno staveniště zhotoviteli</t>
  </si>
  <si>
    <t>Propojení kanalizace ul. Staňkova</t>
  </si>
  <si>
    <t>08/2015-12/2015</t>
  </si>
  <si>
    <t>Odkanalizování Heřmanic, část ulice K Maliňáku</t>
  </si>
  <si>
    <t>03/2016-07/2016</t>
  </si>
  <si>
    <t>Rekonstrukce kanalizace v ul. Svazácké</t>
  </si>
  <si>
    <t>§15 st.z.</t>
  </si>
  <si>
    <t>10/2015-01/2016</t>
  </si>
  <si>
    <t>Rekonstrukce kanalizace v ul. Skautská</t>
  </si>
  <si>
    <t>01/2016-06/2016</t>
  </si>
  <si>
    <t>Rekonstrukce kanalizace ul. Křižíkova</t>
  </si>
  <si>
    <t>12/2011</t>
  </si>
  <si>
    <t>SANACE - pozastaveno z důvodu možnosti získání dotace</t>
  </si>
  <si>
    <t>Rekonstrukce kanalizace ul. U Zvonice</t>
  </si>
  <si>
    <t>03/2015-09/2015</t>
  </si>
  <si>
    <t>Zpětná klapka na ČSOV Kubínova</t>
  </si>
  <si>
    <t>05/2012</t>
  </si>
  <si>
    <t>02/2013</t>
  </si>
  <si>
    <t>07/2015-11/2015</t>
  </si>
  <si>
    <t>Rekonstrukce odlehčovací komory Strusková</t>
  </si>
  <si>
    <t>12/2015-03/2017</t>
  </si>
  <si>
    <t>06/2017</t>
  </si>
  <si>
    <t>Rekonstrukce kanalizace na nám. SNP</t>
  </si>
  <si>
    <t>07/2011</t>
  </si>
  <si>
    <t>07/2016-05/2017</t>
  </si>
  <si>
    <t>Rek. kanalizace ul. Hrušovská a ul. U Parku</t>
  </si>
  <si>
    <t>10/2012</t>
  </si>
  <si>
    <t>Rekonstrukce kanalizace ul.Sadová č.p.19-19A</t>
  </si>
  <si>
    <t>07/2012</t>
  </si>
  <si>
    <t>03/2013</t>
  </si>
  <si>
    <t>04/2016-07/2016</t>
  </si>
  <si>
    <t>Rekonstrukce kanalizace v ul. Trnkovecké</t>
  </si>
  <si>
    <t>06/2016-11/2016</t>
  </si>
  <si>
    <t>Rekonstrukce kanalizace v ul. K.H.Máchy</t>
  </si>
  <si>
    <t>zpracována DSP+DPS, vydáno SP</t>
  </si>
  <si>
    <t>Mariánské Hory a Hulváky - rekonstrukce kanalizace</t>
  </si>
  <si>
    <t>03/2011</t>
  </si>
  <si>
    <t>zpracována PD-DSP, vydáno stavební povolení, příprava podkladů pro výběr zhotovitele pro SO 06, kan. stoka v ul. Kollárove z důvodu havarijního stavu kanalizace</t>
  </si>
  <si>
    <t>Rek. kanalizace Soukenická,Valchařská,Gorkého</t>
  </si>
  <si>
    <t>zpracována PD-DSP, vydáno stavební povolení</t>
  </si>
  <si>
    <t>Rekonstrukce kanalizace ul. Mitrovická</t>
  </si>
  <si>
    <t>01/2012</t>
  </si>
  <si>
    <t>zpracována PD-DSP, vydáno stavební povolení,    ukončen výběr zhotovitele, uzavřena SoD na realizaci stavby</t>
  </si>
  <si>
    <t>Odlehčovací stoka Muglinovská</t>
  </si>
  <si>
    <t>07/2013</t>
  </si>
  <si>
    <t>zpracována PD-DSP, vydáno stavební povolení, příprava podkladů pro výběr zhotovitele</t>
  </si>
  <si>
    <t>Rekonstrukce kanalizace a vodovodu ul.Moravská</t>
  </si>
  <si>
    <t>04/2015 09/2015</t>
  </si>
  <si>
    <t>zpracována PD-DSP, vydána stavební povolení, příprava podkladů pro výběr zhotovitele</t>
  </si>
  <si>
    <t>Rekonstrukce kanalizace ul. Klasná</t>
  </si>
  <si>
    <t>zpracována PD-DSP, vydáno SP, příprava podkladů pro výběr zhotovitele</t>
  </si>
  <si>
    <t>Rekonstrukce sběrače D</t>
  </si>
  <si>
    <t>01/2016-10/2016</t>
  </si>
  <si>
    <t>Rekonstrukce ČS Provozní</t>
  </si>
  <si>
    <t>01/2017-12/2017</t>
  </si>
  <si>
    <t>je požádáno o vydání UR</t>
  </si>
  <si>
    <t>ÚČOV, dopravník jemných česlí</t>
  </si>
  <si>
    <t>09/2015-12/2015</t>
  </si>
  <si>
    <t>Rekonstrukce kanalizace ul. Jahodova</t>
  </si>
  <si>
    <t>zpracovává se dokumentace pro DÚR+DSP (t.č. práce pozastaveny)</t>
  </si>
  <si>
    <t>Rekonstrukce čerpací stanice Hlučínská</t>
  </si>
  <si>
    <t>09/2015-07/2016</t>
  </si>
  <si>
    <t>Rekonstrukce dmýchadel ÚČOV</t>
  </si>
  <si>
    <t>09/2016-05/2017</t>
  </si>
  <si>
    <t>Rek. čerpadel ČSMPV do aktivace ÚČOV</t>
  </si>
  <si>
    <t>ČOV Heřmanice I – česle</t>
  </si>
  <si>
    <t>6/2016</t>
  </si>
  <si>
    <t>9/2016</t>
  </si>
  <si>
    <t>07/2017-12/2017</t>
  </si>
  <si>
    <t>požádáno o vydání UR</t>
  </si>
  <si>
    <t>ÚČOV - NN rekonstrukce rozvaděčů</t>
  </si>
  <si>
    <t>07/2016-02/2017</t>
  </si>
  <si>
    <t xml:space="preserve">zahájena realizace </t>
  </si>
  <si>
    <t>Rekonstrukce kanalizace v ul. Junácká</t>
  </si>
  <si>
    <t>09/2015</t>
  </si>
  <si>
    <t>08/2016-06/2017</t>
  </si>
  <si>
    <t>uzavřena SoD na realizaci stavby, předáno staveniště</t>
  </si>
  <si>
    <t>Petřkovice - kanalizační stoky, odkanalizování obceč - část B - II. a III. etapa</t>
  </si>
  <si>
    <t>Přepojení kanalizace bytových domů ul. U Oblouku</t>
  </si>
  <si>
    <t>OdPa - 2334 - Revitalizace říčních systémů</t>
  </si>
  <si>
    <t>Revitalizace vodní plochy Radvanice</t>
  </si>
  <si>
    <t>3.  SLUŽBY  PRO  OBYVATELSTVO</t>
  </si>
  <si>
    <t>OdPa - 3111 - Předškolní zařízení</t>
  </si>
  <si>
    <t>Mateřské školy - vytápění - regulace po zateplení</t>
  </si>
  <si>
    <t>zajištění podkladů pro zpracování PD</t>
  </si>
  <si>
    <t>OdPa - 3113 - Základní školy</t>
  </si>
  <si>
    <t>6315</t>
  </si>
  <si>
    <t xml:space="preserve">Dětské dopravní hřiště v areálu ZŠ Bílovecká </t>
  </si>
  <si>
    <t>stavební povolení vydáno, je vypracovaná prováděcí dokumentace, nebyly schváleny finance na realizaci</t>
  </si>
  <si>
    <t>6321</t>
  </si>
  <si>
    <t>Základní  školy - vytápění - regulace po zateplení</t>
  </si>
  <si>
    <t>6323</t>
  </si>
  <si>
    <t>ZŠ Petřkovice - výstavba tělocvičny</t>
  </si>
  <si>
    <t>OdPa - 3233 - Střediska volného času</t>
  </si>
  <si>
    <t>6322</t>
  </si>
  <si>
    <t>Zahrajová</t>
  </si>
  <si>
    <t>SVČ Ostrčilova - odstínění tělocvičny</t>
  </si>
  <si>
    <t>05/2016-09/2016</t>
  </si>
  <si>
    <t>6324</t>
  </si>
  <si>
    <t>Zpřístupnění školských příspěvkových organizací zřízených SMO imobilním osobám</t>
  </si>
  <si>
    <t>12/2016 odsouhlašen koncept DÚR</t>
  </si>
  <si>
    <t>OdPa - 3314 - Činnosti knihovnické</t>
  </si>
  <si>
    <t>Hostašová</t>
  </si>
  <si>
    <t>Revitalizace knihovny ul. Podroužkova, Ostrava-Poruba - rekonstrukce vnitřních prostor</t>
  </si>
  <si>
    <t>zpracována PD pro územní řízení, požádáno o vydání územního rozhodnutí, majetkový odbor řeší převod pozemku na SMO s majitelem (Státní pozemkový úřad)</t>
  </si>
  <si>
    <t>OdPa - 3315 - Činnosti muzeí a galerií</t>
  </si>
  <si>
    <t>Ostravské muzeum MHD</t>
  </si>
  <si>
    <t>-----</t>
  </si>
  <si>
    <t>OdPa - 3319 - Ostatní záležitosti kultury</t>
  </si>
  <si>
    <t>Stavební úpravy objektu Bauhaus Ostrava</t>
  </si>
  <si>
    <t>zpracovává se projektová dokumentace pro stavební povolení s propracováním do úrovně dokumentace pro provádění stavby</t>
  </si>
  <si>
    <t>OdPa - 3412 - Sportovní zařízení v majetku obce</t>
  </si>
  <si>
    <t>Gembík</t>
  </si>
  <si>
    <t>Míčovna lokalita Poruba</t>
  </si>
  <si>
    <t>Sportovní areál U Cementárny - II. etapa</t>
  </si>
  <si>
    <t xml:space="preserve">Sportovní a zábavní cíl na soutoku Ostravice a Lučina </t>
  </si>
  <si>
    <t>2009</t>
  </si>
  <si>
    <t>2011</t>
  </si>
  <si>
    <t>10/2014-06/2015</t>
  </si>
  <si>
    <t>Areál VOKD Poruba - rekonstrukce hřiště</t>
  </si>
  <si>
    <t>odb. školství a sportu zajišťuje přípravu investičního záměru, následně bude zahájena projekční příprava</t>
  </si>
  <si>
    <t>Sportovní hala - Sokolovna Svinov</t>
  </si>
  <si>
    <t>OdPa - 3522 - Ostatní nemocnice</t>
  </si>
  <si>
    <t>Nemocnice Fifejdy energetické hospodářství - rekonstrukce</t>
  </si>
  <si>
    <t>nezahájeno zpracování projektové dokumentace - stavba jako celek zařazena do schváleného rozpočtu</t>
  </si>
  <si>
    <t>OdPa - 3529 - Ostatní ústavní péče</t>
  </si>
  <si>
    <t>Dětské centrum Domeček - energetické hospodářství</t>
  </si>
  <si>
    <t>08/2014-09/2015</t>
  </si>
  <si>
    <t>Dětské centrum Domeček - transformace centra</t>
  </si>
  <si>
    <t>zpracovaný IZ předán ke schválení odboru soc.věcí</t>
  </si>
  <si>
    <t>OdPa - 3612 - Bytové hospodářství</t>
  </si>
  <si>
    <t>Rekonstrukce objektu Střelniční 8/75</t>
  </si>
  <si>
    <t>je zpracován IZ, zpracovává se projektová dokumentace pro stavební povolení v rozsahu projektové dokumentace pro provádění stavby (DSP+DPS)</t>
  </si>
  <si>
    <t>OdPa - 3631 - Veřejné osvětlení</t>
  </si>
  <si>
    <t>PD a příprava staveb VO</t>
  </si>
  <si>
    <t>Rekonstrukce VO - stavby se sítí NN</t>
  </si>
  <si>
    <t>4297</t>
  </si>
  <si>
    <t>zpracována dokumentace, vysoutěženo zároveň s dešťovou kanalizací Jahodová, práce budou zahájeny na jaře 2017</t>
  </si>
  <si>
    <t>4299</t>
  </si>
  <si>
    <t>Rekonstrukce VO oblast Mozartova - Březinova</t>
  </si>
  <si>
    <t>07/2015-09/2016</t>
  </si>
  <si>
    <t>4300</t>
  </si>
  <si>
    <t xml:space="preserve">Rekonstrukce VO Srbská, Jičínská                   </t>
  </si>
  <si>
    <t>stavba jen na ÚR</t>
  </si>
  <si>
    <t>09/2015-04/2017</t>
  </si>
  <si>
    <t>po sdělení insolvenčního správce o odmítnutí plnění firmou práce ukončeny, dokončení po aktualizaci dokumentace a uz. SOD s jiným zhotovitelem v r. 2017</t>
  </si>
  <si>
    <t>4302</t>
  </si>
  <si>
    <t xml:space="preserve">Doplnění VO nasvětlení přechodů 17. listopadu      </t>
  </si>
  <si>
    <t>09/2015-08/2016</t>
  </si>
  <si>
    <t>4303</t>
  </si>
  <si>
    <t xml:space="preserve">Rekonstrukce VO oblast Plk. R. Prchaly             </t>
  </si>
  <si>
    <t>4304</t>
  </si>
  <si>
    <t>Rekonstrukce VO oblast G. Klimenta</t>
  </si>
  <si>
    <t>10/2015-08/2016</t>
  </si>
  <si>
    <t>4305</t>
  </si>
  <si>
    <t>Prodloužení VO na ul. F.a A. Ryšových</t>
  </si>
  <si>
    <t>03/2017-05/2017</t>
  </si>
  <si>
    <t>4306</t>
  </si>
  <si>
    <t>Dolplnění VO Janova</t>
  </si>
  <si>
    <t>06/2016-06/2017</t>
  </si>
  <si>
    <t xml:space="preserve">zahájena realizace, práce přerušeny z důvodu klim. podmínek a nutnosti koordinace stavby VO s budoucí výstavbou inž. sítí v r. 2017 </t>
  </si>
  <si>
    <t>4307</t>
  </si>
  <si>
    <t>Rek. VO oblast Břuskova, Šeříkova</t>
  </si>
  <si>
    <t>06/2016-12/2016</t>
  </si>
  <si>
    <t>4308</t>
  </si>
  <si>
    <t>VO oblast K Lipě</t>
  </si>
  <si>
    <t>07/2016-06/2017</t>
  </si>
  <si>
    <t xml:space="preserve">staveniště předáno a realizace zahájena v 08/2016, z důvodu klimatických podmínek práce přerušeny v 11/2016 </t>
  </si>
  <si>
    <t>4309</t>
  </si>
  <si>
    <t>Rek. VO Průběžná</t>
  </si>
  <si>
    <t>akce pozastavena z důvodu nutnosti koordinace výstavby tramvajové trati a cyklostezky</t>
  </si>
  <si>
    <t>4310</t>
  </si>
  <si>
    <t>Rekonstrukce VO ul. Věšínová, Strobělská</t>
  </si>
  <si>
    <t>06/2016-07/2016</t>
  </si>
  <si>
    <t>Rekonstrukce VO spolu se sítí NN v O. - Jih ( část Zábřeh ), realizace proběhla v období 07/2016 až 09/2016, příprava podkladů k předání k účetní evidenci majetku ma OM</t>
  </si>
  <si>
    <t>4311</t>
  </si>
  <si>
    <t>Doplnění VO Sokolská - dvorní část</t>
  </si>
  <si>
    <t>jen ÚR</t>
  </si>
  <si>
    <t>10/2016-12/2016</t>
  </si>
  <si>
    <t>stavba realizována v období 10 až 12/2016, předpoklad vydání kol. souhlasu v 02/2017</t>
  </si>
  <si>
    <t>4312</t>
  </si>
  <si>
    <t>Rekonstrukce VO Černá louka</t>
  </si>
  <si>
    <t>4313</t>
  </si>
  <si>
    <t>Architekturní osvětlení pylonu a táhel hradní lávky</t>
  </si>
  <si>
    <t>4314</t>
  </si>
  <si>
    <t>Rekonstrukce VO Kramolišova</t>
  </si>
  <si>
    <t>4315</t>
  </si>
  <si>
    <t>Doplnění VO Sabinova,Tichá</t>
  </si>
  <si>
    <t>jen UR</t>
  </si>
  <si>
    <t>předáno staveniště, zahájeny práce, následně přerušeny z důvodu klimatických podmínek</t>
  </si>
  <si>
    <t>4316</t>
  </si>
  <si>
    <t>Nasvětlení přechodů Hornopolní, Mitrovická</t>
  </si>
  <si>
    <t>OdPa - 3639 - Komunální služby a územní rozvoj j.n.</t>
  </si>
  <si>
    <t>0000</t>
  </si>
  <si>
    <t>Kopitzová</t>
  </si>
  <si>
    <t>Věcná břemena ukončených staveb</t>
  </si>
  <si>
    <t>Energeticky úsporné akce na objektech města</t>
  </si>
  <si>
    <t>06/2016-2017</t>
  </si>
  <si>
    <t>zpracovány podklady pro Domovy důchodců, realizováno dle požadavků městských obvodů</t>
  </si>
  <si>
    <t>Gravitační odvodnění Hrušova</t>
  </si>
  <si>
    <t>2017-2022</t>
  </si>
  <si>
    <t xml:space="preserve">podání odvolání obou stran na rozhodnutí o vyvlastnění, projekt by se měl předat společnosti DIAMO, státní podnik k dopracování a realizaci, popř. jinému developerovi </t>
  </si>
  <si>
    <t>Rozšíření areálu VTP Ostrava - I.etapa</t>
  </si>
  <si>
    <t>zpracována dokumentace pro územní řízení a vydáno územní rozhodnutí, ale nenabylo právní moci (je na odvolání u krajského úřadu)</t>
  </si>
  <si>
    <t>Černá Louka - I. etapa - Pivovarská</t>
  </si>
  <si>
    <t>na základě IZ probíhá zpracování DUR pro část Nová Pivovarská - akce je zastavena</t>
  </si>
  <si>
    <t>MOŠ</t>
  </si>
  <si>
    <t>Žižková</t>
  </si>
  <si>
    <t>SPZ Mošnov - TI - II. etapa, retenční nádrž</t>
  </si>
  <si>
    <t>04/2014</t>
  </si>
  <si>
    <t>Z důvodu nevhodných klimatických podmínek realizace stavby přerušena. Předpoklad zahájení pokračování stavebních prací v druhé polovině 03/2017.</t>
  </si>
  <si>
    <t>Multifunkční parkovací dům u Městské nemocnice Ostrava, p.o.</t>
  </si>
  <si>
    <t xml:space="preserve">je zpracován investiční záměr, probíhá výběr projektanta stavby (DÚR+IČ) </t>
  </si>
  <si>
    <t>OdPa - 3741 - Ochrana druhů a stanovišť</t>
  </si>
  <si>
    <t>ZOO - energetické hospodářství</t>
  </si>
  <si>
    <t>vydáno ÚR, dokončena dokumentace pro provádění stavby, probíhá výběr zhotovitele stavby</t>
  </si>
  <si>
    <t xml:space="preserve">SAFARI v ZOO </t>
  </si>
  <si>
    <t>2012</t>
  </si>
  <si>
    <t>finanční protředky byly převedeny ZOO</t>
  </si>
  <si>
    <t>OdPa - 3744 - Protierozní, protilavinová a protipožární ochrana</t>
  </si>
  <si>
    <t>Zvýšení protipovodňové ochrany ul. U Hrůbků</t>
  </si>
  <si>
    <t>11/2015-12/2016</t>
  </si>
  <si>
    <t>Sanace svahu Landek</t>
  </si>
  <si>
    <t>OSR byl předán návrh řešení, na které OI zadal oponentní posudek - hledá se vhodné, trvalé řešení</t>
  </si>
  <si>
    <t>OdPa - 4357 - Domovy pro osoby se zdravotním postižením a domovy</t>
  </si>
  <si>
    <t xml:space="preserve">                        se zvláštním režimem</t>
  </si>
  <si>
    <t>09/2015-09/2017</t>
  </si>
  <si>
    <t>Komunitní centrum Ostrava</t>
  </si>
  <si>
    <t>Úhrada nákladů za výkon technického dozoru stavebnika po dobu realizace stavby Komunitního centra Ostrava dle rozhodnutí soudu</t>
  </si>
  <si>
    <t>Areál Zábřeh - energie</t>
  </si>
  <si>
    <t>11/2016-04/2017</t>
  </si>
  <si>
    <t>příprava rekonstrukce venkovního osvětlení II.etapa</t>
  </si>
  <si>
    <t>6032</t>
  </si>
  <si>
    <t>02/2012-12/2017</t>
  </si>
  <si>
    <t>vyhlášena veřejná zakázka na zhotovitele stavby</t>
  </si>
  <si>
    <t>6035</t>
  </si>
  <si>
    <t>ukončena realizace zdroje tepla v objektu A, rekonstrukco zdroje tepla v objektu B zajišťuje Domov Sluníčko</t>
  </si>
  <si>
    <t>6036</t>
  </si>
  <si>
    <t>Domovy pro seniory - LEGIONELLA</t>
  </si>
  <si>
    <t>07/2016-2017</t>
  </si>
  <si>
    <t>6037</t>
  </si>
  <si>
    <t>Domov pro seniory IRIS - přístavba dvou nových obytných bloků</t>
  </si>
  <si>
    <t>08/2014-12/2015</t>
  </si>
  <si>
    <t>6044</t>
  </si>
  <si>
    <t>Čtyřlístek - centrum pro osoby se zdravotním postižením - zdroje energie</t>
  </si>
  <si>
    <t>zpracovány podklady pro rekonstrukci zdroje tepla</t>
  </si>
  <si>
    <t>Domov pro seniory Hulváky - PD</t>
  </si>
  <si>
    <t>zpracována DUR, zrušena  VZ na DSP+DPS+IČ z důvodů problémů s kapacitou plynu</t>
  </si>
  <si>
    <t>OdPa - 4359 - Ostatní služby a činnosti v oblasti sociální péče</t>
  </si>
  <si>
    <t>Dům pro rodinu a sociální péči v areálu bývalé nemocnice Zábřeh</t>
  </si>
  <si>
    <t>vypracován IZ na jehož podkladě se zpracovává DUR</t>
  </si>
  <si>
    <t>OdPa - 5311 - Bezpečnost a veřejný pořádek</t>
  </si>
  <si>
    <t>MěP - rekonstrukce zdrojů energie</t>
  </si>
  <si>
    <t>11/2015-06/2016</t>
  </si>
  <si>
    <t>rekonstrukce zdroje elektrické energie - trafostanice dokončena</t>
  </si>
  <si>
    <t xml:space="preserve">Výstavba vrtulníkového hangáru v areálu HZS MSK </t>
  </si>
  <si>
    <t>10/2015-01/2017</t>
  </si>
  <si>
    <t>probíhá realizace stavby dle SOD a dod. č. 1 a 2</t>
  </si>
  <si>
    <t xml:space="preserve">OdPa - 5522 - Ostatní činnosti v integrovaném </t>
  </si>
  <si>
    <t xml:space="preserve">                        záchranném systému</t>
  </si>
  <si>
    <t>Revitalizace areálu kasáren Hranečník - technická a dopravní infrastruktura (III.etapa)</t>
  </si>
  <si>
    <t>vydána veškerá stavební povolení, zpracována kompletní PD, doposud nezajištěné financování realizace stavby</t>
  </si>
  <si>
    <t>Hasičská zbrojnice Michálkovice</t>
  </si>
  <si>
    <t>06/2017-05/2018</t>
  </si>
  <si>
    <t>vydána veškerá stavební povolení, zpracována PD pro provádění stavby, podána žádost na MV - GŘ HZS ČR o registraci akce pro poskytnutí finančních prostředků z dotačního titulu Dotace pro jednotky SDH obcí</t>
  </si>
  <si>
    <t>Revitalizace areálu kasáren Hranečník - garáže HZS(V.etapa)</t>
  </si>
  <si>
    <t>vydáno pravomocné stavební povolení, zpracována PD pro provedení stavby, realizace možná po dokončení výstavby technické infrastruktury</t>
  </si>
  <si>
    <t>IVC Slezská Ostrava - přístavba</t>
  </si>
  <si>
    <t>08/2015-12/2016</t>
  </si>
  <si>
    <t>probíhá realizace, předání staveniště v 08/2015, 12/2016 kolaudace, probíhá odstraňování vad a nedodělků</t>
  </si>
  <si>
    <t>Rek. budovy MěP - stavební objekt SO 05</t>
  </si>
  <si>
    <t>10/2016-02/2018</t>
  </si>
  <si>
    <t>Revitalizace areálu kasáren Hranečník - garáže MPO (IV.etapa)</t>
  </si>
  <si>
    <t>Přístavba garáže a školící místnosti k hasičské zbrojnici Martinov</t>
  </si>
  <si>
    <t>stavbu bude realizovat MO</t>
  </si>
  <si>
    <t>OdPa - 6171 - Činnost místní správy</t>
  </si>
  <si>
    <t>rekonstrukce kotelny v 2. NP objektu radnice Městského obvodu Plesná</t>
  </si>
  <si>
    <t>Rekonstrukce budovy Nové radnice vč. přístavby</t>
  </si>
  <si>
    <t>06/2009</t>
  </si>
  <si>
    <t>06/2009-12/2016</t>
  </si>
  <si>
    <t>NR rekonstrukce fasády a oken</t>
  </si>
  <si>
    <t>2016 - 2020</t>
  </si>
  <si>
    <t>v 1/2017 bude vybrán zhotovitel</t>
  </si>
  <si>
    <t>Budova Nová radnice - trafostanice</t>
  </si>
  <si>
    <t>09/2016-04/2017</t>
  </si>
  <si>
    <t>zahájeno výběrové řízení zhotovitele</t>
  </si>
  <si>
    <t xml:space="preserve">Nová radnice - klimatizace </t>
  </si>
  <si>
    <t xml:space="preserve">Nová radnice – náhradní zdroj elektrické energie   </t>
  </si>
  <si>
    <t>Rekonstrukce vily Na zapadlém č.p. 1674</t>
  </si>
  <si>
    <t xml:space="preserve">je zpracován investiční záměr, probíhá výběr projektanta stavby (DSP+IČ) </t>
  </si>
  <si>
    <t>OdPa - 6409 - Ostatní činnosti jinde nezařazené</t>
  </si>
  <si>
    <t>PD a příprava staveb</t>
  </si>
  <si>
    <t>Kapitálová rezerva odb. investičního</t>
  </si>
  <si>
    <t xml:space="preserve">             Přehled investiční výstavby realizované investičním odborem</t>
  </si>
  <si>
    <t xml:space="preserve">                    (v tis. Kč)</t>
  </si>
  <si>
    <t>Skupina</t>
  </si>
  <si>
    <t xml:space="preserve">             Rozpočet</t>
  </si>
  <si>
    <t>Skutečnost</t>
  </si>
  <si>
    <t xml:space="preserve"> % plnění</t>
  </si>
  <si>
    <t>OdPa</t>
  </si>
  <si>
    <t>schválený</t>
  </si>
  <si>
    <t>upravený</t>
  </si>
  <si>
    <t>na SR</t>
  </si>
  <si>
    <t>na UR</t>
  </si>
  <si>
    <t xml:space="preserve">OdPa - 3744 - Protierozní, protilavinová a protipožární </t>
  </si>
  <si>
    <t xml:space="preserve">                        ochrana</t>
  </si>
  <si>
    <t>4.  SOCIÁLNÍ  VĚCI  A  POLITIKA  ZAMĚSTNANOSTI</t>
  </si>
  <si>
    <t>OdPa - 4357 - Domovy pro osoby se zdrvotním postižením</t>
  </si>
  <si>
    <t xml:space="preserve">                        a domovy se zvláštním režimem</t>
  </si>
  <si>
    <t>5.  BEZPEČNOST  STÁTU  A  PRÁVNÍ  OCHRANA</t>
  </si>
  <si>
    <t>6.  VŠEOBECNÁ  VEŘEJNÁ  SPRÁVA  A  SLUŽBY</t>
  </si>
  <si>
    <t xml:space="preserve">  C e l k e m</t>
  </si>
  <si>
    <t>07/2016-11/2016</t>
  </si>
  <si>
    <t>11/2015-06/2017</t>
  </si>
  <si>
    <t>04/2015-12/2016</t>
  </si>
  <si>
    <t>04/2015-08/2017</t>
  </si>
  <si>
    <t>08/2015-11/2016</t>
  </si>
  <si>
    <t>04/2016-09/2016</t>
  </si>
  <si>
    <t>11/2016-06/2017</t>
  </si>
  <si>
    <t>08/2016-08/2017</t>
  </si>
  <si>
    <t>09/2012-12/2013</t>
  </si>
  <si>
    <t>po zpracování DÚR bylo požádáno o ÚR, toto bylo zrušeno KÚ MSK (Petice od občanů, nesouhlas s výstavbou). Na základě zrušení ÚR nebylo v přípravě stavby pokračováno.  Vedení města nerozhodlo o dalším pokračování v přípravě. Zmařeno v 12/2016.</t>
  </si>
  <si>
    <t>Zpracován investiční záměr, vybrán zhotovitel PD (DÚR,DSP,DPS) vč. IČ - PROJEKT 2010, s.r.o.</t>
  </si>
  <si>
    <t>Zpracován investiční záměr, vybrán zhotovitel PD (DÚR,DSP,DPS) vč. IČ - PROJEKT 2010, s.r.o. Smlouva uzavřena v 05/2016. Zhotovitelem dokukumentace DÚR, DSP, DPS je společnost Projekt 2010, s.r.o. Připravuje se DÚR.</t>
  </si>
  <si>
    <t>Bylo upuštěno od tohoto záměru.</t>
  </si>
  <si>
    <t>Vydané pravomocné ÚR, zpracovává se dokumentace pro změnu územního rozhodnutí z důvodu změny vedené trasy stavby a následně bude dopracována DSP. Probíhá projednávání s dotčenými orgány státní správy a správci sítí. Zpracovatelem PD pro DÚR:  Projekt 2010 s.r.o. Zpracovatelem PD pro DSP a změnu ÚR:  MORAVIA CONSULT Olomouc. Předpoklad vydání DSP je v 11/2017.</t>
  </si>
  <si>
    <t>zajišťována PD pro ÚŘ a SP, zajišťování směny pozemků, zhotovitelem DSP je KANIA a.s.</t>
  </si>
  <si>
    <t>zhotovitelem DÚR, DSP, DPS , AD je HaskoningDHV</t>
  </si>
  <si>
    <t>zpracována DSP, vydáno SP, příprava podkladů pro výběr zhotovitele</t>
  </si>
  <si>
    <t>vydáno stavební povolení</t>
  </si>
  <si>
    <t>vybrán zhotovitel PD - HUTNÍ PROJEKT OSTRAVA a.s., 7.2.2011 - převzata DÚR, požádáno o územní rozhodnutí, přerušeno územní říz.- nutnost uzavření smluv s novými vlastníky plynovovdu. V rámci aktualizace vyj. - RWE z důvodu změny energet. zákona (zamítá původní vyjádření po době platnosti) vzneslo nové požadavky, které vyžadují změny v projektové dokumentaci.OSS MMO zamítl žádost o prodloužení lhůty pro doplnění podkladů. Od zpracování DÚR změny ve vyhlášce č. 499/2006 Sb. o dokumentaci staveb. Stavba zahrnuta do "Sanace a rek. kanaliz." TDS - OVAK a.s. řeší uzavírání chybějících smluvních vztahů mezi RWE a vlastníky dotčených pozemků. Probíhá uzavírání smluv z důvodu přeložek plynárenských zařízení.</t>
  </si>
  <si>
    <t>zpracována DSP+DPS, vydáno SP, realizace nejdříve až po dokončení stavby Rekonstr. ul. Nádražní, podklady pro zadání VZ na realizaci stavby předány na ZFUN</t>
  </si>
  <si>
    <t>je zpracována dokumentace pro změnu stavebního povolení a projektuje se DPS pro komunikaci  a bude se koordinovat DPS</t>
  </si>
  <si>
    <t xml:space="preserve">UKONČENO </t>
  </si>
  <si>
    <t>Předáno městskému obvodu, který stavbu realizuje.</t>
  </si>
  <si>
    <t>vybudování muzea tramvají a autobusů v bývalém průmyslovém areálu Wattova, zpracován inv.záměr, řeší se majetkoprávní vypořádání AKUMA, demolice stávajících objektů v rámci I.etapy přípravy území UKONČENA</t>
  </si>
  <si>
    <t>V současné době jsou projekční práce přerušeny a uzavřena dohoda o ukončení smluvního vztahu. Celá akce zmařena v 12/2016.</t>
  </si>
  <si>
    <t>Je uzavřena smlouva o dílo, práce přerušeny z důvodu klimatických podmínek.</t>
  </si>
  <si>
    <t>zpracování projektové dokumentace nezahájeno, probíhá aktualizace rozsahu prostor</t>
  </si>
  <si>
    <r>
      <t xml:space="preserve">finanční údaje uvedeny v </t>
    </r>
    <r>
      <rPr>
        <b/>
        <sz val="11"/>
        <rFont val="Arial"/>
        <family val="2"/>
      </rPr>
      <t>tis. Kč</t>
    </r>
  </si>
  <si>
    <r>
      <rPr>
        <b/>
        <sz val="11"/>
        <rFont val="Arial"/>
        <family val="2"/>
        <charset val="238"/>
      </rPr>
      <t>UKONČENA</t>
    </r>
    <r>
      <rPr>
        <sz val="11"/>
        <rFont val="Arial"/>
        <family val="2"/>
      </rPr>
      <t xml:space="preserve"> I. etapa, předáno na majetek</t>
    </r>
  </si>
  <si>
    <r>
      <rPr>
        <b/>
        <sz val="11"/>
        <rFont val="Arial"/>
        <family val="2"/>
        <charset val="238"/>
      </rPr>
      <t>UKONČENO</t>
    </r>
    <r>
      <rPr>
        <sz val="11"/>
        <rFont val="Arial"/>
        <family val="2"/>
        <charset val="238"/>
      </rPr>
      <t xml:space="preserve"> - zkolaudováno předáno na majetek</t>
    </r>
  </si>
  <si>
    <r>
      <rPr>
        <b/>
        <sz val="11"/>
        <rFont val="Arial"/>
        <family val="2"/>
        <charset val="238"/>
      </rPr>
      <t>UKONČENO</t>
    </r>
    <r>
      <rPr>
        <sz val="11"/>
        <rFont val="Arial"/>
        <family val="2"/>
        <charset val="238"/>
      </rPr>
      <t xml:space="preserve"> - zkolaudováno i trolejové vedení, vyfakturován i TDS+BOZP</t>
    </r>
  </si>
  <si>
    <r>
      <rPr>
        <b/>
        <sz val="11"/>
        <rFont val="Arial"/>
        <family val="2"/>
        <charset val="238"/>
      </rPr>
      <t>UKONČENA</t>
    </r>
    <r>
      <rPr>
        <sz val="11"/>
        <rFont val="Arial"/>
        <family val="2"/>
        <charset val="238"/>
      </rPr>
      <t xml:space="preserve"> II. etapa stavby v 12/2016</t>
    </r>
  </si>
  <si>
    <r>
      <rPr>
        <b/>
        <sz val="11"/>
        <rFont val="Arial CE"/>
        <charset val="238"/>
      </rPr>
      <t>UKONČENO</t>
    </r>
    <r>
      <rPr>
        <sz val="11"/>
        <rFont val="Arial CE"/>
        <charset val="238"/>
      </rPr>
      <t>, kolaudace 01/2017</t>
    </r>
  </si>
  <si>
    <r>
      <rPr>
        <b/>
        <sz val="11"/>
        <rFont val="Arial"/>
        <family val="2"/>
        <charset val="238"/>
      </rPr>
      <t>UKONČENO</t>
    </r>
    <r>
      <rPr>
        <sz val="11"/>
        <rFont val="Arial"/>
        <family val="2"/>
      </rPr>
      <t>, vyvedena do majetku SMO</t>
    </r>
  </si>
  <si>
    <r>
      <rPr>
        <b/>
        <sz val="11"/>
        <rFont val="Arial"/>
        <family val="2"/>
        <charset val="238"/>
      </rPr>
      <t>UKONČENO</t>
    </r>
    <r>
      <rPr>
        <sz val="11"/>
        <rFont val="Arial"/>
        <family val="2"/>
      </rPr>
      <t>, předáno na majetkový odbor</t>
    </r>
  </si>
  <si>
    <r>
      <rPr>
        <b/>
        <sz val="11"/>
        <rFont val="Arial"/>
        <family val="2"/>
        <charset val="238"/>
      </rPr>
      <t>UKONČENO</t>
    </r>
    <r>
      <rPr>
        <sz val="11"/>
        <rFont val="Arial"/>
        <family val="2"/>
        <charset val="238"/>
      </rPr>
      <t>, předáno na majetkový odbor</t>
    </r>
  </si>
  <si>
    <r>
      <rPr>
        <b/>
        <sz val="11"/>
        <rFont val="Arial"/>
        <family val="2"/>
        <charset val="238"/>
      </rPr>
      <t>UKONČENO</t>
    </r>
    <r>
      <rPr>
        <sz val="11"/>
        <rFont val="Arial"/>
        <family val="2"/>
        <charset val="238"/>
      </rPr>
      <t xml:space="preserve"> 1/2016, předáno na odbor majetkový</t>
    </r>
  </si>
  <si>
    <r>
      <rPr>
        <b/>
        <sz val="11"/>
        <rFont val="Arial"/>
        <family val="2"/>
        <charset val="238"/>
      </rPr>
      <t>UKONČENO</t>
    </r>
    <r>
      <rPr>
        <sz val="11"/>
        <rFont val="Arial"/>
        <family val="2"/>
        <charset val="238"/>
      </rPr>
      <t xml:space="preserve"> - spolufinancování z EU ve výši 62% z uznatelných nákladů</t>
    </r>
  </si>
  <si>
    <r>
      <rPr>
        <b/>
        <sz val="11"/>
        <rFont val="Arial"/>
        <family val="2"/>
        <charset val="238"/>
      </rPr>
      <t>UKONČENA</t>
    </r>
    <r>
      <rPr>
        <sz val="11"/>
        <rFont val="Arial"/>
        <family val="2"/>
        <charset val="238"/>
      </rPr>
      <t xml:space="preserve"> I. etapa</t>
    </r>
  </si>
  <si>
    <r>
      <rPr>
        <b/>
        <sz val="11"/>
        <rFont val="Arial"/>
        <family val="2"/>
        <charset val="238"/>
      </rPr>
      <t>UKONČENA</t>
    </r>
    <r>
      <rPr>
        <sz val="11"/>
        <rFont val="Arial"/>
        <family val="2"/>
        <charset val="238"/>
      </rPr>
      <t xml:space="preserve"> realizace stavby, ukončena přejímka, vydán Kolaudační souhlas, podklady pro navedení na majetek předány na OM - realizováno současně se stavbou KAN KrPole II. etapa, část 1.2 rušení výustí, ORG 7081</t>
    </r>
  </si>
  <si>
    <r>
      <rPr>
        <b/>
        <sz val="11"/>
        <rFont val="Arial"/>
        <family val="2"/>
        <charset val="238"/>
      </rPr>
      <t xml:space="preserve">UKONČENA </t>
    </r>
    <r>
      <rPr>
        <sz val="11"/>
        <rFont val="Arial"/>
        <family val="2"/>
        <charset val="238"/>
      </rPr>
      <t>realizace části stavby - SO 04 Kanal. ul. Ztracená a SO 05 Dolový potok, zkolaudováno, předáno na odbor majetkový v 08/2014, probíhá realizace zbytku stavby</t>
    </r>
  </si>
  <si>
    <r>
      <rPr>
        <b/>
        <sz val="11"/>
        <rFont val="Arial"/>
        <family val="2"/>
        <charset val="238"/>
      </rPr>
      <t>UKONČENO</t>
    </r>
    <r>
      <rPr>
        <sz val="11"/>
        <rFont val="Arial"/>
        <family val="2"/>
        <charset val="238"/>
      </rPr>
      <t xml:space="preserve"> - stavba převzata, vydán kolaudační souhlas; v 04/2016 stavba předána majetkovému odboru</t>
    </r>
  </si>
  <si>
    <r>
      <rPr>
        <b/>
        <sz val="11"/>
        <rFont val="Arial"/>
        <family val="2"/>
        <charset val="238"/>
      </rPr>
      <t>UKONČENA</t>
    </r>
    <r>
      <rPr>
        <sz val="11"/>
        <rFont val="Arial"/>
        <family val="2"/>
        <charset val="238"/>
      </rPr>
      <t xml:space="preserve"> stavba, převzata, vydán kolaudační souhlas,  stavba předána majetkovému odboru; zbývá dokončení ZAV a předání MJ odboru</t>
    </r>
  </si>
  <si>
    <r>
      <t>04/2015-</t>
    </r>
    <r>
      <rPr>
        <sz val="11"/>
        <rFont val="Arial"/>
        <family val="2"/>
        <charset val="238"/>
      </rPr>
      <t>09</t>
    </r>
    <r>
      <rPr>
        <sz val="11"/>
        <rFont val="Arial"/>
        <family val="2"/>
      </rPr>
      <t>/2015</t>
    </r>
  </si>
  <si>
    <r>
      <t>09/2015-</t>
    </r>
    <r>
      <rPr>
        <sz val="11"/>
        <rFont val="Calibri"/>
        <family val="2"/>
        <charset val="238"/>
        <scheme val="minor"/>
      </rPr>
      <t>09</t>
    </r>
    <r>
      <rPr>
        <sz val="11"/>
        <rFont val="Arial"/>
        <family val="2"/>
        <charset val="238"/>
      </rPr>
      <t>/2016</t>
    </r>
  </si>
  <si>
    <r>
      <rPr>
        <b/>
        <sz val="11"/>
        <rFont val="Arial"/>
        <family val="2"/>
        <charset val="238"/>
      </rPr>
      <t>UKONČENO</t>
    </r>
    <r>
      <rPr>
        <sz val="11"/>
        <rFont val="Arial"/>
        <family val="2"/>
        <charset val="238"/>
      </rPr>
      <t xml:space="preserve"> - zkolaudováno, předáno na odbor majetkový v 08/2016</t>
    </r>
  </si>
  <si>
    <r>
      <rPr>
        <b/>
        <sz val="11"/>
        <rFont val="Arial"/>
        <family val="2"/>
        <charset val="238"/>
      </rPr>
      <t>UKONČENA</t>
    </r>
    <r>
      <rPr>
        <sz val="11"/>
        <rFont val="Arial"/>
        <family val="2"/>
        <charset val="238"/>
      </rPr>
      <t xml:space="preserve"> stavba, převzata, vydán kolaudační souhlas a stavba předána majetkovému odboru</t>
    </r>
  </si>
  <si>
    <r>
      <t xml:space="preserve">2009 - 2011    </t>
    </r>
    <r>
      <rPr>
        <sz val="11"/>
        <rFont val="Arial"/>
        <family val="2"/>
        <charset val="238"/>
      </rPr>
      <t>2014 - 2016</t>
    </r>
  </si>
  <si>
    <r>
      <rPr>
        <b/>
        <sz val="11"/>
        <rFont val="Arial"/>
        <family val="2"/>
        <charset val="238"/>
      </rPr>
      <t>UKONČENA</t>
    </r>
    <r>
      <rPr>
        <sz val="11"/>
        <rFont val="Arial"/>
        <family val="2"/>
      </rPr>
      <t xml:space="preserve"> realizace stavby, probíhá příprava podkladů pro podání žádosti o vydání kolaudačního souhlasu</t>
    </r>
  </si>
  <si>
    <r>
      <rPr>
        <b/>
        <sz val="11"/>
        <rFont val="Arial"/>
        <family val="2"/>
        <charset val="238"/>
      </rPr>
      <t>UKONČENO</t>
    </r>
    <r>
      <rPr>
        <sz val="11"/>
        <rFont val="Arial"/>
        <family val="2"/>
        <charset val="238"/>
      </rPr>
      <t xml:space="preserve"> - zkolaudováno, předáno na odbor majetkový v 03/2016</t>
    </r>
  </si>
  <si>
    <r>
      <t>09/2015</t>
    </r>
    <r>
      <rPr>
        <sz val="11"/>
        <rFont val="Calibri"/>
        <family val="2"/>
        <charset val="238"/>
        <scheme val="minor"/>
      </rPr>
      <t>-09</t>
    </r>
    <r>
      <rPr>
        <sz val="11"/>
        <rFont val="Arial"/>
        <family val="2"/>
        <charset val="238"/>
      </rPr>
      <t>/2016</t>
    </r>
  </si>
  <si>
    <r>
      <rPr>
        <b/>
        <sz val="11"/>
        <rFont val="Arial"/>
        <family val="2"/>
        <charset val="238"/>
      </rPr>
      <t>UKONČENO</t>
    </r>
    <r>
      <rPr>
        <sz val="11"/>
        <rFont val="Arial"/>
        <family val="2"/>
        <charset val="238"/>
      </rPr>
      <t xml:space="preserve"> - stavba převzata, vydán kolaudační souhlas; v 03/2016 stavba předána majetkovému odboru</t>
    </r>
  </si>
  <si>
    <r>
      <rPr>
        <b/>
        <sz val="11"/>
        <rFont val="Arial"/>
        <family val="2"/>
        <charset val="238"/>
      </rPr>
      <t>UKONČENO</t>
    </r>
    <r>
      <rPr>
        <sz val="11"/>
        <rFont val="Arial"/>
        <family val="2"/>
        <charset val="238"/>
      </rPr>
      <t xml:space="preserve"> - stavba převzata, vydán kolaudační souhlas; v 12/2015 stavba předána majetkovému odboru</t>
    </r>
  </si>
  <si>
    <r>
      <rPr>
        <b/>
        <sz val="11"/>
        <rFont val="Arial"/>
        <family val="2"/>
        <charset val="238"/>
      </rPr>
      <t xml:space="preserve">UKONČENA </t>
    </r>
    <r>
      <rPr>
        <sz val="11"/>
        <rFont val="Arial"/>
        <family val="2"/>
        <charset val="238"/>
      </rPr>
      <t>stavba, zkolaudována. Příprava podkladů pro předání HIM majetkovému odboru. Pozastávka z důvodu nutnosti odstranění drobné vady. Vada odstraněna. V 11/2016 stavba předána majetkovému odboru.</t>
    </r>
  </si>
  <si>
    <r>
      <rPr>
        <b/>
        <sz val="11"/>
        <rFont val="Arial"/>
        <family val="2"/>
        <charset val="238"/>
      </rPr>
      <t xml:space="preserve">UKONČENA </t>
    </r>
    <r>
      <rPr>
        <sz val="11"/>
        <rFont val="Arial"/>
        <family val="2"/>
      </rPr>
      <t>stavba, převzata, vydán kolaudační souhlas, stavba předána majetkovému odboru; zbývá dokončení ZAV a předání  MJ odboru</t>
    </r>
  </si>
  <si>
    <r>
      <rPr>
        <b/>
        <sz val="11"/>
        <rFont val="Arial"/>
        <family val="2"/>
        <charset val="238"/>
      </rPr>
      <t>UKONČENA</t>
    </r>
    <r>
      <rPr>
        <sz val="11"/>
        <rFont val="Arial"/>
        <family val="2"/>
        <charset val="238"/>
      </rPr>
      <t xml:space="preserve"> stavba, převzata, vydán kolaudační souhlas, stavba předána majetkovému odboru</t>
    </r>
  </si>
  <si>
    <r>
      <rPr>
        <b/>
        <sz val="11"/>
        <rFont val="Arial"/>
        <family val="2"/>
        <charset val="238"/>
      </rPr>
      <t>UKONČENO</t>
    </r>
    <r>
      <rPr>
        <sz val="11"/>
        <rFont val="Arial"/>
        <family val="2"/>
      </rPr>
      <t xml:space="preserve"> - stavba převzata, vydán kolaudační souhlas; v 04/2016 stavba předána majetkovému odboru</t>
    </r>
  </si>
  <si>
    <r>
      <rPr>
        <b/>
        <sz val="11"/>
        <rFont val="Arial"/>
        <family val="2"/>
        <charset val="238"/>
      </rPr>
      <t>UKONČENO</t>
    </r>
    <r>
      <rPr>
        <sz val="11"/>
        <rFont val="Arial"/>
        <family val="2"/>
      </rPr>
      <t xml:space="preserve"> - stavba převzata, vydán kolaudační souhlas; v 08/2016 stavba předána majetkovému odboru</t>
    </r>
  </si>
  <si>
    <r>
      <rPr>
        <b/>
        <sz val="11"/>
        <rFont val="Arial"/>
        <family val="2"/>
        <charset val="238"/>
      </rPr>
      <t>UKONČENO</t>
    </r>
    <r>
      <rPr>
        <sz val="11"/>
        <rFont val="Arial"/>
        <family val="2"/>
        <charset val="238"/>
      </rPr>
      <t xml:space="preserve"> - spolufinancování z EU ve výši 80% z uznatelných nákladů</t>
    </r>
  </si>
  <si>
    <r>
      <rPr>
        <b/>
        <sz val="11"/>
        <rFont val="Arial"/>
        <family val="2"/>
        <charset val="238"/>
      </rPr>
      <t>UKONČENO</t>
    </r>
    <r>
      <rPr>
        <sz val="11"/>
        <rFont val="Arial"/>
        <family val="2"/>
        <charset val="238"/>
      </rPr>
      <t>, fakturace a kolaudace v 02/2017</t>
    </r>
  </si>
  <si>
    <r>
      <rPr>
        <b/>
        <sz val="11"/>
        <rFont val="Arial"/>
        <family val="2"/>
        <charset val="238"/>
      </rPr>
      <t>UKONČENO</t>
    </r>
    <r>
      <rPr>
        <sz val="11"/>
        <rFont val="Arial"/>
        <family val="2"/>
        <charset val="238"/>
      </rPr>
      <t xml:space="preserve">, kolaudace v 12/2016. Připraven dodatek na více a méněpráce, který bude projednán v lednu 2017 v ZMO. </t>
    </r>
  </si>
  <si>
    <r>
      <t xml:space="preserve">4.  </t>
    </r>
    <r>
      <rPr>
        <b/>
        <u/>
        <sz val="11"/>
        <rFont val="Arial"/>
        <family val="2"/>
      </rPr>
      <t>SOCIÁLNÍ  VĚCI  A  POLITIKA  ZAMĚSTNANOSTI</t>
    </r>
  </si>
  <si>
    <r>
      <t xml:space="preserve">5.  </t>
    </r>
    <r>
      <rPr>
        <b/>
        <u/>
        <sz val="11"/>
        <rFont val="Arial"/>
        <family val="2"/>
      </rPr>
      <t>BEZPEČNOST  STÁTU  A  PRÁVNÍ  OCHRANA</t>
    </r>
  </si>
  <si>
    <r>
      <t xml:space="preserve">6.  </t>
    </r>
    <r>
      <rPr>
        <b/>
        <u/>
        <sz val="11"/>
        <rFont val="Arial"/>
        <family val="2"/>
      </rPr>
      <t>VŠEOBECNÁ  VEŘEJNÁ  SPRÁVA  A  SLUŽBY</t>
    </r>
  </si>
  <si>
    <t>12/2016 odsouhlašen koncept PD změny stavby před jejím dokončením</t>
  </si>
  <si>
    <t>03-04/2017</t>
  </si>
  <si>
    <t>Vydáno ÚR, SP. Před podáním žádosti o dotaci, současně se stavbou "Přednádraží Ostrava-Přívoz, Prodloužená ul. Skladištní",  bude zadána VZ na realizaci dokumentace pro provádění stavby+AD.</t>
  </si>
  <si>
    <r>
      <rPr>
        <b/>
        <sz val="11"/>
        <rFont val="Arial"/>
        <family val="2"/>
        <charset val="238"/>
      </rPr>
      <t>UKONČENO</t>
    </r>
    <r>
      <rPr>
        <sz val="11"/>
        <rFont val="Arial"/>
        <family val="2"/>
        <charset val="238"/>
      </rPr>
      <t xml:space="preserve"> - zkolaudováno předáno na majetek. Pokračuje projekt autotobusové zastávky</t>
    </r>
  </si>
  <si>
    <t>zahájení stavby - jaro 2017, dle klimatických podmínek</t>
  </si>
  <si>
    <r>
      <rPr>
        <b/>
        <sz val="11"/>
        <rFont val="Arial"/>
        <family val="2"/>
        <charset val="238"/>
      </rPr>
      <t>UKONČENO</t>
    </r>
    <r>
      <rPr>
        <sz val="11"/>
        <rFont val="Arial"/>
        <family val="2"/>
        <charset val="238"/>
      </rPr>
      <t>, zkolaudováno, 07/2016 navedeno do majetku města</t>
    </r>
  </si>
  <si>
    <t>Dopravoprojekt na DSP, IČ a AD, realizace souvisí se stavbou opravy Výškovických mostů</t>
  </si>
  <si>
    <t>realizace stavby, část stavby na ul. Balbínové zkolaudována a předána do majetku</t>
  </si>
  <si>
    <t>je zpracována dokumentace pro územní rozhodnutí, řeší se majetkoprávní vztahy</t>
  </si>
  <si>
    <t>zpracována DSP, vydáno SP, zpracována DPS,  zpracována aktualizace podkladů pro zadání VZ na realizaci stavby dle požadavků a doporučení OVaK a.s. a předána OSR MMO</t>
  </si>
  <si>
    <r>
      <rPr>
        <b/>
        <sz val="11"/>
        <rFont val="Arial"/>
        <family val="2"/>
        <charset val="238"/>
      </rPr>
      <t>UKONČENA</t>
    </r>
    <r>
      <rPr>
        <sz val="11"/>
        <rFont val="Arial"/>
        <family val="2"/>
        <charset val="238"/>
      </rPr>
      <t xml:space="preserve"> realizace stavby, převzata, vydán kolaudační souhlas</t>
    </r>
  </si>
  <si>
    <t>Úpravna Vody Nová Ves  rekonstrukce zdroje el. energie. Připraven investiční záměr. Dokončeno zpracování základních podkladů pro PD.</t>
  </si>
  <si>
    <t>08/2017-05/2017</t>
  </si>
  <si>
    <t>03/2018-12/2018</t>
  </si>
  <si>
    <t>uzavřena SoD na realizaci stavby, předáno staveniště, stavba z 89% hotova, t.č. přerušena</t>
  </si>
  <si>
    <t>vydáno SP, zpracovává se prováděcí dokumentace, úprava SP, převod na společnost SAREZA - realizace stavby</t>
  </si>
  <si>
    <t>stavba bude realizována v koordinaci s akcí sanace břehů a protipov valu řeky Odry v dané oblasti( O. - Svinov ) st. podnikem Povodí Odry, a.s. Po zahájení realizace uvedené akce Povodím Odry, byla výstavba stavby nového VO zahájena  v 11 /2016 protlaky valem, následně byly práce přerušeny z důvodu klim. podmínek.</t>
  </si>
  <si>
    <t>Domov Syllabova - ukončena I. etapa, dokončena realizace Domov Korýtko 2016, Čujkovova - aktualizace PD - realizace 06-09/2017</t>
  </si>
  <si>
    <t>Domov Sluníčko - rekonstrukce zdroje energie</t>
  </si>
  <si>
    <t>Rekonstrukce komunikace řídících systému v Domově Slunečnice, rekonstrukce ležatých rozvodů TUV v Domov Korýtko</t>
  </si>
  <si>
    <t>realizováno na Domovu Sluníčko, příprava realizace v Domovu Slunečnice a zahájeno výběrové řízení na zhotovitele pro Domov Čujkovova</t>
  </si>
  <si>
    <t>Probíhá realizace stavby. Po jejím ukončení bude realizováno samostatné dodání a montáž volného vybavení interiéru.</t>
  </si>
  <si>
    <t>Z této všeobecné stavby jsou vyváděny finanční částky na jednotlivé konkrétní akce staveb se sítí NN.</t>
  </si>
  <si>
    <t>realizace stavby ukončena, probíhá kolaudační řízení příprava podkladů pro vyvedení na majetek</t>
  </si>
  <si>
    <t>příprava - průběžné plnění</t>
  </si>
  <si>
    <r>
      <rPr>
        <b/>
        <sz val="11"/>
        <rFont val="Arial"/>
        <family val="2"/>
        <charset val="238"/>
      </rPr>
      <t>UKONČENO</t>
    </r>
    <r>
      <rPr>
        <sz val="11"/>
        <rFont val="Arial"/>
        <family val="2"/>
        <charset val="238"/>
      </rPr>
      <t>-stavba zrealizována, podklady předány na majetek v 02/2016</t>
    </r>
  </si>
  <si>
    <r>
      <rPr>
        <b/>
        <sz val="11"/>
        <rFont val="Arial"/>
        <family val="2"/>
        <charset val="238"/>
      </rPr>
      <t>UKONČENA</t>
    </r>
    <r>
      <rPr>
        <sz val="11"/>
        <rFont val="Arial"/>
        <family val="2"/>
        <charset val="238"/>
      </rPr>
      <t xml:space="preserve"> realizace stavby, zkolaudována, vyvedena na majetek </t>
    </r>
  </si>
  <si>
    <r>
      <t xml:space="preserve">UKONČENA </t>
    </r>
    <r>
      <rPr>
        <sz val="11"/>
        <rFont val="Arial"/>
        <family val="2"/>
        <charset val="238"/>
      </rPr>
      <t xml:space="preserve">realizace stavby, zkolaudována, vyvedena na majetek </t>
    </r>
  </si>
  <si>
    <t>realizace stavby ukončena, zkolaudována, vyvedena na majetek</t>
  </si>
  <si>
    <r>
      <rPr>
        <b/>
        <sz val="11"/>
        <rFont val="Arial"/>
        <family val="2"/>
        <charset val="238"/>
      </rPr>
      <t>UKONČENA</t>
    </r>
    <r>
      <rPr>
        <sz val="11"/>
        <rFont val="Arial"/>
        <family val="2"/>
        <charset val="238"/>
      </rPr>
      <t xml:space="preserve"> realizace stavby, zkolaudována, vyvedena na majetek</t>
    </r>
  </si>
  <si>
    <r>
      <rPr>
        <b/>
        <sz val="11"/>
        <rFont val="Arial"/>
        <family val="2"/>
        <charset val="238"/>
      </rPr>
      <t>UKONČENA</t>
    </r>
    <r>
      <rPr>
        <sz val="11"/>
        <rFont val="Arial"/>
        <family val="2"/>
      </rPr>
      <t xml:space="preserve"> realizace stavb, zkolaudována, příprava podkladů pro vyvedení na majetek</t>
    </r>
  </si>
  <si>
    <t>PD, SP jsou zajišťovány dle uzavřených SOD</t>
  </si>
  <si>
    <r>
      <rPr>
        <b/>
        <sz val="11"/>
        <rFont val="Arial"/>
        <family val="2"/>
        <charset val="238"/>
      </rPr>
      <t>UKONČENA</t>
    </r>
    <r>
      <rPr>
        <sz val="11"/>
        <rFont val="Arial"/>
        <family val="2"/>
        <charset val="238"/>
      </rPr>
      <t xml:space="preserve"> realizace stavby  v 09/2016, kolaudace v 10/2016, příprava podkladů pro navedení na majetek</t>
    </r>
  </si>
  <si>
    <r>
      <rPr>
        <b/>
        <sz val="11"/>
        <rFont val="Arial"/>
        <family val="2"/>
        <charset val="238"/>
      </rPr>
      <t>UKONČENO</t>
    </r>
    <r>
      <rPr>
        <sz val="11"/>
        <rFont val="Arial"/>
        <family val="2"/>
      </rPr>
      <t>, kolaudační řízení proběhlo v  09/2016,  příprava podkladů pro navedení na majetek</t>
    </r>
  </si>
  <si>
    <r>
      <rPr>
        <b/>
        <sz val="11"/>
        <rFont val="Arial"/>
        <family val="2"/>
        <charset val="238"/>
      </rPr>
      <t>UKONČENO</t>
    </r>
    <r>
      <rPr>
        <sz val="11"/>
        <rFont val="Arial"/>
        <family val="2"/>
        <charset val="238"/>
      </rPr>
      <t>, příprava podkladů pro navedení na majetek</t>
    </r>
  </si>
  <si>
    <r>
      <rPr>
        <b/>
        <sz val="11"/>
        <rFont val="Arial"/>
        <family val="2"/>
        <charset val="238"/>
      </rPr>
      <t>UKONČENO</t>
    </r>
    <r>
      <rPr>
        <sz val="11"/>
        <rFont val="Arial"/>
        <family val="2"/>
        <charset val="238"/>
      </rPr>
      <t xml:space="preserve"> v 07/2016, příprava podkladů pro navedení na majetek</t>
    </r>
  </si>
  <si>
    <r>
      <rPr>
        <b/>
        <sz val="11"/>
        <rFont val="Arial"/>
        <family val="2"/>
        <charset val="238"/>
      </rPr>
      <t>UKONČENO</t>
    </r>
    <r>
      <rPr>
        <sz val="11"/>
        <rFont val="Arial"/>
        <family val="2"/>
        <charset val="238"/>
      </rPr>
      <t>, kolaudace v 11/2016, příprava podkladů pro navedení na majetek</t>
    </r>
  </si>
  <si>
    <r>
      <rPr>
        <b/>
        <sz val="11"/>
        <rFont val="Arial"/>
        <family val="2"/>
        <charset val="238"/>
      </rPr>
      <t>UKONČENO</t>
    </r>
    <r>
      <rPr>
        <sz val="11"/>
        <rFont val="Arial"/>
        <family val="2"/>
        <charset val="238"/>
      </rPr>
      <t>, zkolaudováno v 09/2016, příprava podkladů pro navedení na majetek</t>
    </r>
  </si>
  <si>
    <r>
      <t xml:space="preserve">UKONČENO </t>
    </r>
    <r>
      <rPr>
        <sz val="11"/>
        <rFont val="Arial"/>
        <family val="2"/>
        <charset val="238"/>
      </rPr>
      <t>- dílčí část</t>
    </r>
  </si>
  <si>
    <t>Domov Korýtko - rekonstrukce části domova</t>
  </si>
  <si>
    <t>Domovy pro seniory - rek. 3 ks trafostanic</t>
  </si>
  <si>
    <t>x</t>
  </si>
  <si>
    <t>2014-2015</t>
  </si>
  <si>
    <t xml:space="preserve"> -</t>
  </si>
  <si>
    <t>Rekonstrukce vodovodu Mariánskohorská</t>
  </si>
  <si>
    <t>Doplnění VO Jahodová</t>
  </si>
  <si>
    <r>
      <t xml:space="preserve">                                                    k 31. 12.  2 0 1 6                                </t>
    </r>
    <r>
      <rPr>
        <sz val="12"/>
        <rFont val="Arial"/>
        <family val="2"/>
        <charset val="238"/>
      </rPr>
      <t xml:space="preserve"> Příloha č. 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</si>
</sst>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8" x14ac:knownFonts="1">
    <font>
      <sz val="10"/>
      <name val="Arial"/>
      <family val="2"/>
      <charset val="238"/>
    </font>
    <font>
      <sz val="10"/>
      <name val="Arial"/>
      <family val="2"/>
    </font>
    <font>
      <sz val="10"/>
      <name val="Arial"/>
      <family val="2"/>
      <charset val="238"/>
    </font>
    <font>
      <b/>
      <sz val="10"/>
      <name val="Arial"/>
      <family val="2"/>
    </font>
    <font>
      <sz val="10"/>
      <name val="Arial CE"/>
      <charset val="238"/>
    </font>
    <font>
      <sz val="11"/>
      <name val="Arial"/>
      <family val="2"/>
    </font>
    <font>
      <b/>
      <sz val="10"/>
      <color rgb="FFFF0000"/>
      <name val="Arial"/>
      <family val="2"/>
      <charset val="238"/>
    </font>
    <font>
      <sz val="11"/>
      <name val="Calibri"/>
      <family val="2"/>
      <charset val="238"/>
      <scheme val="minor"/>
    </font>
    <font>
      <b/>
      <sz val="10"/>
      <name val="Arial"/>
      <family val="2"/>
      <charset val="238"/>
    </font>
    <font>
      <b/>
      <sz val="9"/>
      <color indexed="81"/>
      <name val="Tahoma"/>
      <family val="2"/>
      <charset val="238"/>
    </font>
    <font>
      <sz val="9"/>
      <color indexed="81"/>
      <name val="Tahoma"/>
      <family val="2"/>
      <charset val="238"/>
    </font>
    <font>
      <b/>
      <sz val="14"/>
      <name val="Arial"/>
      <family val="2"/>
    </font>
    <font>
      <b/>
      <sz val="10"/>
      <color indexed="8"/>
      <name val="Arial"/>
      <family val="2"/>
    </font>
    <font>
      <b/>
      <sz val="10"/>
      <color indexed="8"/>
      <name val="Arial CE"/>
      <family val="2"/>
      <charset val="238"/>
    </font>
    <font>
      <b/>
      <sz val="16"/>
      <name val="Arial"/>
      <family val="2"/>
    </font>
    <font>
      <b/>
      <sz val="11"/>
      <name val="Arial"/>
      <family val="2"/>
    </font>
    <font>
      <sz val="14"/>
      <name val="Arial"/>
      <family val="2"/>
    </font>
    <font>
      <b/>
      <sz val="20"/>
      <name val="Arial"/>
      <family val="2"/>
    </font>
    <font>
      <sz val="11"/>
      <name val="Arial"/>
      <family val="2"/>
      <charset val="238"/>
    </font>
    <font>
      <b/>
      <u/>
      <sz val="11"/>
      <name val="Arial"/>
      <family val="2"/>
      <charset val="238"/>
    </font>
    <font>
      <sz val="11"/>
      <name val="Arial CE"/>
      <charset val="238"/>
    </font>
    <font>
      <sz val="11"/>
      <name val="Arial CE"/>
      <family val="2"/>
      <charset val="238"/>
    </font>
    <font>
      <b/>
      <u/>
      <sz val="11"/>
      <name val="Arial"/>
      <family val="2"/>
    </font>
    <font>
      <b/>
      <sz val="11"/>
      <name val="Arial"/>
      <family val="2"/>
      <charset val="238"/>
    </font>
    <font>
      <b/>
      <sz val="11"/>
      <name val="Arial CE"/>
      <charset val="238"/>
    </font>
    <font>
      <sz val="11"/>
      <color theme="1"/>
      <name val="Arial"/>
      <family val="2"/>
      <charset val="238"/>
    </font>
    <font>
      <b/>
      <sz val="11"/>
      <name val="Arial CE"/>
      <family val="2"/>
      <charset val="238"/>
    </font>
    <font>
      <sz val="12"/>
      <name val="Arial"/>
      <family val="2"/>
      <charset val="238"/>
    </font>
  </fonts>
  <fills count="9">
    <fill>
      <patternFill patternType="none"/>
    </fill>
    <fill>
      <patternFill patternType="gray125"/>
    </fill>
    <fill>
      <patternFill patternType="solid">
        <fgColor indexed="9"/>
        <bgColor indexed="64"/>
      </patternFill>
    </fill>
    <fill>
      <patternFill patternType="solid">
        <fgColor rgb="FFFFCC00"/>
        <bgColor indexed="64"/>
      </patternFill>
    </fill>
    <fill>
      <patternFill patternType="solid">
        <fgColor indexed="51"/>
        <bgColor indexed="64"/>
      </patternFill>
    </fill>
    <fill>
      <patternFill patternType="solid">
        <fgColor indexed="41"/>
        <bgColor indexed="64"/>
      </patternFill>
    </fill>
    <fill>
      <patternFill patternType="solid">
        <fgColor theme="0"/>
        <bgColor indexed="64"/>
      </patternFill>
    </fill>
    <fill>
      <patternFill patternType="solid">
        <fgColor rgb="FFFFC000"/>
        <bgColor indexed="64"/>
      </patternFill>
    </fill>
    <fill>
      <patternFill patternType="solid">
        <fgColor rgb="FFCCFFFF"/>
        <bgColor indexed="64"/>
      </patternFill>
    </fill>
  </fills>
  <borders count="85">
    <border>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s>
  <cellStyleXfs count="11">
    <xf numFmtId="0" fontId="0" fillId="0" borderId="0"/>
    <xf numFmtId="0" fontId="1" fillId="0" borderId="0"/>
    <xf numFmtId="0" fontId="1" fillId="0" borderId="0"/>
    <xf numFmtId="0" fontId="1"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cellStyleXfs>
  <cellXfs count="1117">
    <xf numFmtId="0" fontId="0" fillId="0" borderId="0" xfId="0"/>
    <xf numFmtId="0" fontId="2" fillId="0" borderId="0" xfId="6" applyFont="1"/>
    <xf numFmtId="0" fontId="6" fillId="0" borderId="0" xfId="0" applyFont="1" applyFill="1" applyAlignment="1">
      <alignment vertical="center"/>
    </xf>
    <xf numFmtId="0" fontId="0" fillId="0" borderId="0" xfId="0" applyFont="1"/>
    <xf numFmtId="0" fontId="2" fillId="0" borderId="0" xfId="6" applyFont="1" applyFill="1"/>
    <xf numFmtId="0" fontId="1" fillId="2" borderId="71" xfId="0" applyFont="1" applyFill="1" applyBorder="1" applyAlignment="1">
      <alignment horizontal="right"/>
    </xf>
    <xf numFmtId="0" fontId="1" fillId="2" borderId="71" xfId="0" applyFont="1" applyFill="1" applyBorder="1" applyAlignment="1"/>
    <xf numFmtId="0" fontId="1" fillId="2" borderId="71" xfId="0" applyFont="1" applyFill="1" applyBorder="1" applyAlignment="1">
      <alignment wrapText="1"/>
    </xf>
    <xf numFmtId="0" fontId="1" fillId="2" borderId="0" xfId="0" applyFont="1" applyFill="1" applyBorder="1" applyAlignment="1">
      <alignment horizontal="right"/>
    </xf>
    <xf numFmtId="0" fontId="1" fillId="2" borderId="0" xfId="0" applyFont="1" applyFill="1" applyBorder="1" applyAlignment="1"/>
    <xf numFmtId="0" fontId="1" fillId="2" borderId="0" xfId="0" applyFont="1" applyFill="1" applyBorder="1" applyAlignment="1">
      <alignment wrapText="1"/>
    </xf>
    <xf numFmtId="4" fontId="1" fillId="2" borderId="0" xfId="3" applyNumberFormat="1" applyFont="1" applyFill="1"/>
    <xf numFmtId="0" fontId="1" fillId="2" borderId="0" xfId="3" applyFont="1" applyFill="1"/>
    <xf numFmtId="0" fontId="1" fillId="2" borderId="0" xfId="2" applyFont="1" applyFill="1" applyBorder="1"/>
    <xf numFmtId="0" fontId="8" fillId="8" borderId="32" xfId="0" applyFont="1" applyFill="1" applyBorder="1" applyAlignment="1"/>
    <xf numFmtId="3" fontId="3" fillId="5" borderId="40" xfId="2" applyNumberFormat="1" applyFont="1" applyFill="1" applyBorder="1" applyAlignment="1">
      <alignment horizontal="right"/>
    </xf>
    <xf numFmtId="165" fontId="3" fillId="5" borderId="32" xfId="3" applyNumberFormat="1" applyFont="1" applyFill="1" applyBorder="1"/>
    <xf numFmtId="165" fontId="3" fillId="5" borderId="38" xfId="3" applyNumberFormat="1" applyFont="1" applyFill="1" applyBorder="1"/>
    <xf numFmtId="0" fontId="3" fillId="2" borderId="0" xfId="0" applyFont="1" applyFill="1" applyBorder="1"/>
    <xf numFmtId="0" fontId="3" fillId="2" borderId="0" xfId="0" applyFont="1" applyFill="1"/>
    <xf numFmtId="0" fontId="12" fillId="2" borderId="43" xfId="0" applyFont="1" applyFill="1" applyBorder="1" applyAlignment="1">
      <alignment wrapText="1"/>
    </xf>
    <xf numFmtId="3" fontId="2" fillId="0" borderId="3" xfId="2" applyNumberFormat="1" applyFont="1" applyFill="1" applyBorder="1" applyAlignment="1">
      <alignment horizontal="right"/>
    </xf>
    <xf numFmtId="3" fontId="2" fillId="0" borderId="70" xfId="2" applyNumberFormat="1" applyFont="1" applyFill="1" applyBorder="1" applyAlignment="1">
      <alignment horizontal="right"/>
    </xf>
    <xf numFmtId="165" fontId="1" fillId="0" borderId="41" xfId="3" applyNumberFormat="1" applyFont="1" applyBorder="1"/>
    <xf numFmtId="165" fontId="1" fillId="0" borderId="77" xfId="3" applyNumberFormat="1" applyFont="1" applyBorder="1"/>
    <xf numFmtId="0" fontId="1" fillId="2" borderId="50" xfId="2" applyFont="1" applyFill="1" applyBorder="1"/>
    <xf numFmtId="0" fontId="1" fillId="2" borderId="24" xfId="2" applyFont="1" applyFill="1" applyBorder="1"/>
    <xf numFmtId="0" fontId="3" fillId="5" borderId="32" xfId="0" applyFont="1" applyFill="1" applyBorder="1"/>
    <xf numFmtId="3" fontId="3" fillId="8" borderId="40" xfId="2" applyNumberFormat="1" applyFont="1" applyFill="1" applyBorder="1" applyAlignment="1">
      <alignment horizontal="right"/>
    </xf>
    <xf numFmtId="0" fontId="12" fillId="2" borderId="43" xfId="0" applyFont="1" applyFill="1" applyBorder="1"/>
    <xf numFmtId="3" fontId="1" fillId="2" borderId="43" xfId="1" applyNumberFormat="1" applyFont="1" applyFill="1" applyBorder="1" applyAlignment="1"/>
    <xf numFmtId="3" fontId="1" fillId="2" borderId="45" xfId="1" applyNumberFormat="1" applyFont="1" applyFill="1" applyBorder="1" applyAlignment="1"/>
    <xf numFmtId="165" fontId="1" fillId="0" borderId="25" xfId="3" applyNumberFormat="1" applyFont="1" applyBorder="1"/>
    <xf numFmtId="0" fontId="12" fillId="2" borderId="49" xfId="0" applyFont="1" applyFill="1" applyBorder="1"/>
    <xf numFmtId="3" fontId="1" fillId="2" borderId="49" xfId="1" applyNumberFormat="1" applyFont="1" applyFill="1" applyBorder="1" applyAlignment="1"/>
    <xf numFmtId="0" fontId="12" fillId="0" borderId="49" xfId="0" applyFont="1" applyFill="1" applyBorder="1"/>
    <xf numFmtId="3" fontId="1" fillId="0" borderId="52" xfId="1" applyNumberFormat="1" applyFont="1" applyFill="1" applyBorder="1" applyAlignment="1"/>
    <xf numFmtId="3" fontId="1" fillId="0" borderId="54" xfId="1" applyNumberFormat="1" applyFont="1" applyFill="1" applyBorder="1" applyAlignment="1"/>
    <xf numFmtId="3" fontId="1" fillId="0" borderId="48" xfId="1" applyNumberFormat="1" applyFont="1" applyFill="1" applyBorder="1" applyAlignment="1"/>
    <xf numFmtId="3" fontId="1" fillId="0" borderId="49" xfId="1" applyNumberFormat="1" applyFont="1" applyFill="1" applyBorder="1" applyAlignment="1"/>
    <xf numFmtId="0" fontId="1" fillId="2" borderId="0" xfId="2" applyFont="1" applyFill="1" applyBorder="1" applyAlignment="1">
      <alignment wrapText="1"/>
    </xf>
    <xf numFmtId="0" fontId="12" fillId="2" borderId="11" xfId="0" applyFont="1" applyFill="1" applyBorder="1"/>
    <xf numFmtId="3" fontId="1" fillId="2" borderId="11" xfId="1" applyNumberFormat="1" applyFont="1" applyFill="1" applyBorder="1" applyAlignment="1"/>
    <xf numFmtId="3" fontId="1" fillId="2" borderId="17" xfId="1" applyNumberFormat="1" applyFont="1" applyFill="1" applyBorder="1" applyAlignment="1"/>
    <xf numFmtId="165" fontId="1" fillId="0" borderId="52" xfId="3" applyNumberFormat="1" applyFont="1" applyBorder="1"/>
    <xf numFmtId="0" fontId="12" fillId="2" borderId="52" xfId="0" applyFont="1" applyFill="1" applyBorder="1"/>
    <xf numFmtId="0" fontId="12" fillId="0" borderId="26" xfId="0" applyFont="1" applyFill="1" applyBorder="1"/>
    <xf numFmtId="3" fontId="1" fillId="2" borderId="48" xfId="2" applyNumberFormat="1" applyFont="1" applyFill="1" applyBorder="1" applyAlignment="1">
      <alignment horizontal="right"/>
    </xf>
    <xf numFmtId="3" fontId="1" fillId="2" borderId="60" xfId="2" applyNumberFormat="1" applyFont="1" applyFill="1" applyBorder="1" applyAlignment="1">
      <alignment horizontal="right"/>
    </xf>
    <xf numFmtId="165" fontId="1" fillId="0" borderId="48" xfId="3" applyNumberFormat="1" applyFont="1" applyFill="1" applyBorder="1"/>
    <xf numFmtId="0" fontId="1" fillId="0" borderId="0" xfId="2" applyFont="1" applyFill="1" applyBorder="1"/>
    <xf numFmtId="0" fontId="1" fillId="0" borderId="50" xfId="2" applyFont="1" applyFill="1" applyBorder="1"/>
    <xf numFmtId="0" fontId="1" fillId="0" borderId="24" xfId="2" applyFont="1" applyFill="1" applyBorder="1"/>
    <xf numFmtId="0" fontId="3" fillId="5" borderId="40" xfId="0" applyFont="1" applyFill="1" applyBorder="1"/>
    <xf numFmtId="3" fontId="3" fillId="5" borderId="33" xfId="2" applyNumberFormat="1" applyFont="1" applyFill="1" applyBorder="1" applyAlignment="1">
      <alignment horizontal="right"/>
    </xf>
    <xf numFmtId="0" fontId="3" fillId="2" borderId="0" xfId="2" applyFont="1" applyFill="1" applyBorder="1"/>
    <xf numFmtId="0" fontId="3" fillId="2" borderId="50" xfId="2" applyFont="1" applyFill="1" applyBorder="1"/>
    <xf numFmtId="0" fontId="3" fillId="2" borderId="24" xfId="2" applyFont="1" applyFill="1" applyBorder="1"/>
    <xf numFmtId="3" fontId="1" fillId="2" borderId="70" xfId="1" applyNumberFormat="1" applyFont="1" applyFill="1" applyBorder="1" applyAlignment="1"/>
    <xf numFmtId="165" fontId="1" fillId="0" borderId="43" xfId="3" applyNumberFormat="1" applyFont="1" applyBorder="1"/>
    <xf numFmtId="165" fontId="1" fillId="0" borderId="25" xfId="3" applyNumberFormat="1" applyFont="1" applyFill="1" applyBorder="1"/>
    <xf numFmtId="0" fontId="12" fillId="2" borderId="48" xfId="0" applyFont="1" applyFill="1" applyBorder="1"/>
    <xf numFmtId="165" fontId="1" fillId="0" borderId="48" xfId="3" applyNumberFormat="1" applyFont="1" applyBorder="1"/>
    <xf numFmtId="0" fontId="3" fillId="0" borderId="48" xfId="0" applyFont="1" applyFill="1" applyBorder="1" applyAlignment="1"/>
    <xf numFmtId="3" fontId="0" fillId="0" borderId="49" xfId="0" applyNumberFormat="1" applyFont="1" applyFill="1" applyBorder="1" applyAlignment="1"/>
    <xf numFmtId="165" fontId="2" fillId="0" borderId="43" xfId="3" applyNumberFormat="1" applyFont="1" applyFill="1" applyBorder="1"/>
    <xf numFmtId="165" fontId="1" fillId="0" borderId="47" xfId="3" applyNumberFormat="1" applyFont="1" applyFill="1" applyBorder="1"/>
    <xf numFmtId="3" fontId="1" fillId="0" borderId="45" xfId="1" applyNumberFormat="1" applyFont="1" applyFill="1" applyBorder="1" applyAlignment="1"/>
    <xf numFmtId="0" fontId="12" fillId="0" borderId="48" xfId="0" applyFont="1" applyFill="1" applyBorder="1"/>
    <xf numFmtId="0" fontId="12" fillId="0" borderId="43" xfId="0" applyFont="1" applyFill="1" applyBorder="1"/>
    <xf numFmtId="3" fontId="1" fillId="2" borderId="54" xfId="3" applyNumberFormat="1" applyFont="1" applyFill="1" applyBorder="1"/>
    <xf numFmtId="164" fontId="1" fillId="0" borderId="43" xfId="3" applyNumberFormat="1" applyFont="1" applyBorder="1"/>
    <xf numFmtId="0" fontId="1" fillId="2" borderId="46" xfId="2" applyFont="1" applyFill="1" applyBorder="1"/>
    <xf numFmtId="0" fontId="1" fillId="2" borderId="42" xfId="2" applyFont="1" applyFill="1" applyBorder="1"/>
    <xf numFmtId="3" fontId="1" fillId="2" borderId="49" xfId="3" applyNumberFormat="1" applyFont="1" applyFill="1" applyBorder="1" applyAlignment="1">
      <alignment horizontal="right"/>
    </xf>
    <xf numFmtId="3" fontId="1" fillId="2" borderId="54" xfId="3" applyNumberFormat="1" applyFont="1" applyFill="1" applyBorder="1" applyAlignment="1"/>
    <xf numFmtId="0" fontId="13" fillId="0" borderId="48" xfId="10" applyFont="1" applyFill="1" applyBorder="1" applyAlignment="1"/>
    <xf numFmtId="3" fontId="1" fillId="2" borderId="45" xfId="3" applyNumberFormat="1" applyFont="1" applyFill="1" applyBorder="1" applyAlignment="1">
      <alignment horizontal="right"/>
    </xf>
    <xf numFmtId="165" fontId="1" fillId="0" borderId="47" xfId="3" applyNumberFormat="1" applyFont="1" applyBorder="1"/>
    <xf numFmtId="0" fontId="3" fillId="5" borderId="1" xfId="0" applyFont="1" applyFill="1" applyBorder="1"/>
    <xf numFmtId="3" fontId="3" fillId="5" borderId="6" xfId="2" applyNumberFormat="1" applyFont="1" applyFill="1" applyBorder="1" applyAlignment="1">
      <alignment horizontal="right"/>
    </xf>
    <xf numFmtId="165" fontId="3" fillId="5" borderId="1" xfId="3" applyNumberFormat="1" applyFont="1" applyFill="1" applyBorder="1"/>
    <xf numFmtId="165" fontId="3" fillId="5" borderId="73" xfId="3" applyNumberFormat="1" applyFont="1" applyFill="1" applyBorder="1"/>
    <xf numFmtId="0" fontId="12" fillId="2" borderId="1" xfId="0" applyFont="1" applyFill="1" applyBorder="1"/>
    <xf numFmtId="3" fontId="1" fillId="2" borderId="6" xfId="3" applyNumberFormat="1" applyFont="1" applyFill="1" applyBorder="1" applyAlignment="1">
      <alignment horizontal="right"/>
    </xf>
    <xf numFmtId="3" fontId="1" fillId="2" borderId="6" xfId="3" applyNumberFormat="1" applyFont="1" applyFill="1" applyBorder="1" applyAlignment="1"/>
    <xf numFmtId="164" fontId="1" fillId="0" borderId="1" xfId="3" applyNumberFormat="1" applyFont="1" applyBorder="1" applyAlignment="1">
      <alignment horizontal="center"/>
    </xf>
    <xf numFmtId="165" fontId="1" fillId="0" borderId="73" xfId="3" applyNumberFormat="1" applyFont="1" applyBorder="1"/>
    <xf numFmtId="3" fontId="1" fillId="2" borderId="45" xfId="3" applyNumberFormat="1" applyFont="1" applyFill="1" applyBorder="1" applyAlignment="1"/>
    <xf numFmtId="0" fontId="3" fillId="0" borderId="56" xfId="0" applyFont="1" applyFill="1" applyBorder="1" applyAlignment="1"/>
    <xf numFmtId="3" fontId="1" fillId="2" borderId="60" xfId="3" applyNumberFormat="1" applyFont="1" applyFill="1" applyBorder="1" applyAlignment="1">
      <alignment horizontal="right"/>
    </xf>
    <xf numFmtId="3" fontId="1" fillId="2" borderId="56" xfId="3" applyNumberFormat="1" applyFont="1" applyFill="1" applyBorder="1" applyAlignment="1"/>
    <xf numFmtId="165" fontId="1" fillId="0" borderId="56" xfId="3" applyNumberFormat="1" applyFont="1" applyBorder="1"/>
    <xf numFmtId="165" fontId="1" fillId="0" borderId="59" xfId="3" applyNumberFormat="1" applyFont="1" applyBorder="1"/>
    <xf numFmtId="3" fontId="1" fillId="2" borderId="51" xfId="3" applyNumberFormat="1" applyFont="1" applyFill="1" applyBorder="1" applyAlignment="1"/>
    <xf numFmtId="3" fontId="3" fillId="5" borderId="62" xfId="2" applyNumberFormat="1" applyFont="1" applyFill="1" applyBorder="1" applyAlignment="1">
      <alignment horizontal="right"/>
    </xf>
    <xf numFmtId="165" fontId="3" fillId="5" borderId="29" xfId="3" applyNumberFormat="1" applyFont="1" applyFill="1" applyBorder="1"/>
    <xf numFmtId="165" fontId="3" fillId="5" borderId="28" xfId="3" applyNumberFormat="1" applyFont="1" applyFill="1" applyBorder="1"/>
    <xf numFmtId="0" fontId="12" fillId="2" borderId="3" xfId="0" applyFont="1" applyFill="1" applyBorder="1"/>
    <xf numFmtId="3" fontId="1" fillId="2" borderId="70" xfId="3" applyNumberFormat="1" applyFont="1" applyFill="1" applyBorder="1" applyAlignment="1"/>
    <xf numFmtId="3" fontId="1" fillId="2" borderId="4" xfId="3" applyNumberFormat="1" applyFont="1" applyFill="1" applyBorder="1" applyAlignment="1"/>
    <xf numFmtId="165" fontId="1" fillId="0" borderId="3" xfId="3" applyNumberFormat="1" applyFont="1" applyBorder="1"/>
    <xf numFmtId="165" fontId="1" fillId="0" borderId="10" xfId="3" applyNumberFormat="1" applyFont="1" applyBorder="1"/>
    <xf numFmtId="0" fontId="12" fillId="2" borderId="56" xfId="0" applyFont="1" applyFill="1" applyBorder="1"/>
    <xf numFmtId="3" fontId="1" fillId="2" borderId="60" xfId="3" applyNumberFormat="1" applyFont="1" applyFill="1" applyBorder="1" applyAlignment="1"/>
    <xf numFmtId="3" fontId="1" fillId="2" borderId="66" xfId="3" applyNumberFormat="1" applyFont="1" applyFill="1" applyBorder="1" applyAlignment="1"/>
    <xf numFmtId="0" fontId="14" fillId="5" borderId="80" xfId="3" quotePrefix="1" applyFont="1" applyFill="1" applyBorder="1" applyAlignment="1">
      <alignment horizontal="left"/>
    </xf>
    <xf numFmtId="3" fontId="15" fillId="5" borderId="81" xfId="3" applyNumberFormat="1" applyFont="1" applyFill="1" applyBorder="1"/>
    <xf numFmtId="3" fontId="15" fillId="5" borderId="80" xfId="3" applyNumberFormat="1" applyFont="1" applyFill="1" applyBorder="1"/>
    <xf numFmtId="165" fontId="15" fillId="5" borderId="82" xfId="3" applyNumberFormat="1" applyFont="1" applyFill="1" applyBorder="1"/>
    <xf numFmtId="165" fontId="15" fillId="5" borderId="83" xfId="3" applyNumberFormat="1" applyFont="1" applyFill="1" applyBorder="1"/>
    <xf numFmtId="0" fontId="16" fillId="2" borderId="0" xfId="3" applyFont="1" applyFill="1"/>
    <xf numFmtId="4" fontId="16" fillId="2" borderId="0" xfId="3" applyNumberFormat="1" applyFont="1" applyFill="1"/>
    <xf numFmtId="3" fontId="3" fillId="0" borderId="0" xfId="3" applyNumberFormat="1" applyFont="1" applyBorder="1"/>
    <xf numFmtId="165" fontId="1" fillId="0" borderId="0" xfId="3" applyNumberFormat="1" applyFont="1" applyBorder="1"/>
    <xf numFmtId="0" fontId="1" fillId="0" borderId="0" xfId="3" applyFont="1" applyBorder="1" applyAlignment="1">
      <alignment horizontal="left"/>
    </xf>
    <xf numFmtId="3" fontId="3" fillId="2" borderId="0" xfId="2" applyNumberFormat="1" applyFont="1" applyFill="1" applyAlignment="1">
      <alignment horizontal="center"/>
    </xf>
    <xf numFmtId="3" fontId="1" fillId="2" borderId="0" xfId="2" applyNumberFormat="1" applyFont="1" applyFill="1" applyAlignment="1">
      <alignment horizontal="center"/>
    </xf>
    <xf numFmtId="0" fontId="1" fillId="2" borderId="0" xfId="2" applyFont="1" applyFill="1"/>
    <xf numFmtId="0" fontId="1" fillId="0" borderId="0" xfId="2" applyFont="1" applyAlignment="1">
      <alignment horizontal="center"/>
    </xf>
    <xf numFmtId="0" fontId="1" fillId="0" borderId="11" xfId="2" applyFont="1" applyBorder="1" applyAlignment="1">
      <alignment horizontal="center"/>
    </xf>
    <xf numFmtId="3" fontId="1" fillId="2" borderId="0" xfId="2" applyNumberFormat="1" applyFont="1" applyFill="1" applyBorder="1" applyAlignment="1">
      <alignment horizontal="center"/>
    </xf>
    <xf numFmtId="0" fontId="1" fillId="2" borderId="67" xfId="2" applyFont="1" applyFill="1" applyBorder="1"/>
    <xf numFmtId="0" fontId="1" fillId="0" borderId="43" xfId="2" applyFont="1" applyBorder="1" applyAlignment="1">
      <alignment horizontal="center"/>
    </xf>
    <xf numFmtId="3" fontId="1" fillId="2" borderId="51" xfId="2" applyNumberFormat="1" applyFont="1" applyFill="1" applyBorder="1" applyAlignment="1">
      <alignment horizontal="center"/>
    </xf>
    <xf numFmtId="0" fontId="1" fillId="2" borderId="51" xfId="2" applyFont="1" applyFill="1" applyBorder="1"/>
    <xf numFmtId="0" fontId="1" fillId="2" borderId="77" xfId="2" applyFont="1" applyFill="1" applyBorder="1"/>
    <xf numFmtId="0" fontId="1" fillId="2" borderId="71" xfId="0" applyFont="1" applyFill="1" applyBorder="1" applyAlignment="1">
      <alignment horizontal="center"/>
    </xf>
    <xf numFmtId="0" fontId="1" fillId="2" borderId="0" xfId="0" applyFont="1" applyFill="1" applyBorder="1" applyAlignment="1">
      <alignment horizontal="center"/>
    </xf>
    <xf numFmtId="0" fontId="0" fillId="0" borderId="0" xfId="0" applyAlignment="1">
      <alignment horizontal="center"/>
    </xf>
    <xf numFmtId="0" fontId="0" fillId="0" borderId="0" xfId="0" applyFill="1"/>
    <xf numFmtId="0" fontId="6" fillId="0" borderId="0" xfId="6" applyFont="1" applyFill="1" applyAlignment="1">
      <alignment vertical="center"/>
    </xf>
    <xf numFmtId="0" fontId="0" fillId="0" borderId="0" xfId="0" applyFont="1" applyFill="1"/>
    <xf numFmtId="0" fontId="5" fillId="2" borderId="0" xfId="0" applyFont="1" applyFill="1" applyBorder="1" applyAlignment="1">
      <alignment horizontal="right" vertical="center"/>
    </xf>
    <xf numFmtId="0" fontId="5" fillId="0" borderId="0" xfId="2" applyFont="1" applyAlignment="1">
      <alignment horizontal="center" vertical="center"/>
    </xf>
    <xf numFmtId="0" fontId="5" fillId="2" borderId="0" xfId="0" applyFont="1" applyFill="1" applyBorder="1" applyAlignment="1">
      <alignment vertical="center"/>
    </xf>
    <xf numFmtId="0" fontId="15" fillId="2" borderId="0" xfId="1" applyFont="1" applyFill="1" applyAlignment="1">
      <alignment horizontal="left" vertical="center"/>
    </xf>
    <xf numFmtId="3" fontId="5" fillId="0" borderId="0" xfId="2" applyNumberFormat="1" applyFont="1" applyAlignment="1">
      <alignment vertical="center"/>
    </xf>
    <xf numFmtId="3" fontId="5" fillId="0" borderId="0" xfId="2" applyNumberFormat="1" applyFont="1" applyAlignment="1">
      <alignment horizontal="center" vertical="center"/>
    </xf>
    <xf numFmtId="0" fontId="5" fillId="2" borderId="0" xfId="2" applyFont="1" applyFill="1" applyBorder="1" applyAlignment="1">
      <alignment vertical="center"/>
    </xf>
    <xf numFmtId="0" fontId="5" fillId="2" borderId="0" xfId="2" applyFont="1" applyFill="1" applyBorder="1" applyAlignment="1">
      <alignment horizontal="center" vertical="center"/>
    </xf>
    <xf numFmtId="0" fontId="5" fillId="0" borderId="0" xfId="2" applyFont="1" applyAlignment="1">
      <alignment horizontal="center" vertical="center" wrapText="1"/>
    </xf>
    <xf numFmtId="0" fontId="15" fillId="0" borderId="1" xfId="2" applyFont="1" applyBorder="1" applyAlignment="1">
      <alignment horizontal="right" vertical="center"/>
    </xf>
    <xf numFmtId="0" fontId="15" fillId="0" borderId="2" xfId="2" applyFont="1" applyBorder="1" applyAlignment="1">
      <alignment horizontal="center" vertical="center"/>
    </xf>
    <xf numFmtId="3" fontId="15" fillId="0" borderId="1" xfId="2" applyNumberFormat="1" applyFont="1" applyBorder="1" applyAlignment="1">
      <alignment horizontal="center" vertical="center"/>
    </xf>
    <xf numFmtId="0" fontId="15" fillId="0" borderId="6" xfId="2" applyFont="1" applyBorder="1" applyAlignment="1">
      <alignment horizontal="left" vertical="center" wrapText="1"/>
    </xf>
    <xf numFmtId="0" fontId="15" fillId="0" borderId="11" xfId="2" applyFont="1" applyBorder="1" applyAlignment="1">
      <alignment horizontal="right" vertical="center"/>
    </xf>
    <xf numFmtId="0" fontId="15" fillId="0" borderId="12" xfId="2" applyFont="1" applyBorder="1" applyAlignment="1">
      <alignment horizontal="center" vertical="center"/>
    </xf>
    <xf numFmtId="3" fontId="15" fillId="0" borderId="11" xfId="2" applyNumberFormat="1" applyFont="1" applyBorder="1" applyAlignment="1">
      <alignment horizontal="center" vertical="center"/>
    </xf>
    <xf numFmtId="3" fontId="15" fillId="0" borderId="19" xfId="2" applyNumberFormat="1" applyFont="1" applyBorder="1" applyAlignment="1">
      <alignment horizontal="center" vertical="center"/>
    </xf>
    <xf numFmtId="0" fontId="15" fillId="0" borderId="20" xfId="2" applyFont="1" applyBorder="1" applyAlignment="1">
      <alignment horizontal="center" vertical="center"/>
    </xf>
    <xf numFmtId="0" fontId="15" fillId="0" borderId="17" xfId="2" applyFont="1" applyBorder="1" applyAlignment="1">
      <alignment horizontal="center" vertical="center" wrapText="1"/>
    </xf>
    <xf numFmtId="3" fontId="15" fillId="0" borderId="27" xfId="2" applyNumberFormat="1" applyFont="1" applyBorder="1" applyAlignment="1">
      <alignment horizontal="center" vertical="center"/>
    </xf>
    <xf numFmtId="3" fontId="15" fillId="0" borderId="0" xfId="2" applyNumberFormat="1" applyFont="1" applyBorder="1" applyAlignment="1">
      <alignment horizontal="center" vertical="center"/>
    </xf>
    <xf numFmtId="3" fontId="15" fillId="0" borderId="28" xfId="2" applyNumberFormat="1" applyFont="1" applyBorder="1" applyAlignment="1">
      <alignment horizontal="center" vertical="center"/>
    </xf>
    <xf numFmtId="0" fontId="15" fillId="0" borderId="31" xfId="2" applyFont="1" applyBorder="1" applyAlignment="1">
      <alignment horizontal="center" vertical="center"/>
    </xf>
    <xf numFmtId="0" fontId="15" fillId="0" borderId="17" xfId="2" applyFont="1" applyBorder="1" applyAlignment="1">
      <alignment horizontal="left" vertical="center" wrapText="1"/>
    </xf>
    <xf numFmtId="0" fontId="5" fillId="0" borderId="41" xfId="3" applyFont="1" applyFill="1" applyBorder="1" applyAlignment="1">
      <alignment horizontal="right" vertical="center"/>
    </xf>
    <xf numFmtId="0" fontId="5" fillId="0" borderId="42" xfId="2" applyFont="1" applyFill="1" applyBorder="1" applyAlignment="1">
      <alignment horizontal="center" vertical="center"/>
    </xf>
    <xf numFmtId="0" fontId="18" fillId="0" borderId="0" xfId="0" applyNumberFormat="1" applyFont="1" applyFill="1" applyAlignment="1">
      <alignment horizontal="left" vertical="center"/>
    </xf>
    <xf numFmtId="3" fontId="5" fillId="0" borderId="43" xfId="2" applyNumberFormat="1" applyFont="1" applyFill="1" applyBorder="1" applyAlignment="1">
      <alignment vertical="center"/>
    </xf>
    <xf numFmtId="3" fontId="5" fillId="0" borderId="42" xfId="2" applyNumberFormat="1" applyFont="1" applyFill="1" applyBorder="1" applyAlignment="1">
      <alignment vertical="center"/>
    </xf>
    <xf numFmtId="3" fontId="5" fillId="0" borderId="44" xfId="2" applyNumberFormat="1" applyFont="1" applyFill="1" applyBorder="1" applyAlignment="1">
      <alignment vertical="center"/>
    </xf>
    <xf numFmtId="164" fontId="5" fillId="0" borderId="47" xfId="1" applyNumberFormat="1" applyFont="1" applyFill="1" applyBorder="1" applyAlignment="1">
      <alignment vertical="center"/>
    </xf>
    <xf numFmtId="49" fontId="5" fillId="0" borderId="46" xfId="2" applyNumberFormat="1" applyFont="1" applyFill="1" applyBorder="1" applyAlignment="1">
      <alignment horizontal="center" vertical="center"/>
    </xf>
    <xf numFmtId="49" fontId="5" fillId="0" borderId="42" xfId="2" applyNumberFormat="1" applyFont="1" applyFill="1" applyBorder="1" applyAlignment="1">
      <alignment horizontal="center" vertical="center"/>
    </xf>
    <xf numFmtId="49" fontId="5" fillId="0" borderId="47" xfId="2" applyNumberFormat="1" applyFont="1" applyFill="1" applyBorder="1" applyAlignment="1">
      <alignment horizontal="center" vertical="center"/>
    </xf>
    <xf numFmtId="49" fontId="18" fillId="0" borderId="45" xfId="2" applyNumberFormat="1" applyFont="1" applyFill="1" applyBorder="1" applyAlignment="1">
      <alignment horizontal="left" vertical="center" wrapText="1"/>
    </xf>
    <xf numFmtId="0" fontId="5" fillId="0" borderId="41" xfId="3" applyFont="1" applyFill="1" applyBorder="1" applyAlignment="1">
      <alignment horizontal="right"/>
    </xf>
    <xf numFmtId="0" fontId="5" fillId="0" borderId="42" xfId="2" applyFont="1" applyFill="1" applyBorder="1" applyAlignment="1">
      <alignment horizontal="center"/>
    </xf>
    <xf numFmtId="4" fontId="20" fillId="0" borderId="42" xfId="0" applyNumberFormat="1" applyFont="1" applyFill="1" applyBorder="1" applyAlignment="1">
      <alignment horizontal="left"/>
    </xf>
    <xf numFmtId="3" fontId="5" fillId="0" borderId="43" xfId="2" applyNumberFormat="1" applyFont="1" applyFill="1" applyBorder="1" applyAlignment="1"/>
    <xf numFmtId="3" fontId="5" fillId="0" borderId="42" xfId="2" applyNumberFormat="1" applyFont="1" applyFill="1" applyBorder="1" applyAlignment="1"/>
    <xf numFmtId="3" fontId="5" fillId="0" borderId="44" xfId="2" applyNumberFormat="1" applyFont="1" applyFill="1" applyBorder="1" applyAlignment="1"/>
    <xf numFmtId="3" fontId="18" fillId="0" borderId="41" xfId="0" applyNumberFormat="1" applyFont="1" applyFill="1" applyBorder="1" applyAlignment="1">
      <alignment horizontal="right"/>
    </xf>
    <xf numFmtId="164" fontId="5" fillId="0" borderId="47" xfId="1" applyNumberFormat="1" applyFont="1" applyFill="1" applyBorder="1" applyAlignment="1"/>
    <xf numFmtId="49" fontId="5" fillId="0" borderId="46" xfId="2" applyNumberFormat="1" applyFont="1" applyFill="1" applyBorder="1" applyAlignment="1">
      <alignment horizontal="center"/>
    </xf>
    <xf numFmtId="49" fontId="5" fillId="0" borderId="42" xfId="2" applyNumberFormat="1" applyFont="1" applyFill="1" applyBorder="1" applyAlignment="1">
      <alignment horizontal="center"/>
    </xf>
    <xf numFmtId="49" fontId="5" fillId="0" borderId="47" xfId="2" applyNumberFormat="1" applyFont="1" applyFill="1" applyBorder="1" applyAlignment="1">
      <alignment horizontal="center"/>
    </xf>
    <xf numFmtId="49" fontId="18" fillId="0" borderId="45" xfId="2" applyNumberFormat="1" applyFont="1" applyFill="1" applyBorder="1" applyAlignment="1">
      <alignment horizontal="left" wrapText="1"/>
    </xf>
    <xf numFmtId="4" fontId="20" fillId="0" borderId="42" xfId="0" applyNumberFormat="1" applyFont="1" applyFill="1" applyBorder="1" applyAlignment="1">
      <alignment horizontal="left" vertical="center"/>
    </xf>
    <xf numFmtId="3" fontId="5" fillId="0" borderId="48" xfId="2" applyNumberFormat="1" applyFont="1" applyFill="1" applyBorder="1" applyAlignment="1">
      <alignment vertical="center"/>
    </xf>
    <xf numFmtId="3" fontId="18" fillId="0" borderId="23" xfId="0" applyNumberFormat="1" applyFont="1" applyFill="1" applyBorder="1" applyAlignment="1">
      <alignment horizontal="right" vertical="center"/>
    </xf>
    <xf numFmtId="164" fontId="5" fillId="0" borderId="25" xfId="1" applyNumberFormat="1" applyFont="1" applyFill="1" applyBorder="1" applyAlignment="1">
      <alignment horizontal="right" vertical="center"/>
    </xf>
    <xf numFmtId="0" fontId="5" fillId="0" borderId="41" xfId="3" applyFont="1" applyFill="1" applyBorder="1" applyAlignment="1">
      <alignment vertical="center"/>
    </xf>
    <xf numFmtId="0" fontId="20" fillId="0" borderId="24" xfId="0" applyFont="1" applyFill="1" applyBorder="1" applyAlignment="1">
      <alignment vertical="center" wrapText="1"/>
    </xf>
    <xf numFmtId="3" fontId="5" fillId="0" borderId="47" xfId="2" applyNumberFormat="1" applyFont="1" applyFill="1" applyBorder="1" applyAlignment="1">
      <alignment vertical="center"/>
    </xf>
    <xf numFmtId="164" fontId="5" fillId="0" borderId="25" xfId="1" applyNumberFormat="1" applyFont="1" applyFill="1" applyBorder="1" applyAlignment="1">
      <alignment vertical="center"/>
    </xf>
    <xf numFmtId="49" fontId="5" fillId="0" borderId="45" xfId="2" applyNumberFormat="1" applyFont="1" applyFill="1" applyBorder="1" applyAlignment="1">
      <alignment horizontal="left" vertical="center" wrapText="1"/>
    </xf>
    <xf numFmtId="0" fontId="20" fillId="0" borderId="44" xfId="0" applyFont="1" applyFill="1" applyBorder="1" applyAlignment="1">
      <alignment horizontal="left" vertical="center" wrapText="1"/>
    </xf>
    <xf numFmtId="0" fontId="20" fillId="0" borderId="41" xfId="6" applyNumberFormat="1" applyFont="1" applyFill="1" applyBorder="1" applyAlignment="1">
      <alignment horizontal="right" vertical="center"/>
    </xf>
    <xf numFmtId="0" fontId="5" fillId="0" borderId="42" xfId="6" applyFont="1" applyFill="1" applyBorder="1" applyAlignment="1">
      <alignment horizontal="center" vertical="center"/>
    </xf>
    <xf numFmtId="0" fontId="21" fillId="0" borderId="47" xfId="6" applyFont="1" applyFill="1" applyBorder="1" applyAlignment="1">
      <alignment horizontal="left" vertical="center" wrapText="1"/>
    </xf>
    <xf numFmtId="3" fontId="5" fillId="0" borderId="23" xfId="2" applyNumberFormat="1" applyFont="1" applyFill="1" applyBorder="1" applyAlignment="1">
      <alignment vertical="center"/>
    </xf>
    <xf numFmtId="3" fontId="18" fillId="0" borderId="14" xfId="2" applyNumberFormat="1" applyFont="1" applyFill="1" applyBorder="1" applyAlignment="1">
      <alignment vertical="center"/>
    </xf>
    <xf numFmtId="3" fontId="18" fillId="0" borderId="25" xfId="2" applyNumberFormat="1" applyFont="1" applyFill="1" applyBorder="1" applyAlignment="1">
      <alignment vertical="center"/>
    </xf>
    <xf numFmtId="3" fontId="18" fillId="0" borderId="48" xfId="2" applyNumberFormat="1" applyFont="1" applyFill="1" applyBorder="1" applyAlignment="1">
      <alignment vertical="center"/>
    </xf>
    <xf numFmtId="3" fontId="18" fillId="0" borderId="23" xfId="6" applyNumberFormat="1" applyFont="1" applyFill="1" applyBorder="1" applyAlignment="1">
      <alignment horizontal="right" vertical="center"/>
    </xf>
    <xf numFmtId="3" fontId="5" fillId="0" borderId="41" xfId="3" applyNumberFormat="1" applyFont="1" applyFill="1" applyBorder="1" applyAlignment="1">
      <alignment vertical="center"/>
    </xf>
    <xf numFmtId="0" fontId="20" fillId="0" borderId="41" xfId="0" applyNumberFormat="1" applyFont="1" applyFill="1" applyBorder="1" applyAlignment="1">
      <alignment horizontal="right" vertical="center"/>
    </xf>
    <xf numFmtId="0" fontId="5" fillId="0" borderId="42" xfId="0" applyFont="1" applyFill="1" applyBorder="1" applyAlignment="1">
      <alignment horizontal="center" vertical="center"/>
    </xf>
    <xf numFmtId="0" fontId="18" fillId="0" borderId="42" xfId="0" applyFont="1" applyFill="1" applyBorder="1" applyAlignment="1">
      <alignment horizontal="left" vertical="center"/>
    </xf>
    <xf numFmtId="3" fontId="5" fillId="0" borderId="44" xfId="2" applyNumberFormat="1" applyFont="1" applyFill="1" applyBorder="1" applyAlignment="1">
      <alignment horizontal="right" vertical="center"/>
    </xf>
    <xf numFmtId="0" fontId="20" fillId="0" borderId="23" xfId="0" applyNumberFormat="1" applyFont="1" applyFill="1" applyBorder="1" applyAlignment="1">
      <alignment horizontal="right" vertical="center"/>
    </xf>
    <xf numFmtId="0" fontId="5" fillId="0" borderId="24" xfId="0" applyFont="1" applyFill="1" applyBorder="1" applyAlignment="1">
      <alignment horizontal="center" vertical="center"/>
    </xf>
    <xf numFmtId="0" fontId="5" fillId="0" borderId="24" xfId="2" applyFont="1" applyFill="1" applyBorder="1" applyAlignment="1">
      <alignment horizontal="center" vertical="center"/>
    </xf>
    <xf numFmtId="0" fontId="20" fillId="0" borderId="25" xfId="0" applyFont="1" applyFill="1" applyBorder="1" applyAlignment="1">
      <alignment horizontal="left" vertical="center" wrapText="1"/>
    </xf>
    <xf numFmtId="3" fontId="5" fillId="0" borderId="14" xfId="2" applyNumberFormat="1" applyFont="1" applyFill="1" applyBorder="1" applyAlignment="1">
      <alignment vertical="center"/>
    </xf>
    <xf numFmtId="3" fontId="5" fillId="0" borderId="14" xfId="2" applyNumberFormat="1" applyFont="1" applyFill="1" applyBorder="1" applyAlignment="1">
      <alignment horizontal="right" vertical="center"/>
    </xf>
    <xf numFmtId="3" fontId="5" fillId="0" borderId="23" xfId="3" applyNumberFormat="1" applyFont="1" applyFill="1" applyBorder="1" applyAlignment="1">
      <alignment vertical="center"/>
    </xf>
    <xf numFmtId="49" fontId="5" fillId="0" borderId="50" xfId="2" applyNumberFormat="1" applyFont="1" applyFill="1" applyBorder="1" applyAlignment="1">
      <alignment horizontal="center" vertical="center"/>
    </xf>
    <xf numFmtId="49" fontId="5" fillId="0" borderId="24"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xf>
    <xf numFmtId="0" fontId="20" fillId="0" borderId="14"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51" xfId="0" applyFont="1" applyFill="1" applyBorder="1" applyAlignment="1">
      <alignment horizontal="left" vertical="center" wrapText="1"/>
    </xf>
    <xf numFmtId="0" fontId="5" fillId="0" borderId="44" xfId="2" applyFont="1" applyFill="1" applyBorder="1" applyAlignment="1">
      <alignment horizontal="center" vertical="center"/>
    </xf>
    <xf numFmtId="3" fontId="5" fillId="0" borderId="25" xfId="2" applyNumberFormat="1" applyFont="1" applyFill="1" applyBorder="1" applyAlignment="1">
      <alignment vertical="center"/>
    </xf>
    <xf numFmtId="49" fontId="5" fillId="0" borderId="49" xfId="2" applyNumberFormat="1" applyFont="1" applyFill="1" applyBorder="1" applyAlignment="1">
      <alignment horizontal="left" vertical="center" wrapText="1"/>
    </xf>
    <xf numFmtId="0" fontId="20" fillId="0" borderId="48" xfId="0" applyNumberFormat="1" applyFont="1" applyFill="1" applyBorder="1" applyAlignment="1">
      <alignment horizontal="right" vertical="center"/>
    </xf>
    <xf numFmtId="3" fontId="5" fillId="0" borderId="24" xfId="2" applyNumberFormat="1" applyFont="1" applyFill="1" applyBorder="1" applyAlignment="1">
      <alignment vertical="center"/>
    </xf>
    <xf numFmtId="0" fontId="20" fillId="0" borderId="43" xfId="0" applyNumberFormat="1" applyFont="1" applyFill="1" applyBorder="1" applyAlignment="1">
      <alignment horizontal="right" vertical="center"/>
    </xf>
    <xf numFmtId="0" fontId="20" fillId="0" borderId="42" xfId="0" applyFont="1" applyFill="1" applyBorder="1" applyAlignment="1">
      <alignment horizontal="left" vertical="center" wrapText="1"/>
    </xf>
    <xf numFmtId="3" fontId="5" fillId="0" borderId="41" xfId="2" applyNumberFormat="1" applyFont="1" applyFill="1" applyBorder="1" applyAlignment="1">
      <alignment vertical="center"/>
    </xf>
    <xf numFmtId="49" fontId="5" fillId="0" borderId="15" xfId="2" applyNumberFormat="1" applyFont="1" applyFill="1" applyBorder="1" applyAlignment="1">
      <alignment horizontal="center" vertical="center"/>
    </xf>
    <xf numFmtId="49" fontId="5" fillId="0" borderId="14" xfId="2" applyNumberFormat="1" applyFont="1" applyFill="1" applyBorder="1" applyAlignment="1">
      <alignment horizontal="center" vertical="center"/>
    </xf>
    <xf numFmtId="49" fontId="18" fillId="0" borderId="49" xfId="2" applyNumberFormat="1" applyFont="1" applyFill="1" applyBorder="1" applyAlignment="1">
      <alignment horizontal="left" vertical="center" wrapText="1"/>
    </xf>
    <xf numFmtId="3" fontId="18" fillId="0" borderId="23" xfId="0" applyNumberFormat="1" applyFont="1" applyBorder="1" applyAlignment="1">
      <alignment horizontal="right" vertical="center"/>
    </xf>
    <xf numFmtId="164" fontId="5" fillId="0" borderId="47" xfId="1" applyNumberFormat="1" applyFont="1" applyFill="1" applyBorder="1" applyAlignment="1">
      <alignment horizontal="right" vertical="center"/>
    </xf>
    <xf numFmtId="49" fontId="5" fillId="0" borderId="46" xfId="2" applyNumberFormat="1" applyFont="1" applyFill="1" applyBorder="1" applyAlignment="1">
      <alignment horizontal="center" vertical="center" wrapText="1"/>
    </xf>
    <xf numFmtId="0" fontId="20" fillId="0" borderId="14" xfId="0" applyFont="1" applyFill="1" applyBorder="1" applyAlignment="1">
      <alignment horizontal="left" vertical="center"/>
    </xf>
    <xf numFmtId="3" fontId="5" fillId="0" borderId="24" xfId="2" applyNumberFormat="1" applyFont="1" applyFill="1" applyBorder="1" applyAlignment="1">
      <alignment horizontal="right" vertical="center"/>
    </xf>
    <xf numFmtId="0" fontId="20" fillId="0" borderId="43" xfId="6" applyNumberFormat="1" applyFont="1" applyFill="1" applyBorder="1" applyAlignment="1">
      <alignment horizontal="right" vertical="center"/>
    </xf>
    <xf numFmtId="0" fontId="20" fillId="0" borderId="44" xfId="6" applyFont="1" applyFill="1" applyBorder="1" applyAlignment="1">
      <alignment horizontal="left" vertical="center" wrapText="1"/>
    </xf>
    <xf numFmtId="0" fontId="18" fillId="0" borderId="14" xfId="0" applyNumberFormat="1" applyFont="1" applyFill="1" applyBorder="1" applyAlignment="1">
      <alignment horizontal="left" vertical="center"/>
    </xf>
    <xf numFmtId="3" fontId="5" fillId="0" borderId="42" xfId="2" applyNumberFormat="1" applyFont="1" applyFill="1" applyBorder="1" applyAlignment="1">
      <alignment horizontal="right" vertical="center"/>
    </xf>
    <xf numFmtId="49" fontId="5" fillId="0" borderId="50" xfId="2" applyNumberFormat="1" applyFont="1" applyFill="1" applyBorder="1" applyAlignment="1">
      <alignment horizontal="center" vertical="center" wrapText="1"/>
    </xf>
    <xf numFmtId="49" fontId="5" fillId="0" borderId="24" xfId="2" applyNumberFormat="1" applyFont="1" applyFill="1" applyBorder="1" applyAlignment="1">
      <alignment horizontal="center" vertical="center" wrapText="1"/>
    </xf>
    <xf numFmtId="0" fontId="20" fillId="0" borderId="24" xfId="0" applyNumberFormat="1" applyFont="1" applyFill="1" applyBorder="1" applyAlignment="1">
      <alignment horizontal="right" vertical="center"/>
    </xf>
    <xf numFmtId="0" fontId="20" fillId="0" borderId="24" xfId="0" applyNumberFormat="1" applyFont="1" applyFill="1" applyBorder="1" applyAlignment="1">
      <alignment horizontal="center" vertical="center"/>
    </xf>
    <xf numFmtId="0" fontId="20" fillId="0" borderId="14" xfId="0" applyNumberFormat="1" applyFont="1" applyFill="1" applyBorder="1" applyAlignment="1">
      <alignment horizontal="left" vertical="center"/>
    </xf>
    <xf numFmtId="3" fontId="20" fillId="0" borderId="24" xfId="0" applyNumberFormat="1" applyFont="1" applyFill="1" applyBorder="1" applyAlignment="1">
      <alignment horizontal="right" vertical="center"/>
    </xf>
    <xf numFmtId="0" fontId="20" fillId="0" borderId="25" xfId="0" applyNumberFormat="1" applyFont="1" applyFill="1" applyBorder="1" applyAlignment="1">
      <alignment horizontal="right" vertical="center"/>
    </xf>
    <xf numFmtId="0" fontId="20" fillId="0" borderId="49" xfId="6" applyNumberFormat="1" applyFont="1" applyFill="1" applyBorder="1" applyAlignment="1">
      <alignment horizontal="left" vertical="center"/>
    </xf>
    <xf numFmtId="0" fontId="20" fillId="0" borderId="48" xfId="6" applyNumberFormat="1" applyFont="1" applyFill="1" applyBorder="1" applyAlignment="1">
      <alignment horizontal="right" vertical="center"/>
    </xf>
    <xf numFmtId="0" fontId="20" fillId="0" borderId="24" xfId="6" applyNumberFormat="1" applyFont="1" applyFill="1" applyBorder="1" applyAlignment="1">
      <alignment horizontal="center" vertical="center"/>
    </xf>
    <xf numFmtId="0" fontId="20" fillId="0" borderId="14" xfId="6" applyNumberFormat="1" applyFont="1" applyFill="1" applyBorder="1" applyAlignment="1">
      <alignment horizontal="left" vertical="center" wrapText="1"/>
    </xf>
    <xf numFmtId="3" fontId="20" fillId="0" borderId="24" xfId="6" applyNumberFormat="1" applyFont="1" applyFill="1" applyBorder="1" applyAlignment="1">
      <alignment horizontal="right" vertical="center"/>
    </xf>
    <xf numFmtId="0" fontId="20" fillId="0" borderId="24" xfId="6" applyNumberFormat="1" applyFont="1" applyFill="1" applyBorder="1" applyAlignment="1">
      <alignment horizontal="right" vertical="center"/>
    </xf>
    <xf numFmtId="0" fontId="20" fillId="0" borderId="25" xfId="6" applyNumberFormat="1" applyFont="1" applyFill="1" applyBorder="1" applyAlignment="1">
      <alignment horizontal="right" vertical="center"/>
    </xf>
    <xf numFmtId="0" fontId="20" fillId="0" borderId="23" xfId="6" applyNumberFormat="1" applyFont="1" applyFill="1" applyBorder="1" applyAlignment="1">
      <alignment horizontal="right" vertical="center"/>
    </xf>
    <xf numFmtId="17" fontId="20" fillId="0" borderId="50" xfId="6" applyNumberFormat="1" applyFont="1" applyFill="1" applyBorder="1" applyAlignment="1">
      <alignment horizontal="center" vertical="center"/>
    </xf>
    <xf numFmtId="0" fontId="20" fillId="0" borderId="52" xfId="6" applyNumberFormat="1" applyFont="1" applyFill="1" applyBorder="1" applyAlignment="1">
      <alignment horizontal="right" vertical="center"/>
    </xf>
    <xf numFmtId="0" fontId="5" fillId="0" borderId="21" xfId="2" applyFont="1" applyFill="1" applyBorder="1" applyAlignment="1">
      <alignment horizontal="center" vertical="center"/>
    </xf>
    <xf numFmtId="0" fontId="18" fillId="0" borderId="53" xfId="0" applyNumberFormat="1" applyFont="1" applyFill="1" applyBorder="1" applyAlignment="1">
      <alignment horizontal="left" vertical="center" wrapText="1"/>
    </xf>
    <xf numFmtId="3" fontId="20" fillId="0" borderId="21" xfId="6" applyNumberFormat="1" applyFont="1" applyFill="1" applyBorder="1" applyAlignment="1">
      <alignment horizontal="right" vertical="center"/>
    </xf>
    <xf numFmtId="0" fontId="20" fillId="0" borderId="21" xfId="6" applyNumberFormat="1" applyFont="1" applyFill="1" applyBorder="1" applyAlignment="1">
      <alignment horizontal="right" vertical="center"/>
    </xf>
    <xf numFmtId="0" fontId="20" fillId="0" borderId="22" xfId="6" applyNumberFormat="1" applyFont="1" applyFill="1" applyBorder="1" applyAlignment="1">
      <alignment horizontal="right" vertical="center"/>
    </xf>
    <xf numFmtId="0" fontId="20" fillId="0" borderId="13" xfId="6" applyNumberFormat="1" applyFont="1" applyFill="1" applyBorder="1" applyAlignment="1">
      <alignment horizontal="right" vertical="center"/>
    </xf>
    <xf numFmtId="17" fontId="20" fillId="0" borderId="79" xfId="6" applyNumberFormat="1" applyFont="1" applyFill="1" applyBorder="1" applyAlignment="1">
      <alignment horizontal="center" vertical="center"/>
    </xf>
    <xf numFmtId="0" fontId="20" fillId="0" borderId="21" xfId="6" applyNumberFormat="1" applyFont="1" applyFill="1" applyBorder="1" applyAlignment="1">
      <alignment horizontal="center" vertical="center"/>
    </xf>
    <xf numFmtId="49" fontId="5" fillId="0" borderId="22" xfId="2" applyNumberFormat="1" applyFont="1" applyFill="1" applyBorder="1" applyAlignment="1">
      <alignment horizontal="center" vertical="center"/>
    </xf>
    <xf numFmtId="49" fontId="18" fillId="0" borderId="54" xfId="2" applyNumberFormat="1" applyFont="1" applyFill="1" applyBorder="1" applyAlignment="1">
      <alignment horizontal="left" vertical="center" wrapText="1"/>
    </xf>
    <xf numFmtId="0" fontId="18" fillId="0" borderId="25" xfId="0" applyNumberFormat="1" applyFont="1" applyFill="1" applyBorder="1" applyAlignment="1">
      <alignment horizontal="left" vertical="center" wrapText="1"/>
    </xf>
    <xf numFmtId="3" fontId="20" fillId="0" borderId="23" xfId="5" applyNumberFormat="1" applyFont="1" applyFill="1" applyBorder="1" applyAlignment="1">
      <alignment horizontal="right" vertical="center"/>
    </xf>
    <xf numFmtId="49" fontId="18" fillId="0" borderId="50" xfId="2" applyNumberFormat="1" applyFont="1" applyFill="1" applyBorder="1" applyAlignment="1">
      <alignment horizontal="center" vertical="center" wrapText="1"/>
    </xf>
    <xf numFmtId="49" fontId="18" fillId="0" borderId="24" xfId="2" applyNumberFormat="1" applyFont="1" applyFill="1" applyBorder="1" applyAlignment="1">
      <alignment horizontal="center" vertical="center" wrapText="1"/>
    </xf>
    <xf numFmtId="49" fontId="18" fillId="0" borderId="24" xfId="2" applyNumberFormat="1" applyFont="1" applyFill="1" applyBorder="1" applyAlignment="1">
      <alignment horizontal="center" vertical="center"/>
    </xf>
    <xf numFmtId="49" fontId="18" fillId="0" borderId="25" xfId="2" applyNumberFormat="1" applyFont="1" applyFill="1" applyBorder="1" applyAlignment="1">
      <alignment horizontal="center" vertical="center"/>
    </xf>
    <xf numFmtId="0" fontId="20" fillId="0" borderId="55" xfId="0" applyNumberFormat="1" applyFont="1" applyFill="1" applyBorder="1" applyAlignment="1">
      <alignment horizontal="right" vertical="center"/>
    </xf>
    <xf numFmtId="0" fontId="5" fillId="0" borderId="57" xfId="2" applyFont="1" applyFill="1" applyBorder="1" applyAlignment="1">
      <alignment horizontal="center" vertical="center"/>
    </xf>
    <xf numFmtId="0" fontId="18" fillId="0" borderId="58" xfId="0" applyNumberFormat="1" applyFont="1" applyFill="1" applyBorder="1" applyAlignment="1">
      <alignment horizontal="left" vertical="center" wrapText="1"/>
    </xf>
    <xf numFmtId="3" fontId="5" fillId="0" borderId="58" xfId="2" applyNumberFormat="1" applyFont="1" applyFill="1" applyBorder="1" applyAlignment="1">
      <alignment vertical="center"/>
    </xf>
    <xf numFmtId="3" fontId="5" fillId="0" borderId="58" xfId="2" applyNumberFormat="1" applyFont="1" applyFill="1" applyBorder="1" applyAlignment="1">
      <alignment horizontal="right" vertical="center"/>
    </xf>
    <xf numFmtId="3" fontId="5" fillId="0" borderId="59" xfId="2" applyNumberFormat="1" applyFont="1" applyFill="1" applyBorder="1" applyAlignment="1">
      <alignment vertical="center"/>
    </xf>
    <xf numFmtId="3" fontId="5" fillId="0" borderId="56" xfId="2" applyNumberFormat="1" applyFont="1" applyFill="1" applyBorder="1" applyAlignment="1">
      <alignment vertical="center"/>
    </xf>
    <xf numFmtId="3" fontId="20" fillId="0" borderId="55" xfId="5" applyNumberFormat="1" applyFont="1" applyFill="1" applyBorder="1" applyAlignment="1">
      <alignment horizontal="right" vertical="center"/>
    </xf>
    <xf numFmtId="3" fontId="5" fillId="0" borderId="55" xfId="3" applyNumberFormat="1" applyFont="1" applyFill="1" applyBorder="1" applyAlignment="1">
      <alignment vertical="center"/>
    </xf>
    <xf numFmtId="49" fontId="18" fillId="0" borderId="61" xfId="2" applyNumberFormat="1" applyFont="1" applyFill="1" applyBorder="1" applyAlignment="1">
      <alignment horizontal="center" vertical="center" wrapText="1"/>
    </xf>
    <xf numFmtId="49" fontId="18" fillId="0" borderId="57" xfId="2" applyNumberFormat="1" applyFont="1" applyFill="1" applyBorder="1" applyAlignment="1">
      <alignment horizontal="center" vertical="center" wrapText="1"/>
    </xf>
    <xf numFmtId="49" fontId="18" fillId="0" borderId="57" xfId="2" applyNumberFormat="1" applyFont="1" applyFill="1" applyBorder="1" applyAlignment="1">
      <alignment horizontal="center" vertical="center"/>
    </xf>
    <xf numFmtId="49" fontId="18" fillId="0" borderId="59" xfId="2" applyNumberFormat="1" applyFont="1" applyFill="1" applyBorder="1" applyAlignment="1">
      <alignment horizontal="center" vertical="center"/>
    </xf>
    <xf numFmtId="49" fontId="18" fillId="0" borderId="60" xfId="2" applyNumberFormat="1" applyFont="1" applyFill="1" applyBorder="1" applyAlignment="1">
      <alignment horizontal="left" vertical="center" wrapText="1"/>
    </xf>
    <xf numFmtId="3" fontId="15" fillId="5" borderId="29" xfId="1" applyNumberFormat="1" applyFont="1" applyFill="1" applyBorder="1" applyAlignment="1">
      <alignment vertical="center"/>
    </xf>
    <xf numFmtId="3" fontId="15" fillId="5" borderId="28" xfId="1" applyNumberFormat="1" applyFont="1" applyFill="1" applyBorder="1" applyAlignment="1">
      <alignment vertical="center"/>
    </xf>
    <xf numFmtId="3" fontId="15" fillId="5" borderId="26" xfId="1" applyNumberFormat="1" applyFont="1" applyFill="1" applyBorder="1" applyAlignment="1">
      <alignment vertical="center"/>
    </xf>
    <xf numFmtId="164" fontId="15" fillId="5" borderId="28" xfId="1" applyNumberFormat="1" applyFont="1" applyFill="1" applyBorder="1" applyAlignment="1">
      <alignment vertical="center"/>
    </xf>
    <xf numFmtId="49" fontId="5" fillId="5" borderId="31" xfId="2" applyNumberFormat="1" applyFont="1" applyFill="1" applyBorder="1" applyAlignment="1">
      <alignment horizontal="center" vertical="center"/>
    </xf>
    <xf numFmtId="49" fontId="5" fillId="5" borderId="28" xfId="2" applyNumberFormat="1" applyFont="1" applyFill="1" applyBorder="1" applyAlignment="1">
      <alignment horizontal="center" vertical="center"/>
    </xf>
    <xf numFmtId="49" fontId="5" fillId="5" borderId="64" xfId="2" applyNumberFormat="1" applyFont="1" applyFill="1" applyBorder="1" applyAlignment="1">
      <alignment horizontal="left" vertical="center" wrapText="1"/>
    </xf>
    <xf numFmtId="0" fontId="5" fillId="0" borderId="41" xfId="0" applyFont="1" applyFill="1" applyBorder="1" applyAlignment="1">
      <alignment horizontal="right" vertical="center"/>
    </xf>
    <xf numFmtId="4" fontId="20" fillId="0" borderId="25" xfId="0" applyNumberFormat="1" applyFont="1" applyFill="1" applyBorder="1" applyAlignment="1">
      <alignment horizontal="left" vertical="center"/>
    </xf>
    <xf numFmtId="3" fontId="18" fillId="0" borderId="41" xfId="0" applyNumberFormat="1" applyFont="1" applyFill="1" applyBorder="1" applyAlignment="1">
      <alignment horizontal="right" vertical="center"/>
    </xf>
    <xf numFmtId="0" fontId="5" fillId="0" borderId="23" xfId="3" applyFont="1" applyFill="1" applyBorder="1" applyAlignment="1">
      <alignment horizontal="right" vertical="center"/>
    </xf>
    <xf numFmtId="0" fontId="5" fillId="0" borderId="14" xfId="2" applyFont="1" applyFill="1" applyBorder="1" applyAlignment="1">
      <alignment horizontal="center" vertical="center"/>
    </xf>
    <xf numFmtId="4" fontId="20" fillId="0" borderId="14" xfId="0" applyNumberFormat="1" applyFont="1" applyFill="1" applyBorder="1" applyAlignment="1">
      <alignment horizontal="left" vertical="center"/>
    </xf>
    <xf numFmtId="3" fontId="5" fillId="0" borderId="15" xfId="2" applyNumberFormat="1" applyFont="1" applyFill="1" applyBorder="1" applyAlignment="1">
      <alignment vertical="center"/>
    </xf>
    <xf numFmtId="4" fontId="20" fillId="0" borderId="24" xfId="0" applyNumberFormat="1" applyFont="1" applyFill="1" applyBorder="1" applyAlignment="1">
      <alignment horizontal="left" vertical="center" wrapText="1"/>
    </xf>
    <xf numFmtId="49" fontId="5" fillId="0" borderId="16" xfId="2" applyNumberFormat="1" applyFont="1" applyFill="1" applyBorder="1" applyAlignment="1">
      <alignment horizontal="center" vertical="center"/>
    </xf>
    <xf numFmtId="4" fontId="20" fillId="0" borderId="25" xfId="0" applyNumberFormat="1" applyFont="1" applyFill="1" applyBorder="1" applyAlignment="1">
      <alignment vertical="center"/>
    </xf>
    <xf numFmtId="4" fontId="20" fillId="0" borderId="25" xfId="0" applyNumberFormat="1" applyFont="1" applyFill="1" applyBorder="1" applyAlignment="1">
      <alignment vertical="center" wrapText="1"/>
    </xf>
    <xf numFmtId="4" fontId="20" fillId="0" borderId="47" xfId="0" applyNumberFormat="1" applyFont="1" applyFill="1" applyBorder="1" applyAlignment="1">
      <alignment vertical="center" wrapText="1"/>
    </xf>
    <xf numFmtId="0" fontId="18" fillId="0" borderId="47" xfId="0" applyFont="1" applyFill="1" applyBorder="1" applyAlignment="1">
      <alignment horizontal="left" vertical="center" wrapText="1"/>
    </xf>
    <xf numFmtId="0" fontId="5" fillId="0" borderId="43" xfId="3" applyFont="1" applyFill="1" applyBorder="1" applyAlignment="1">
      <alignment horizontal="right" vertical="center"/>
    </xf>
    <xf numFmtId="0" fontId="5" fillId="0" borderId="23" xfId="0" applyFont="1" applyFill="1" applyBorder="1" applyAlignment="1">
      <alignment horizontal="right" vertical="center"/>
    </xf>
    <xf numFmtId="0" fontId="18" fillId="0" borderId="25" xfId="0" applyFont="1" applyFill="1" applyBorder="1" applyAlignment="1">
      <alignment horizontal="left" vertical="center" wrapText="1"/>
    </xf>
    <xf numFmtId="49" fontId="5" fillId="0" borderId="51" xfId="2" applyNumberFormat="1" applyFont="1" applyFill="1" applyBorder="1" applyAlignment="1">
      <alignment horizontal="center" vertical="center"/>
    </xf>
    <xf numFmtId="49" fontId="5" fillId="0" borderId="44" xfId="2" applyNumberFormat="1" applyFont="1" applyFill="1" applyBorder="1" applyAlignment="1">
      <alignment horizontal="center" vertical="center"/>
    </xf>
    <xf numFmtId="4" fontId="18" fillId="0" borderId="44" xfId="0" applyNumberFormat="1" applyFont="1" applyFill="1" applyBorder="1" applyAlignment="1">
      <alignment horizontal="left" vertical="center"/>
    </xf>
    <xf numFmtId="4" fontId="18" fillId="0" borderId="14" xfId="0" applyNumberFormat="1" applyFont="1" applyFill="1" applyBorder="1" applyAlignment="1">
      <alignment horizontal="left" vertical="center"/>
    </xf>
    <xf numFmtId="0" fontId="18" fillId="0" borderId="24" xfId="0" applyNumberFormat="1" applyFont="1" applyFill="1" applyBorder="1" applyAlignment="1">
      <alignment horizontal="left" vertical="center"/>
    </xf>
    <xf numFmtId="0" fontId="5" fillId="0" borderId="43" xfId="0" applyFont="1" applyFill="1" applyBorder="1" applyAlignment="1">
      <alignment horizontal="right" vertical="center"/>
    </xf>
    <xf numFmtId="0" fontId="18" fillId="0" borderId="44" xfId="0" applyFont="1" applyFill="1" applyBorder="1" applyAlignment="1">
      <alignment vertical="center" wrapText="1"/>
    </xf>
    <xf numFmtId="0" fontId="21" fillId="0" borderId="41" xfId="0" applyFont="1" applyFill="1" applyBorder="1" applyAlignment="1">
      <alignment horizontal="right" vertical="center"/>
    </xf>
    <xf numFmtId="0" fontId="18" fillId="0" borderId="14" xfId="0" applyFont="1" applyFill="1" applyBorder="1" applyAlignment="1">
      <alignment vertical="center" wrapText="1"/>
    </xf>
    <xf numFmtId="0" fontId="21" fillId="0" borderId="55" xfId="0" applyFont="1" applyFill="1" applyBorder="1" applyAlignment="1">
      <alignment horizontal="right" vertical="center"/>
    </xf>
    <xf numFmtId="0" fontId="5" fillId="0" borderId="57" xfId="0" applyFont="1" applyFill="1" applyBorder="1" applyAlignment="1">
      <alignment horizontal="center" vertical="center"/>
    </xf>
    <xf numFmtId="4" fontId="20" fillId="0" borderId="59" xfId="0" applyNumberFormat="1" applyFont="1" applyFill="1" applyBorder="1" applyAlignment="1">
      <alignment horizontal="left" vertical="center"/>
    </xf>
    <xf numFmtId="3" fontId="18" fillId="0" borderId="55" xfId="0" applyNumberFormat="1" applyFont="1" applyFill="1" applyBorder="1" applyAlignment="1">
      <alignment horizontal="right" vertical="center"/>
    </xf>
    <xf numFmtId="164" fontId="5" fillId="0" borderId="59" xfId="1" applyNumberFormat="1" applyFont="1" applyFill="1" applyBorder="1" applyAlignment="1">
      <alignment vertical="center"/>
    </xf>
    <xf numFmtId="49" fontId="5" fillId="0" borderId="61" xfId="2" applyNumberFormat="1" applyFont="1" applyFill="1" applyBorder="1" applyAlignment="1">
      <alignment horizontal="center" vertical="center"/>
    </xf>
    <xf numFmtId="49" fontId="5" fillId="0" borderId="57" xfId="2" applyNumberFormat="1" applyFont="1" applyFill="1" applyBorder="1" applyAlignment="1">
      <alignment horizontal="center" vertical="center"/>
    </xf>
    <xf numFmtId="49" fontId="5" fillId="0" borderId="59" xfId="2" applyNumberFormat="1" applyFont="1" applyFill="1" applyBorder="1" applyAlignment="1">
      <alignment horizontal="center" vertical="center"/>
    </xf>
    <xf numFmtId="0" fontId="18" fillId="0" borderId="41" xfId="0" applyFont="1" applyFill="1" applyBorder="1" applyAlignment="1">
      <alignment horizontal="right" vertical="center"/>
    </xf>
    <xf numFmtId="0" fontId="18" fillId="0" borderId="42" xfId="2" applyFont="1" applyFill="1" applyBorder="1" applyAlignment="1">
      <alignment horizontal="center" vertical="center"/>
    </xf>
    <xf numFmtId="0" fontId="18" fillId="0" borderId="24" xfId="0" applyFont="1" applyFill="1" applyBorder="1" applyAlignment="1">
      <alignment vertical="center"/>
    </xf>
    <xf numFmtId="3" fontId="18" fillId="0" borderId="44" xfId="2" applyNumberFormat="1" applyFont="1" applyFill="1" applyBorder="1" applyAlignment="1">
      <alignment vertical="center"/>
    </xf>
    <xf numFmtId="3" fontId="18" fillId="0" borderId="47" xfId="2" applyNumberFormat="1" applyFont="1" applyFill="1" applyBorder="1" applyAlignment="1">
      <alignment vertical="center"/>
    </xf>
    <xf numFmtId="3" fontId="18" fillId="0" borderId="43" xfId="2" applyNumberFormat="1" applyFont="1" applyFill="1" applyBorder="1" applyAlignment="1">
      <alignment vertical="center"/>
    </xf>
    <xf numFmtId="3" fontId="18" fillId="0" borderId="23" xfId="3" applyNumberFormat="1" applyFont="1" applyFill="1" applyBorder="1" applyAlignment="1">
      <alignment vertical="center"/>
    </xf>
    <xf numFmtId="164" fontId="18" fillId="0" borderId="25" xfId="1" applyNumberFormat="1" applyFont="1" applyFill="1" applyBorder="1" applyAlignment="1">
      <alignment vertical="center"/>
    </xf>
    <xf numFmtId="49" fontId="18" fillId="0" borderId="46" xfId="2" applyNumberFormat="1" applyFont="1" applyFill="1" applyBorder="1" applyAlignment="1">
      <alignment horizontal="center" vertical="center"/>
    </xf>
    <xf numFmtId="49" fontId="18" fillId="0" borderId="42" xfId="2" applyNumberFormat="1" applyFont="1" applyFill="1" applyBorder="1" applyAlignment="1">
      <alignment horizontal="center" vertical="center"/>
    </xf>
    <xf numFmtId="49" fontId="18" fillId="0" borderId="47" xfId="2" applyNumberFormat="1" applyFont="1" applyFill="1" applyBorder="1" applyAlignment="1">
      <alignment horizontal="center" vertical="center"/>
    </xf>
    <xf numFmtId="0" fontId="18" fillId="0" borderId="44" xfId="2" applyFont="1" applyFill="1" applyBorder="1" applyAlignment="1">
      <alignment horizontal="center" vertical="center"/>
    </xf>
    <xf numFmtId="0" fontId="18" fillId="0" borderId="44" xfId="0" applyFont="1" applyFill="1" applyBorder="1" applyAlignment="1">
      <alignment vertical="center"/>
    </xf>
    <xf numFmtId="3" fontId="18" fillId="0" borderId="41" xfId="2" applyNumberFormat="1" applyFont="1" applyFill="1" applyBorder="1" applyAlignment="1">
      <alignment vertical="center"/>
    </xf>
    <xf numFmtId="3" fontId="18" fillId="0" borderId="42" xfId="2" applyNumberFormat="1" applyFont="1" applyFill="1" applyBorder="1" applyAlignment="1">
      <alignment vertical="center"/>
    </xf>
    <xf numFmtId="3" fontId="18" fillId="0" borderId="43" xfId="3" applyNumberFormat="1" applyFont="1" applyFill="1" applyBorder="1" applyAlignment="1">
      <alignment vertical="center"/>
    </xf>
    <xf numFmtId="3" fontId="18" fillId="0" borderId="47" xfId="3" applyNumberFormat="1" applyFont="1" applyFill="1" applyBorder="1" applyAlignment="1">
      <alignment vertical="center"/>
    </xf>
    <xf numFmtId="0" fontId="18" fillId="0" borderId="14" xfId="2" applyFont="1" applyFill="1" applyBorder="1" applyAlignment="1">
      <alignment horizontal="center" vertical="center"/>
    </xf>
    <xf numFmtId="0" fontId="18" fillId="0" borderId="55" xfId="0" applyFont="1" applyFill="1" applyBorder="1" applyAlignment="1">
      <alignment horizontal="right" vertical="center"/>
    </xf>
    <xf numFmtId="0" fontId="18" fillId="0" borderId="57" xfId="2" applyFont="1" applyFill="1" applyBorder="1" applyAlignment="1">
      <alignment horizontal="center" vertical="center"/>
    </xf>
    <xf numFmtId="0" fontId="18" fillId="0" borderId="59" xfId="0" applyFont="1" applyFill="1" applyBorder="1" applyAlignment="1">
      <alignment vertical="center" wrapText="1"/>
    </xf>
    <xf numFmtId="3" fontId="18" fillId="0" borderId="11" xfId="2" applyNumberFormat="1" applyFont="1" applyFill="1" applyBorder="1" applyAlignment="1">
      <alignment vertical="center"/>
    </xf>
    <xf numFmtId="3" fontId="18" fillId="0" borderId="12" xfId="2" applyNumberFormat="1" applyFont="1" applyFill="1" applyBorder="1" applyAlignment="1">
      <alignment vertical="center"/>
    </xf>
    <xf numFmtId="3" fontId="18" fillId="0" borderId="19" xfId="2" applyNumberFormat="1" applyFont="1" applyFill="1" applyBorder="1" applyAlignment="1">
      <alignment vertical="center"/>
    </xf>
    <xf numFmtId="3" fontId="18" fillId="0" borderId="68" xfId="3" applyNumberFormat="1" applyFont="1" applyFill="1" applyBorder="1" applyAlignment="1">
      <alignment vertical="center"/>
    </xf>
    <xf numFmtId="49" fontId="18" fillId="0" borderId="20" xfId="2" applyNumberFormat="1" applyFont="1" applyFill="1" applyBorder="1" applyAlignment="1">
      <alignment horizontal="center" vertical="center"/>
    </xf>
    <xf numFmtId="49" fontId="18" fillId="0" borderId="18" xfId="2" applyNumberFormat="1" applyFont="1" applyFill="1" applyBorder="1" applyAlignment="1">
      <alignment horizontal="center" vertical="center"/>
    </xf>
    <xf numFmtId="49" fontId="18" fillId="0" borderId="19" xfId="2" applyNumberFormat="1" applyFont="1" applyFill="1" applyBorder="1" applyAlignment="1">
      <alignment horizontal="center" vertical="center"/>
    </xf>
    <xf numFmtId="49" fontId="18" fillId="0" borderId="17" xfId="2" applyNumberFormat="1" applyFont="1" applyFill="1" applyBorder="1" applyAlignment="1">
      <alignment horizontal="left" vertical="center" wrapText="1"/>
    </xf>
    <xf numFmtId="3" fontId="18" fillId="0" borderId="41" xfId="3" applyNumberFormat="1" applyFont="1" applyFill="1" applyBorder="1" applyAlignment="1">
      <alignment vertical="center"/>
    </xf>
    <xf numFmtId="164" fontId="18" fillId="0" borderId="47" xfId="1" applyNumberFormat="1" applyFont="1" applyFill="1" applyBorder="1" applyAlignment="1">
      <alignment vertical="center"/>
    </xf>
    <xf numFmtId="0" fontId="18" fillId="0" borderId="45" xfId="0" applyFont="1" applyFill="1" applyBorder="1" applyAlignment="1">
      <alignment vertical="center"/>
    </xf>
    <xf numFmtId="0" fontId="18" fillId="0" borderId="58" xfId="0" applyFont="1" applyFill="1" applyBorder="1" applyAlignment="1">
      <alignment vertical="center" wrapText="1"/>
    </xf>
    <xf numFmtId="3" fontId="18" fillId="0" borderId="56" xfId="2" applyNumberFormat="1" applyFont="1" applyFill="1" applyBorder="1" applyAlignment="1">
      <alignment vertical="center"/>
    </xf>
    <xf numFmtId="3" fontId="18" fillId="0" borderId="58" xfId="2" applyNumberFormat="1" applyFont="1" applyFill="1" applyBorder="1" applyAlignment="1">
      <alignment vertical="center"/>
    </xf>
    <xf numFmtId="3" fontId="18" fillId="0" borderId="59" xfId="2" applyNumberFormat="1" applyFont="1" applyFill="1" applyBorder="1" applyAlignment="1">
      <alignment vertical="center"/>
    </xf>
    <xf numFmtId="3" fontId="18" fillId="0" borderId="56" xfId="3" applyNumberFormat="1" applyFont="1" applyFill="1" applyBorder="1" applyAlignment="1">
      <alignment vertical="center"/>
    </xf>
    <xf numFmtId="3" fontId="18" fillId="0" borderId="55" xfId="3" applyNumberFormat="1" applyFont="1" applyFill="1" applyBorder="1" applyAlignment="1">
      <alignment vertical="center"/>
    </xf>
    <xf numFmtId="164" fontId="18" fillId="0" borderId="59" xfId="1" applyNumberFormat="1" applyFont="1" applyFill="1" applyBorder="1" applyAlignment="1">
      <alignment vertical="center"/>
    </xf>
    <xf numFmtId="49" fontId="18" fillId="0" borderId="61" xfId="2" applyNumberFormat="1" applyFont="1" applyFill="1" applyBorder="1" applyAlignment="1">
      <alignment horizontal="center" vertical="center"/>
    </xf>
    <xf numFmtId="0" fontId="18" fillId="0" borderId="60" xfId="0" applyFont="1" applyFill="1" applyBorder="1" applyAlignment="1">
      <alignment vertical="center" wrapText="1"/>
    </xf>
    <xf numFmtId="0" fontId="5" fillId="0" borderId="56" xfId="3" applyFont="1" applyFill="1" applyBorder="1" applyAlignment="1">
      <alignment horizontal="right" vertical="center"/>
    </xf>
    <xf numFmtId="0" fontId="18" fillId="0" borderId="38" xfId="0" applyNumberFormat="1" applyFont="1" applyFill="1" applyBorder="1" applyAlignment="1">
      <alignment horizontal="left" vertical="center"/>
    </xf>
    <xf numFmtId="3" fontId="5" fillId="0" borderId="56" xfId="3" applyNumberFormat="1" applyFont="1" applyFill="1" applyBorder="1" applyAlignment="1">
      <alignment vertical="center"/>
    </xf>
    <xf numFmtId="3" fontId="5" fillId="0" borderId="59" xfId="3" applyNumberFormat="1" applyFont="1" applyFill="1" applyBorder="1" applyAlignment="1">
      <alignment vertical="center"/>
    </xf>
    <xf numFmtId="0" fontId="5" fillId="0" borderId="60" xfId="2" applyFont="1" applyFill="1" applyBorder="1" applyAlignment="1">
      <alignment vertical="center"/>
    </xf>
    <xf numFmtId="0" fontId="5" fillId="0" borderId="14" xfId="0" applyFont="1" applyFill="1" applyBorder="1" applyAlignment="1">
      <alignment vertical="center"/>
    </xf>
    <xf numFmtId="3" fontId="18" fillId="0" borderId="41" xfId="0" applyNumberFormat="1" applyFont="1" applyBorder="1" applyAlignment="1">
      <alignment horizontal="right" vertical="center"/>
    </xf>
    <xf numFmtId="3" fontId="5" fillId="0" borderId="49" xfId="7" applyNumberFormat="1" applyFont="1" applyFill="1" applyBorder="1" applyAlignment="1">
      <alignment horizontal="left" vertical="center" wrapText="1"/>
    </xf>
    <xf numFmtId="0" fontId="5" fillId="2" borderId="41" xfId="0" applyFont="1" applyFill="1" applyBorder="1" applyAlignment="1">
      <alignment horizontal="right" vertical="center"/>
    </xf>
    <xf numFmtId="0" fontId="5" fillId="2" borderId="42" xfId="0" applyFont="1" applyFill="1" applyBorder="1" applyAlignment="1">
      <alignment horizontal="center" vertical="center"/>
    </xf>
    <xf numFmtId="0" fontId="5" fillId="2" borderId="42" xfId="2" applyFont="1" applyFill="1" applyBorder="1" applyAlignment="1">
      <alignment horizontal="center" vertical="center"/>
    </xf>
    <xf numFmtId="0" fontId="5" fillId="2" borderId="47" xfId="0" applyFont="1" applyFill="1" applyBorder="1" applyAlignment="1">
      <alignment vertical="center"/>
    </xf>
    <xf numFmtId="3" fontId="5" fillId="2" borderId="43" xfId="2" applyNumberFormat="1" applyFont="1" applyFill="1" applyBorder="1" applyAlignment="1">
      <alignment vertical="center"/>
    </xf>
    <xf numFmtId="3" fontId="5" fillId="2" borderId="44" xfId="2" applyNumberFormat="1" applyFont="1" applyFill="1" applyBorder="1" applyAlignment="1">
      <alignment vertical="center"/>
    </xf>
    <xf numFmtId="3" fontId="5" fillId="2" borderId="47" xfId="2" applyNumberFormat="1" applyFont="1" applyFill="1" applyBorder="1" applyAlignment="1">
      <alignment vertical="center"/>
    </xf>
    <xf numFmtId="49" fontId="5" fillId="2" borderId="46" xfId="2" applyNumberFormat="1" applyFont="1" applyFill="1" applyBorder="1" applyAlignment="1">
      <alignment horizontal="center" vertical="center"/>
    </xf>
    <xf numFmtId="49" fontId="5" fillId="2" borderId="42" xfId="2" applyNumberFormat="1" applyFont="1" applyFill="1" applyBorder="1" applyAlignment="1">
      <alignment horizontal="center" vertical="center"/>
    </xf>
    <xf numFmtId="49" fontId="5" fillId="2" borderId="47" xfId="2" applyNumberFormat="1" applyFont="1" applyFill="1" applyBorder="1" applyAlignment="1">
      <alignment horizontal="center" vertical="center"/>
    </xf>
    <xf numFmtId="3" fontId="5" fillId="2" borderId="45" xfId="7"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20" fillId="0" borderId="25" xfId="8" applyNumberFormat="1" applyFont="1" applyFill="1" applyBorder="1" applyAlignment="1">
      <alignment horizontal="left" vertical="center"/>
    </xf>
    <xf numFmtId="3" fontId="18" fillId="0" borderId="24" xfId="2" applyNumberFormat="1" applyFont="1" applyFill="1" applyBorder="1" applyAlignment="1">
      <alignment vertical="center"/>
    </xf>
    <xf numFmtId="49" fontId="18" fillId="0" borderId="15" xfId="2" applyNumberFormat="1" applyFont="1" applyFill="1" applyBorder="1" applyAlignment="1">
      <alignment horizontal="center" vertical="center"/>
    </xf>
    <xf numFmtId="0" fontId="18" fillId="0" borderId="42" xfId="0" applyFont="1" applyFill="1" applyBorder="1" applyAlignment="1">
      <alignment horizontal="center" vertical="center"/>
    </xf>
    <xf numFmtId="4" fontId="20" fillId="0" borderId="47" xfId="0" applyNumberFormat="1" applyFont="1" applyFill="1" applyBorder="1" applyAlignment="1">
      <alignment horizontal="left" vertical="center"/>
    </xf>
    <xf numFmtId="0" fontId="5" fillId="0" borderId="47" xfId="0" applyFont="1" applyFill="1" applyBorder="1" applyAlignment="1">
      <alignment vertical="center"/>
    </xf>
    <xf numFmtId="49" fontId="5" fillId="0" borderId="65" xfId="2" applyNumberFormat="1" applyFont="1" applyFill="1" applyBorder="1" applyAlignment="1">
      <alignment horizontal="center" vertical="center" wrapText="1"/>
    </xf>
    <xf numFmtId="3" fontId="18" fillId="0" borderId="45" xfId="7" applyNumberFormat="1" applyFont="1" applyFill="1" applyBorder="1" applyAlignment="1">
      <alignment horizontal="left" vertical="center" wrapText="1"/>
    </xf>
    <xf numFmtId="0" fontId="18" fillId="0" borderId="44" xfId="0" applyFont="1" applyFill="1" applyBorder="1" applyAlignment="1">
      <alignment horizontal="left" vertical="center"/>
    </xf>
    <xf numFmtId="49" fontId="23" fillId="0" borderId="49" xfId="2" applyNumberFormat="1" applyFont="1" applyFill="1" applyBorder="1" applyAlignment="1">
      <alignment horizontal="left" vertical="center" wrapText="1"/>
    </xf>
    <xf numFmtId="0" fontId="5" fillId="0" borderId="44" xfId="0" applyFont="1" applyFill="1" applyBorder="1" applyAlignment="1">
      <alignment horizontal="center" vertical="center"/>
    </xf>
    <xf numFmtId="4" fontId="20" fillId="0" borderId="44" xfId="5" applyNumberFormat="1" applyFont="1" applyFill="1" applyBorder="1" applyAlignment="1">
      <alignment horizontal="left" vertical="center" wrapText="1"/>
    </xf>
    <xf numFmtId="3" fontId="20" fillId="0" borderId="44" xfId="8" applyNumberFormat="1" applyFont="1" applyFill="1" applyBorder="1" applyAlignment="1">
      <alignment horizontal="right" vertical="center"/>
    </xf>
    <xf numFmtId="0" fontId="18" fillId="0" borderId="14" xfId="0" applyFont="1" applyFill="1" applyBorder="1" applyAlignment="1">
      <alignment horizontal="left" vertical="center"/>
    </xf>
    <xf numFmtId="3" fontId="20" fillId="0" borderId="14" xfId="8" applyNumberFormat="1" applyFont="1" applyFill="1" applyBorder="1" applyAlignment="1">
      <alignment horizontal="right" vertical="center"/>
    </xf>
    <xf numFmtId="0" fontId="18" fillId="0" borderId="47" xfId="0" applyFont="1" applyFill="1" applyBorder="1" applyAlignment="1">
      <alignment horizontal="left" vertical="center"/>
    </xf>
    <xf numFmtId="0" fontId="20" fillId="0" borderId="23" xfId="0" applyNumberFormat="1" applyFont="1" applyFill="1" applyBorder="1" applyAlignment="1">
      <alignment horizontal="right"/>
    </xf>
    <xf numFmtId="0" fontId="5" fillId="0" borderId="42" xfId="0" applyFont="1" applyFill="1" applyBorder="1" applyAlignment="1">
      <alignment horizontal="center"/>
    </xf>
    <xf numFmtId="0" fontId="5" fillId="0" borderId="14" xfId="2" applyFont="1" applyFill="1" applyBorder="1" applyAlignment="1">
      <alignment horizontal="center"/>
    </xf>
    <xf numFmtId="0" fontId="18" fillId="0" borderId="24" xfId="0" applyFont="1" applyFill="1" applyBorder="1" applyAlignment="1">
      <alignment horizontal="left"/>
    </xf>
    <xf numFmtId="3" fontId="5" fillId="0" borderId="48" xfId="2" applyNumberFormat="1" applyFont="1" applyFill="1" applyBorder="1" applyAlignment="1"/>
    <xf numFmtId="3" fontId="5" fillId="0" borderId="14" xfId="2" applyNumberFormat="1" applyFont="1" applyFill="1" applyBorder="1" applyAlignment="1"/>
    <xf numFmtId="3" fontId="20" fillId="0" borderId="14" xfId="8" applyNumberFormat="1" applyFont="1" applyFill="1" applyBorder="1" applyAlignment="1">
      <alignment horizontal="right"/>
    </xf>
    <xf numFmtId="3" fontId="5" fillId="0" borderId="25" xfId="2" applyNumberFormat="1" applyFont="1" applyFill="1" applyBorder="1" applyAlignment="1"/>
    <xf numFmtId="3" fontId="18" fillId="0" borderId="23" xfId="0" applyNumberFormat="1" applyFont="1" applyFill="1" applyBorder="1" applyAlignment="1">
      <alignment horizontal="right"/>
    </xf>
    <xf numFmtId="164" fontId="5" fillId="0" borderId="25" xfId="1" applyNumberFormat="1" applyFont="1" applyFill="1" applyBorder="1" applyAlignment="1"/>
    <xf numFmtId="49" fontId="5" fillId="0" borderId="51" xfId="2" applyNumberFormat="1" applyFont="1" applyFill="1" applyBorder="1" applyAlignment="1">
      <alignment horizontal="center"/>
    </xf>
    <xf numFmtId="49" fontId="5" fillId="0" borderId="44" xfId="2" applyNumberFormat="1" applyFont="1" applyFill="1" applyBorder="1" applyAlignment="1">
      <alignment horizontal="center"/>
    </xf>
    <xf numFmtId="49" fontId="5" fillId="0" borderId="49" xfId="2" applyNumberFormat="1" applyFont="1" applyFill="1" applyBorder="1" applyAlignment="1">
      <alignment horizontal="left" wrapText="1"/>
    </xf>
    <xf numFmtId="0" fontId="18" fillId="0" borderId="24" xfId="0" applyFont="1" applyFill="1" applyBorder="1" applyAlignment="1">
      <alignment horizontal="center" vertical="center"/>
    </xf>
    <xf numFmtId="0" fontId="5" fillId="0" borderId="25" xfId="0" applyFont="1" applyFill="1" applyBorder="1" applyAlignment="1">
      <alignment vertical="center"/>
    </xf>
    <xf numFmtId="0" fontId="18" fillId="0" borderId="14" xfId="0" applyFont="1" applyFill="1" applyBorder="1" applyAlignment="1">
      <alignment horizontal="center" vertical="center"/>
    </xf>
    <xf numFmtId="0" fontId="5" fillId="0" borderId="14" xfId="0" applyFont="1" applyFill="1" applyBorder="1" applyAlignment="1">
      <alignment vertical="center" wrapText="1"/>
    </xf>
    <xf numFmtId="3" fontId="18" fillId="0" borderId="23" xfId="2" applyNumberFormat="1" applyFont="1" applyFill="1" applyBorder="1" applyAlignment="1">
      <alignment vertical="center"/>
    </xf>
    <xf numFmtId="49" fontId="18" fillId="0" borderId="14" xfId="2" applyNumberFormat="1" applyFont="1" applyFill="1" applyBorder="1" applyAlignment="1">
      <alignment horizontal="center" vertical="center"/>
    </xf>
    <xf numFmtId="0" fontId="18" fillId="0" borderId="14" xfId="9" applyFont="1" applyFill="1" applyBorder="1" applyAlignment="1">
      <alignment horizontal="left" vertical="center" wrapText="1"/>
    </xf>
    <xf numFmtId="0" fontId="18" fillId="0" borderId="42" xfId="0" applyFont="1" applyFill="1" applyBorder="1" applyAlignment="1">
      <alignment vertical="center" wrapText="1"/>
    </xf>
    <xf numFmtId="3" fontId="20" fillId="0" borderId="43" xfId="8" applyNumberFormat="1" applyFont="1" applyFill="1" applyBorder="1" applyAlignment="1">
      <alignment horizontal="right" vertical="center"/>
    </xf>
    <xf numFmtId="3" fontId="20" fillId="0" borderId="48" xfId="8" applyNumberFormat="1" applyFont="1" applyFill="1" applyBorder="1" applyAlignment="1">
      <alignment horizontal="right" vertical="center"/>
    </xf>
    <xf numFmtId="49" fontId="18" fillId="0" borderId="50" xfId="2" applyNumberFormat="1" applyFont="1" applyFill="1" applyBorder="1" applyAlignment="1">
      <alignment horizontal="center" vertical="center"/>
    </xf>
    <xf numFmtId="0" fontId="18" fillId="0" borderId="24" xfId="0" applyFont="1" applyFill="1" applyBorder="1" applyAlignment="1">
      <alignment vertical="center" wrapText="1"/>
    </xf>
    <xf numFmtId="0" fontId="18" fillId="0" borderId="44" xfId="0" applyFont="1" applyFill="1" applyBorder="1" applyAlignment="1">
      <alignment horizontal="center" vertical="center"/>
    </xf>
    <xf numFmtId="49" fontId="18" fillId="0" borderId="51" xfId="2" applyNumberFormat="1" applyFont="1" applyFill="1" applyBorder="1" applyAlignment="1">
      <alignment horizontal="center" vertical="center"/>
    </xf>
    <xf numFmtId="49" fontId="18" fillId="0" borderId="44" xfId="2" applyNumberFormat="1" applyFont="1" applyFill="1" applyBorder="1" applyAlignment="1">
      <alignment horizontal="center" vertical="center"/>
    </xf>
    <xf numFmtId="3" fontId="18" fillId="0" borderId="15" xfId="2" applyNumberFormat="1" applyFont="1" applyFill="1" applyBorder="1" applyAlignment="1">
      <alignment vertical="center"/>
    </xf>
    <xf numFmtId="3" fontId="18" fillId="0" borderId="49" xfId="7" applyNumberFormat="1" applyFont="1" applyFill="1" applyBorder="1" applyAlignment="1">
      <alignment horizontal="left" vertical="center" wrapText="1"/>
    </xf>
    <xf numFmtId="0" fontId="18" fillId="0" borderId="44" xfId="0" applyFont="1" applyFill="1" applyBorder="1" applyAlignment="1">
      <alignment horizontal="right" vertical="center"/>
    </xf>
    <xf numFmtId="3" fontId="18" fillId="0" borderId="43" xfId="2" applyNumberFormat="1" applyFont="1" applyFill="1" applyBorder="1" applyAlignment="1">
      <alignment horizontal="right" vertical="center"/>
    </xf>
    <xf numFmtId="3" fontId="18" fillId="0" borderId="44" xfId="2" applyNumberFormat="1" applyFont="1" applyFill="1" applyBorder="1" applyAlignment="1">
      <alignment horizontal="right" vertical="center"/>
    </xf>
    <xf numFmtId="3" fontId="18" fillId="0" borderId="47" xfId="2" applyNumberFormat="1" applyFont="1" applyFill="1" applyBorder="1" applyAlignment="1">
      <alignment horizontal="right" vertical="center"/>
    </xf>
    <xf numFmtId="0" fontId="5" fillId="0" borderId="24" xfId="0" applyFont="1" applyFill="1" applyBorder="1" applyAlignment="1">
      <alignment vertical="center"/>
    </xf>
    <xf numFmtId="49" fontId="23" fillId="0" borderId="45" xfId="2" applyNumberFormat="1" applyFont="1" applyFill="1" applyBorder="1" applyAlignment="1">
      <alignment horizontal="left" vertical="center" wrapText="1"/>
    </xf>
    <xf numFmtId="0" fontId="18" fillId="0" borderId="25" xfId="0" applyNumberFormat="1" applyFont="1" applyFill="1" applyBorder="1" applyAlignment="1">
      <alignment horizontal="left" vertical="center"/>
    </xf>
    <xf numFmtId="3" fontId="23" fillId="0" borderId="49" xfId="7" applyNumberFormat="1" applyFont="1" applyFill="1" applyBorder="1" applyAlignment="1">
      <alignment horizontal="left" vertical="center" wrapText="1"/>
    </xf>
    <xf numFmtId="0" fontId="18" fillId="0" borderId="57" xfId="0" applyFont="1" applyFill="1" applyBorder="1" applyAlignment="1">
      <alignment horizontal="center" vertical="center"/>
    </xf>
    <xf numFmtId="0" fontId="18" fillId="0" borderId="59" xfId="0" applyNumberFormat="1" applyFont="1" applyFill="1" applyBorder="1" applyAlignment="1">
      <alignment horizontal="left" vertical="center" wrapText="1"/>
    </xf>
    <xf numFmtId="3" fontId="18" fillId="0" borderId="55" xfId="2" applyNumberFormat="1" applyFont="1" applyFill="1" applyBorder="1" applyAlignment="1">
      <alignment vertical="center"/>
    </xf>
    <xf numFmtId="49" fontId="18" fillId="0" borderId="66" xfId="2" applyNumberFormat="1" applyFont="1" applyFill="1" applyBorder="1" applyAlignment="1">
      <alignment horizontal="center" vertical="center"/>
    </xf>
    <xf numFmtId="49" fontId="18" fillId="0" borderId="58" xfId="2" applyNumberFormat="1" applyFont="1" applyFill="1" applyBorder="1" applyAlignment="1">
      <alignment horizontal="center" vertical="center"/>
    </xf>
    <xf numFmtId="3" fontId="5" fillId="5" borderId="11" xfId="2" applyNumberFormat="1" applyFont="1" applyFill="1" applyBorder="1" applyAlignment="1">
      <alignment vertical="center"/>
    </xf>
    <xf numFmtId="3" fontId="5" fillId="5" borderId="12" xfId="2" applyNumberFormat="1" applyFont="1" applyFill="1" applyBorder="1" applyAlignment="1">
      <alignment vertical="center"/>
    </xf>
    <xf numFmtId="3" fontId="5" fillId="5" borderId="19" xfId="2" applyNumberFormat="1" applyFont="1" applyFill="1" applyBorder="1" applyAlignment="1">
      <alignment vertical="center"/>
    </xf>
    <xf numFmtId="3" fontId="5" fillId="5" borderId="68" xfId="3" applyNumberFormat="1" applyFont="1" applyFill="1" applyBorder="1" applyAlignment="1">
      <alignment vertical="center"/>
    </xf>
    <xf numFmtId="164" fontId="5" fillId="5" borderId="19" xfId="1" applyNumberFormat="1" applyFont="1" applyFill="1" applyBorder="1" applyAlignment="1">
      <alignment vertical="center"/>
    </xf>
    <xf numFmtId="49" fontId="5" fillId="5" borderId="0" xfId="2" applyNumberFormat="1" applyFont="1" applyFill="1" applyBorder="1" applyAlignment="1">
      <alignment horizontal="center" vertical="center"/>
    </xf>
    <xf numFmtId="49" fontId="5" fillId="5" borderId="12" xfId="2" applyNumberFormat="1" applyFont="1" applyFill="1" applyBorder="1" applyAlignment="1">
      <alignment horizontal="center" vertical="center"/>
    </xf>
    <xf numFmtId="49" fontId="5" fillId="5" borderId="19" xfId="2" applyNumberFormat="1" applyFont="1" applyFill="1" applyBorder="1" applyAlignment="1">
      <alignment horizontal="center" vertical="center"/>
    </xf>
    <xf numFmtId="49" fontId="5" fillId="5" borderId="17" xfId="2" applyNumberFormat="1" applyFont="1" applyFill="1" applyBorder="1" applyAlignment="1">
      <alignment horizontal="left" vertical="center" wrapText="1"/>
    </xf>
    <xf numFmtId="0" fontId="15" fillId="5" borderId="29" xfId="0" applyFont="1" applyFill="1" applyBorder="1" applyAlignment="1">
      <alignment horizontal="left" vertical="center"/>
    </xf>
    <xf numFmtId="0" fontId="5" fillId="5" borderId="62" xfId="2" applyFont="1" applyFill="1" applyBorder="1" applyAlignment="1">
      <alignment horizontal="center" vertical="center"/>
    </xf>
    <xf numFmtId="0" fontId="5" fillId="5" borderId="62" xfId="0" applyFont="1" applyFill="1" applyBorder="1" applyAlignment="1">
      <alignment vertical="center"/>
    </xf>
    <xf numFmtId="3" fontId="15" fillId="5" borderId="27" xfId="1" applyNumberFormat="1" applyFont="1" applyFill="1" applyBorder="1" applyAlignment="1">
      <alignment vertical="center"/>
    </xf>
    <xf numFmtId="49" fontId="5" fillId="5" borderId="30"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wrapText="1"/>
    </xf>
    <xf numFmtId="0" fontId="20" fillId="0" borderId="24" xfId="4" applyFont="1" applyFill="1" applyBorder="1" applyAlignment="1">
      <alignment horizontal="left" vertical="center"/>
    </xf>
    <xf numFmtId="0" fontId="5" fillId="0" borderId="42" xfId="0" applyFont="1" applyFill="1" applyBorder="1" applyAlignment="1">
      <alignment vertical="center"/>
    </xf>
    <xf numFmtId="3" fontId="5" fillId="0" borderId="43" xfId="2" applyNumberFormat="1" applyFont="1" applyFill="1" applyBorder="1" applyAlignment="1">
      <alignment horizontal="right" vertical="center"/>
    </xf>
    <xf numFmtId="3" fontId="23" fillId="0" borderId="45" xfId="7" applyNumberFormat="1" applyFont="1" applyFill="1" applyBorder="1" applyAlignment="1">
      <alignment horizontal="left" vertical="center" wrapText="1"/>
    </xf>
    <xf numFmtId="0" fontId="5" fillId="0" borderId="23" xfId="0" applyFont="1" applyFill="1" applyBorder="1" applyAlignment="1">
      <alignment vertical="center"/>
    </xf>
    <xf numFmtId="0" fontId="20" fillId="0" borderId="14" xfId="4" applyFont="1" applyFill="1" applyBorder="1" applyAlignment="1">
      <alignment horizontal="left" vertical="center"/>
    </xf>
    <xf numFmtId="0" fontId="18" fillId="0" borderId="51" xfId="0" applyFont="1" applyFill="1" applyBorder="1" applyAlignment="1">
      <alignment horizontal="left" vertical="center"/>
    </xf>
    <xf numFmtId="3" fontId="5" fillId="0" borderId="45" xfId="7" applyNumberFormat="1" applyFont="1" applyFill="1" applyBorder="1" applyAlignment="1">
      <alignment horizontal="left" vertical="center" wrapText="1"/>
    </xf>
    <xf numFmtId="49" fontId="5" fillId="0" borderId="20" xfId="2" applyNumberFormat="1" applyFont="1" applyFill="1" applyBorder="1" applyAlignment="1">
      <alignment horizontal="center" vertical="center"/>
    </xf>
    <xf numFmtId="49" fontId="5" fillId="0" borderId="18" xfId="2" applyNumberFormat="1" applyFont="1" applyFill="1" applyBorder="1" applyAlignment="1">
      <alignment horizontal="center" vertical="center"/>
    </xf>
    <xf numFmtId="49" fontId="5" fillId="0" borderId="19" xfId="2" applyNumberFormat="1" applyFont="1" applyFill="1" applyBorder="1" applyAlignment="1">
      <alignment horizontal="center" vertical="center"/>
    </xf>
    <xf numFmtId="0" fontId="5" fillId="0" borderId="44" xfId="0" applyFont="1" applyFill="1" applyBorder="1" applyAlignment="1">
      <alignment vertical="center"/>
    </xf>
    <xf numFmtId="49" fontId="5" fillId="0" borderId="48" xfId="2" applyNumberFormat="1" applyFont="1" applyFill="1" applyBorder="1" applyAlignment="1">
      <alignment horizontal="center" vertical="center"/>
    </xf>
    <xf numFmtId="49" fontId="5" fillId="0" borderId="23" xfId="2" applyNumberFormat="1" applyFont="1" applyFill="1" applyBorder="1" applyAlignment="1">
      <alignment horizontal="center" vertical="center"/>
    </xf>
    <xf numFmtId="0" fontId="5" fillId="0" borderId="25" xfId="0" applyFont="1" applyFill="1" applyBorder="1" applyAlignment="1">
      <alignment vertical="center" wrapText="1"/>
    </xf>
    <xf numFmtId="0" fontId="5" fillId="2" borderId="23" xfId="0" applyNumberFormat="1" applyFont="1" applyFill="1" applyBorder="1" applyAlignment="1">
      <alignment horizontal="right" vertical="center"/>
    </xf>
    <xf numFmtId="0" fontId="5" fillId="2" borderId="24" xfId="0" applyFont="1" applyFill="1" applyBorder="1" applyAlignment="1">
      <alignment horizontal="center" vertical="center"/>
    </xf>
    <xf numFmtId="0" fontId="5" fillId="2" borderId="24" xfId="2" applyFont="1" applyFill="1" applyBorder="1" applyAlignment="1">
      <alignment horizontal="center" vertical="center"/>
    </xf>
    <xf numFmtId="0" fontId="5" fillId="2" borderId="25" xfId="0" applyFont="1" applyFill="1" applyBorder="1" applyAlignment="1">
      <alignment vertical="center"/>
    </xf>
    <xf numFmtId="3" fontId="5" fillId="2" borderId="48" xfId="2" applyNumberFormat="1" applyFont="1" applyFill="1" applyBorder="1" applyAlignment="1">
      <alignment vertical="center"/>
    </xf>
    <xf numFmtId="3" fontId="5" fillId="2" borderId="14" xfId="2" applyNumberFormat="1" applyFont="1" applyFill="1" applyBorder="1" applyAlignment="1">
      <alignment vertical="center"/>
    </xf>
    <xf numFmtId="3" fontId="5" fillId="2" borderId="25" xfId="2" applyNumberFormat="1" applyFont="1" applyFill="1" applyBorder="1" applyAlignment="1">
      <alignment vertical="center"/>
    </xf>
    <xf numFmtId="49" fontId="5" fillId="2" borderId="23" xfId="2" applyNumberFormat="1" applyFont="1" applyFill="1" applyBorder="1" applyAlignment="1">
      <alignment horizontal="center" vertical="center"/>
    </xf>
    <xf numFmtId="49" fontId="5" fillId="2" borderId="24" xfId="2" applyNumberFormat="1" applyFont="1" applyFill="1" applyBorder="1" applyAlignment="1">
      <alignment horizontal="center" vertical="center"/>
    </xf>
    <xf numFmtId="49" fontId="18" fillId="2" borderId="24" xfId="2" applyNumberFormat="1" applyFont="1" applyFill="1" applyBorder="1" applyAlignment="1">
      <alignment horizontal="center" vertical="center"/>
    </xf>
    <xf numFmtId="49" fontId="5" fillId="2" borderId="25" xfId="2" applyNumberFormat="1" applyFont="1" applyFill="1" applyBorder="1" applyAlignment="1">
      <alignment horizontal="center" vertical="center"/>
    </xf>
    <xf numFmtId="0" fontId="5" fillId="0" borderId="41" xfId="0" applyNumberFormat="1" applyFont="1" applyFill="1" applyBorder="1" applyAlignment="1">
      <alignment horizontal="right" vertical="center"/>
    </xf>
    <xf numFmtId="0" fontId="20" fillId="0" borderId="44" xfId="4" applyFont="1" applyFill="1" applyBorder="1" applyAlignment="1">
      <alignment horizontal="left" vertical="center"/>
    </xf>
    <xf numFmtId="49" fontId="5" fillId="0" borderId="23" xfId="2" applyNumberFormat="1" applyFont="1" applyFill="1" applyBorder="1" applyAlignment="1">
      <alignment horizontal="center" vertical="center" wrapText="1"/>
    </xf>
    <xf numFmtId="0" fontId="18" fillId="0" borderId="23" xfId="0" applyNumberFormat="1" applyFont="1" applyFill="1" applyBorder="1" applyAlignment="1">
      <alignment horizontal="right" vertical="center"/>
    </xf>
    <xf numFmtId="49" fontId="18" fillId="0" borderId="48" xfId="2" applyNumberFormat="1" applyFont="1" applyFill="1" applyBorder="1" applyAlignment="1">
      <alignment horizontal="center" vertical="center"/>
    </xf>
    <xf numFmtId="0" fontId="5" fillId="0" borderId="23" xfId="0" applyNumberFormat="1" applyFont="1" applyFill="1" applyBorder="1" applyAlignment="1">
      <alignment horizontal="right" vertical="center"/>
    </xf>
    <xf numFmtId="0" fontId="18" fillId="0" borderId="14" xfId="0" applyFont="1" applyFill="1" applyBorder="1" applyAlignment="1">
      <alignment vertical="center"/>
    </xf>
    <xf numFmtId="0" fontId="21" fillId="0" borderId="23" xfId="0" applyFont="1" applyFill="1" applyBorder="1" applyAlignment="1">
      <alignment horizontal="right" vertical="center"/>
    </xf>
    <xf numFmtId="0" fontId="21" fillId="0" borderId="25" xfId="0" applyFont="1" applyFill="1" applyBorder="1" applyAlignment="1">
      <alignment vertical="center"/>
    </xf>
    <xf numFmtId="3" fontId="18" fillId="0" borderId="51" xfId="2" applyNumberFormat="1" applyFont="1" applyFill="1" applyBorder="1" applyAlignment="1">
      <alignment vertical="center"/>
    </xf>
    <xf numFmtId="0" fontId="18" fillId="0" borderId="24" xfId="0" applyFont="1" applyFill="1" applyBorder="1" applyAlignment="1">
      <alignment horizontal="left" vertical="center"/>
    </xf>
    <xf numFmtId="0" fontId="5" fillId="0" borderId="44" xfId="0" applyFont="1" applyFill="1" applyBorder="1" applyAlignment="1">
      <alignment horizontal="left" vertical="center" wrapText="1"/>
    </xf>
    <xf numFmtId="3" fontId="18" fillId="0" borderId="14" xfId="2" applyNumberFormat="1" applyFont="1" applyFill="1" applyBorder="1" applyAlignment="1">
      <alignment vertical="center" wrapText="1"/>
    </xf>
    <xf numFmtId="0" fontId="18" fillId="0" borderId="51" xfId="0" applyFont="1" applyFill="1" applyBorder="1" applyAlignment="1">
      <alignment vertical="center"/>
    </xf>
    <xf numFmtId="49" fontId="18" fillId="0" borderId="53" xfId="2" applyNumberFormat="1" applyFont="1" applyFill="1" applyBorder="1" applyAlignment="1">
      <alignment horizontal="center" vertical="center"/>
    </xf>
    <xf numFmtId="49" fontId="18" fillId="0" borderId="22" xfId="2" applyNumberFormat="1" applyFont="1" applyFill="1" applyBorder="1" applyAlignment="1">
      <alignment horizontal="center" vertical="center"/>
    </xf>
    <xf numFmtId="3" fontId="18" fillId="0" borderId="17" xfId="7" applyNumberFormat="1" applyFont="1" applyFill="1" applyBorder="1" applyAlignment="1">
      <alignment horizontal="left" vertical="center" wrapText="1"/>
    </xf>
    <xf numFmtId="0" fontId="18" fillId="0" borderId="25" xfId="0" applyFont="1" applyFill="1" applyBorder="1" applyAlignment="1">
      <alignment vertical="center"/>
    </xf>
    <xf numFmtId="0" fontId="18" fillId="0" borderId="14" xfId="9" applyFont="1" applyFill="1" applyBorder="1" applyAlignment="1">
      <alignment vertical="center" wrapText="1"/>
    </xf>
    <xf numFmtId="3" fontId="20" fillId="0" borderId="24" xfId="8" applyNumberFormat="1" applyFont="1" applyFill="1" applyBorder="1" applyAlignment="1">
      <alignment horizontal="right" vertical="center"/>
    </xf>
    <xf numFmtId="3" fontId="20" fillId="0" borderId="15" xfId="8" applyNumberFormat="1" applyFont="1" applyFill="1" applyBorder="1" applyAlignment="1">
      <alignment horizontal="right" vertical="center"/>
    </xf>
    <xf numFmtId="0" fontId="18" fillId="0" borderId="49" xfId="2" applyFont="1" applyFill="1" applyBorder="1" applyAlignment="1">
      <alignment vertical="center" wrapText="1"/>
    </xf>
    <xf numFmtId="0" fontId="5" fillId="0" borderId="24" xfId="6" applyFont="1" applyFill="1" applyBorder="1" applyAlignment="1">
      <alignment horizontal="center" vertical="center"/>
    </xf>
    <xf numFmtId="0" fontId="18" fillId="0" borderId="14" xfId="6" applyFont="1" applyFill="1" applyBorder="1" applyAlignment="1">
      <alignment vertical="center" wrapText="1"/>
    </xf>
    <xf numFmtId="0" fontId="18" fillId="0" borderId="24" xfId="6" applyFont="1" applyFill="1" applyBorder="1" applyAlignment="1">
      <alignment vertical="center" wrapText="1"/>
    </xf>
    <xf numFmtId="0" fontId="18" fillId="0" borderId="25" xfId="0" applyFont="1" applyFill="1" applyBorder="1" applyAlignment="1">
      <alignment vertical="center" wrapText="1"/>
    </xf>
    <xf numFmtId="4" fontId="20" fillId="0" borderId="14" xfId="5" applyNumberFormat="1" applyFont="1" applyFill="1" applyBorder="1" applyAlignment="1">
      <alignment horizontal="left" vertical="center"/>
    </xf>
    <xf numFmtId="0" fontId="21" fillId="0" borderId="42" xfId="0" applyFont="1" applyFill="1" applyBorder="1" applyAlignment="1">
      <alignment horizontal="left" vertical="center"/>
    </xf>
    <xf numFmtId="4" fontId="20" fillId="0" borderId="44" xfId="5" applyNumberFormat="1" applyFont="1" applyFill="1" applyBorder="1" applyAlignment="1">
      <alignment horizontal="left" vertical="center"/>
    </xf>
    <xf numFmtId="0" fontId="21" fillId="0" borderId="42" xfId="0" applyFont="1" applyFill="1" applyBorder="1" applyAlignment="1">
      <alignment horizontal="center" vertical="center"/>
    </xf>
    <xf numFmtId="0" fontId="21" fillId="0" borderId="24" xfId="0" applyFont="1" applyFill="1" applyBorder="1" applyAlignment="1">
      <alignment horizontal="center" vertical="center"/>
    </xf>
    <xf numFmtId="4" fontId="20" fillId="0" borderId="25" xfId="5" applyNumberFormat="1" applyFont="1" applyFill="1" applyBorder="1" applyAlignment="1">
      <alignment horizontal="left" vertical="center"/>
    </xf>
    <xf numFmtId="0" fontId="21" fillId="0" borderId="24" xfId="6" applyFont="1" applyFill="1" applyBorder="1" applyAlignment="1">
      <alignment horizontal="left" vertical="center"/>
    </xf>
    <xf numFmtId="0" fontId="18" fillId="0" borderId="14" xfId="6" applyFont="1" applyFill="1" applyBorder="1" applyAlignment="1">
      <alignment horizontal="center" vertical="center"/>
    </xf>
    <xf numFmtId="0" fontId="21" fillId="0" borderId="24" xfId="0" applyFont="1" applyFill="1" applyBorder="1" applyAlignment="1">
      <alignment horizontal="left" vertical="center"/>
    </xf>
    <xf numFmtId="0" fontId="18" fillId="0" borderId="24" xfId="6" applyFont="1" applyFill="1" applyBorder="1" applyAlignment="1">
      <alignment horizontal="left" vertical="center"/>
    </xf>
    <xf numFmtId="4" fontId="20" fillId="0" borderId="14" xfId="5" applyNumberFormat="1" applyFont="1" applyFill="1" applyBorder="1" applyAlignment="1">
      <alignment horizontal="left" vertical="center" wrapText="1"/>
    </xf>
    <xf numFmtId="4" fontId="20" fillId="0" borderId="44" xfId="5" applyNumberFormat="1" applyFont="1" applyBorder="1" applyAlignment="1">
      <alignment horizontal="left" vertical="center" wrapText="1"/>
    </xf>
    <xf numFmtId="49" fontId="5" fillId="0" borderId="42" xfId="2" applyNumberFormat="1" applyFont="1" applyFill="1" applyBorder="1" applyAlignment="1">
      <alignment horizontal="center" vertical="center" wrapText="1"/>
    </xf>
    <xf numFmtId="4" fontId="20" fillId="0" borderId="14" xfId="5" applyNumberFormat="1" applyFont="1" applyBorder="1" applyAlignment="1">
      <alignment horizontal="left" vertical="center"/>
    </xf>
    <xf numFmtId="4" fontId="20" fillId="0" borderId="44" xfId="5" applyNumberFormat="1" applyFont="1" applyBorder="1" applyAlignment="1">
      <alignment horizontal="left" vertical="center"/>
    </xf>
    <xf numFmtId="4" fontId="20" fillId="0" borderId="25" xfId="5" applyNumberFormat="1" applyFont="1" applyBorder="1" applyAlignment="1">
      <alignment horizontal="left" vertical="center"/>
    </xf>
    <xf numFmtId="0" fontId="18" fillId="0" borderId="21" xfId="0" applyFont="1" applyFill="1" applyBorder="1" applyAlignment="1">
      <alignment horizontal="center" vertical="center"/>
    </xf>
    <xf numFmtId="49" fontId="5" fillId="0" borderId="21" xfId="2" applyNumberFormat="1" applyFont="1" applyFill="1" applyBorder="1" applyAlignment="1">
      <alignment horizontal="center" vertical="center"/>
    </xf>
    <xf numFmtId="0" fontId="18" fillId="0" borderId="18" xfId="0" applyFont="1" applyFill="1" applyBorder="1" applyAlignment="1">
      <alignment horizontal="center" vertical="center"/>
    </xf>
    <xf numFmtId="49" fontId="18" fillId="0" borderId="16" xfId="2" applyNumberFormat="1" applyFont="1" applyFill="1" applyBorder="1" applyAlignment="1">
      <alignment horizontal="center" vertical="center"/>
    </xf>
    <xf numFmtId="3" fontId="5" fillId="0" borderId="55" xfId="2" applyNumberFormat="1" applyFont="1" applyFill="1" applyBorder="1" applyAlignment="1">
      <alignment vertical="center"/>
    </xf>
    <xf numFmtId="49" fontId="18" fillId="0" borderId="69" xfId="2" applyNumberFormat="1" applyFont="1" applyFill="1" applyBorder="1" applyAlignment="1">
      <alignment horizontal="center" vertical="center"/>
    </xf>
    <xf numFmtId="3" fontId="18" fillId="0" borderId="60" xfId="7" applyNumberFormat="1" applyFont="1" applyFill="1" applyBorder="1" applyAlignment="1">
      <alignment horizontal="left" vertical="center" wrapText="1"/>
    </xf>
    <xf numFmtId="0" fontId="18" fillId="0" borderId="47" xfId="0" applyFont="1" applyFill="1" applyBorder="1" applyAlignment="1">
      <alignment vertical="center"/>
    </xf>
    <xf numFmtId="3" fontId="18" fillId="0" borderId="45" xfId="2" applyNumberFormat="1" applyFont="1" applyFill="1" applyBorder="1" applyAlignment="1">
      <alignment vertical="center" wrapText="1"/>
    </xf>
    <xf numFmtId="0" fontId="18" fillId="0" borderId="36" xfId="0" applyFont="1" applyFill="1" applyBorder="1" applyAlignment="1">
      <alignment horizontal="right" vertical="center"/>
    </xf>
    <xf numFmtId="0" fontId="18" fillId="0" borderId="24" xfId="2" applyFont="1" applyFill="1" applyBorder="1" applyAlignment="1">
      <alignment horizontal="center" vertical="center"/>
    </xf>
    <xf numFmtId="3" fontId="18" fillId="0" borderId="32" xfId="2" applyNumberFormat="1" applyFont="1" applyFill="1" applyBorder="1" applyAlignment="1">
      <alignment vertical="center"/>
    </xf>
    <xf numFmtId="3" fontId="18" fillId="0" borderId="34" xfId="2" applyNumberFormat="1" applyFont="1" applyFill="1" applyBorder="1" applyAlignment="1">
      <alignment vertical="center"/>
    </xf>
    <xf numFmtId="3" fontId="18" fillId="0" borderId="38" xfId="2" applyNumberFormat="1" applyFont="1" applyFill="1" applyBorder="1" applyAlignment="1">
      <alignment vertical="center"/>
    </xf>
    <xf numFmtId="3" fontId="18" fillId="0" borderId="36" xfId="3" applyNumberFormat="1" applyFont="1" applyFill="1" applyBorder="1" applyAlignment="1">
      <alignment vertical="center"/>
    </xf>
    <xf numFmtId="164" fontId="18" fillId="0" borderId="38" xfId="1" applyNumberFormat="1" applyFont="1" applyFill="1" applyBorder="1" applyAlignment="1">
      <alignment vertical="center"/>
    </xf>
    <xf numFmtId="49" fontId="18" fillId="0" borderId="37" xfId="2" applyNumberFormat="1" applyFont="1" applyFill="1" applyBorder="1" applyAlignment="1">
      <alignment horizontal="center" vertical="center"/>
    </xf>
    <xf numFmtId="49" fontId="18" fillId="0" borderId="35" xfId="2" applyNumberFormat="1" applyFont="1" applyFill="1" applyBorder="1" applyAlignment="1">
      <alignment horizontal="center" vertical="center"/>
    </xf>
    <xf numFmtId="49" fontId="18" fillId="0" borderId="38" xfId="2" applyNumberFormat="1" applyFont="1" applyFill="1" applyBorder="1" applyAlignment="1">
      <alignment horizontal="center" vertical="center"/>
    </xf>
    <xf numFmtId="49" fontId="18" fillId="0" borderId="64" xfId="2" applyNumberFormat="1" applyFont="1" applyFill="1" applyBorder="1" applyAlignment="1">
      <alignment horizontal="left" vertical="center" wrapText="1"/>
    </xf>
    <xf numFmtId="49" fontId="5" fillId="0" borderId="41" xfId="0" applyNumberFormat="1" applyFont="1" applyFill="1" applyBorder="1" applyAlignment="1">
      <alignment horizontal="right" vertical="center"/>
    </xf>
    <xf numFmtId="4" fontId="18" fillId="0" borderId="44" xfId="0" applyNumberFormat="1" applyFont="1" applyFill="1" applyBorder="1" applyAlignment="1">
      <alignment horizontal="left" vertical="center" wrapText="1"/>
    </xf>
    <xf numFmtId="3" fontId="20" fillId="0" borderId="44" xfId="0" applyNumberFormat="1" applyFont="1" applyFill="1" applyBorder="1" applyAlignment="1">
      <alignment horizontal="right" vertical="center"/>
    </xf>
    <xf numFmtId="3" fontId="18" fillId="0" borderId="44" xfId="1" applyNumberFormat="1" applyFont="1" applyFill="1" applyBorder="1" applyAlignment="1">
      <alignment vertical="center"/>
    </xf>
    <xf numFmtId="3" fontId="18" fillId="0" borderId="47" xfId="1" applyNumberFormat="1" applyFont="1" applyFill="1" applyBorder="1" applyAlignment="1">
      <alignment vertical="center"/>
    </xf>
    <xf numFmtId="3" fontId="18" fillId="0" borderId="43" xfId="1" applyNumberFormat="1" applyFont="1" applyFill="1" applyBorder="1" applyAlignment="1">
      <alignment vertical="center"/>
    </xf>
    <xf numFmtId="3" fontId="5" fillId="0" borderId="70" xfId="7" applyNumberFormat="1" applyFont="1" applyFill="1" applyBorder="1" applyAlignment="1">
      <alignment horizontal="left" vertical="center" wrapText="1"/>
    </xf>
    <xf numFmtId="49" fontId="5" fillId="0" borderId="26" xfId="0" applyNumberFormat="1" applyFont="1" applyFill="1" applyBorder="1" applyAlignment="1">
      <alignment horizontal="right" vertical="center"/>
    </xf>
    <xf numFmtId="0" fontId="5" fillId="0" borderId="27" xfId="2" applyFont="1" applyFill="1" applyBorder="1" applyAlignment="1">
      <alignment horizontal="center" vertical="center"/>
    </xf>
    <xf numFmtId="0" fontId="18" fillId="0" borderId="28" xfId="0" applyNumberFormat="1" applyFont="1" applyFill="1" applyBorder="1" applyAlignment="1">
      <alignment horizontal="left" vertical="center"/>
    </xf>
    <xf numFmtId="3" fontId="5" fillId="0" borderId="29" xfId="2" applyNumberFormat="1" applyFont="1" applyFill="1" applyBorder="1" applyAlignment="1">
      <alignment vertical="center"/>
    </xf>
    <xf numFmtId="3" fontId="20" fillId="0" borderId="30" xfId="0" applyNumberFormat="1" applyFont="1" applyFill="1" applyBorder="1" applyAlignment="1">
      <alignment horizontal="right" vertical="center"/>
    </xf>
    <xf numFmtId="3" fontId="18" fillId="0" borderId="30" xfId="1" applyNumberFormat="1" applyFont="1" applyFill="1" applyBorder="1" applyAlignment="1">
      <alignment vertical="center"/>
    </xf>
    <xf numFmtId="3" fontId="18" fillId="0" borderId="28" xfId="1" applyNumberFormat="1" applyFont="1" applyFill="1" applyBorder="1" applyAlignment="1">
      <alignment vertical="center"/>
    </xf>
    <xf numFmtId="3" fontId="18" fillId="0" borderId="29" xfId="1" applyNumberFormat="1" applyFont="1" applyFill="1" applyBorder="1" applyAlignment="1">
      <alignment vertical="center"/>
    </xf>
    <xf numFmtId="49" fontId="18" fillId="0" borderId="31" xfId="2" applyNumberFormat="1" applyFont="1" applyFill="1" applyBorder="1" applyAlignment="1">
      <alignment horizontal="center" vertical="center"/>
    </xf>
    <xf numFmtId="49" fontId="5" fillId="0" borderId="27" xfId="2" applyNumberFormat="1" applyFont="1" applyFill="1" applyBorder="1" applyAlignment="1">
      <alignment horizontal="center" vertical="center"/>
    </xf>
    <xf numFmtId="49" fontId="18" fillId="0" borderId="27" xfId="2" applyNumberFormat="1" applyFont="1" applyFill="1" applyBorder="1" applyAlignment="1">
      <alignment horizontal="center" vertical="center"/>
    </xf>
    <xf numFmtId="49" fontId="5" fillId="0" borderId="28" xfId="2" applyNumberFormat="1" applyFont="1" applyFill="1" applyBorder="1" applyAlignment="1">
      <alignment horizontal="center" vertical="center"/>
    </xf>
    <xf numFmtId="164" fontId="15" fillId="5" borderId="73" xfId="1" applyNumberFormat="1" applyFont="1" applyFill="1" applyBorder="1" applyAlignment="1">
      <alignment vertical="center"/>
    </xf>
    <xf numFmtId="49" fontId="5" fillId="5" borderId="75" xfId="2" applyNumberFormat="1" applyFont="1" applyFill="1" applyBorder="1" applyAlignment="1">
      <alignment horizontal="center" vertical="center"/>
    </xf>
    <xf numFmtId="49" fontId="5" fillId="5" borderId="74" xfId="2" applyNumberFormat="1" applyFont="1" applyFill="1" applyBorder="1" applyAlignment="1">
      <alignment horizontal="center" vertical="center"/>
    </xf>
    <xf numFmtId="49" fontId="5" fillId="5" borderId="73" xfId="2" applyNumberFormat="1" applyFont="1" applyFill="1" applyBorder="1" applyAlignment="1">
      <alignment horizontal="center" vertical="center"/>
    </xf>
    <xf numFmtId="49" fontId="5" fillId="0" borderId="8" xfId="0" applyNumberFormat="1" applyFont="1" applyFill="1" applyBorder="1" applyAlignment="1">
      <alignment horizontal="right" vertical="center"/>
    </xf>
    <xf numFmtId="0" fontId="5" fillId="0" borderId="9" xfId="2" applyFont="1" applyFill="1" applyBorder="1" applyAlignment="1">
      <alignment horizontal="center" vertical="center"/>
    </xf>
    <xf numFmtId="0" fontId="18" fillId="0" borderId="10" xfId="0" applyNumberFormat="1" applyFont="1" applyFill="1" applyBorder="1" applyAlignment="1">
      <alignment horizontal="left" vertical="center"/>
    </xf>
    <xf numFmtId="3" fontId="5" fillId="0" borderId="3" xfId="2" applyNumberFormat="1" applyFont="1" applyFill="1" applyBorder="1" applyAlignment="1">
      <alignment vertical="center"/>
    </xf>
    <xf numFmtId="3" fontId="20" fillId="0" borderId="7" xfId="0" applyNumberFormat="1" applyFont="1" applyFill="1" applyBorder="1" applyAlignment="1">
      <alignment horizontal="right" vertical="center"/>
    </xf>
    <xf numFmtId="3" fontId="18" fillId="0" borderId="7" xfId="1" applyNumberFormat="1" applyFont="1" applyFill="1" applyBorder="1" applyAlignment="1">
      <alignment vertical="center"/>
    </xf>
    <xf numFmtId="3" fontId="18" fillId="0" borderId="10" xfId="1" applyNumberFormat="1" applyFont="1" applyFill="1" applyBorder="1" applyAlignment="1">
      <alignment vertical="center"/>
    </xf>
    <xf numFmtId="3" fontId="18" fillId="0" borderId="3" xfId="1" applyNumberFormat="1" applyFont="1" applyFill="1" applyBorder="1" applyAlignment="1">
      <alignment vertical="center"/>
    </xf>
    <xf numFmtId="164" fontId="5" fillId="0" borderId="10" xfId="1" applyNumberFormat="1" applyFont="1" applyFill="1" applyBorder="1" applyAlignment="1">
      <alignment vertical="center"/>
    </xf>
    <xf numFmtId="49" fontId="5" fillId="0" borderId="76" xfId="2" applyNumberFormat="1" applyFont="1" applyFill="1" applyBorder="1" applyAlignment="1">
      <alignment horizontal="center" vertical="center"/>
    </xf>
    <xf numFmtId="49" fontId="5" fillId="0" borderId="9" xfId="2" applyNumberFormat="1" applyFont="1" applyFill="1" applyBorder="1" applyAlignment="1">
      <alignment horizontal="center" vertical="center"/>
    </xf>
    <xf numFmtId="49" fontId="5" fillId="0" borderId="10" xfId="2" applyNumberFormat="1" applyFont="1" applyFill="1" applyBorder="1" applyAlignment="1">
      <alignment horizontal="center" vertical="center"/>
    </xf>
    <xf numFmtId="49" fontId="23" fillId="0" borderId="70" xfId="2" applyNumberFormat="1" applyFont="1" applyFill="1" applyBorder="1" applyAlignment="1">
      <alignment horizontal="left" vertical="center" wrapText="1"/>
    </xf>
    <xf numFmtId="49" fontId="5" fillId="0" borderId="55" xfId="6" applyNumberFormat="1" applyFont="1" applyFill="1" applyBorder="1" applyAlignment="1">
      <alignment horizontal="right" vertical="center"/>
    </xf>
    <xf numFmtId="0" fontId="18" fillId="0" borderId="58" xfId="6" applyFont="1" applyFill="1" applyBorder="1" applyAlignment="1">
      <alignment horizontal="left" vertical="center" wrapText="1"/>
    </xf>
    <xf numFmtId="3" fontId="20" fillId="0" borderId="58" xfId="6" applyNumberFormat="1" applyFont="1" applyFill="1" applyBorder="1" applyAlignment="1">
      <alignment horizontal="right" vertical="center"/>
    </xf>
    <xf numFmtId="3" fontId="18" fillId="0" borderId="58" xfId="1" applyNumberFormat="1" applyFont="1" applyFill="1" applyBorder="1" applyAlignment="1">
      <alignment vertical="center"/>
    </xf>
    <xf numFmtId="3" fontId="18" fillId="0" borderId="59" xfId="1" applyNumberFormat="1" applyFont="1" applyFill="1" applyBorder="1" applyAlignment="1">
      <alignment vertical="center"/>
    </xf>
    <xf numFmtId="3" fontId="18" fillId="0" borderId="56" xfId="1" applyNumberFormat="1" applyFont="1" applyFill="1" applyBorder="1" applyAlignment="1">
      <alignment vertical="center"/>
    </xf>
    <xf numFmtId="49" fontId="5" fillId="0" borderId="60" xfId="2" applyNumberFormat="1" applyFont="1" applyFill="1" applyBorder="1" applyAlignment="1">
      <alignment horizontal="left" vertical="center" wrapText="1"/>
    </xf>
    <xf numFmtId="0" fontId="5" fillId="0" borderId="36" xfId="0" applyFont="1" applyFill="1" applyBorder="1" applyAlignment="1">
      <alignment horizontal="right" vertical="center"/>
    </xf>
    <xf numFmtId="0" fontId="5" fillId="0" borderId="35" xfId="0" applyFont="1" applyFill="1" applyBorder="1" applyAlignment="1">
      <alignment horizontal="center" vertical="center"/>
    </xf>
    <xf numFmtId="0" fontId="5" fillId="0" borderId="34" xfId="2" applyFont="1" applyFill="1" applyBorder="1" applyAlignment="1">
      <alignment horizontal="center" vertical="center"/>
    </xf>
    <xf numFmtId="0" fontId="20" fillId="0" borderId="34" xfId="9" applyFont="1" applyFill="1" applyBorder="1" applyAlignment="1">
      <alignment horizontal="left" vertical="center" wrapText="1"/>
    </xf>
    <xf numFmtId="3" fontId="5" fillId="0" borderId="32" xfId="2" applyNumberFormat="1" applyFont="1" applyFill="1" applyBorder="1" applyAlignment="1">
      <alignment vertical="center"/>
    </xf>
    <xf numFmtId="3" fontId="5" fillId="0" borderId="34" xfId="2" applyNumberFormat="1" applyFont="1" applyFill="1" applyBorder="1" applyAlignment="1">
      <alignment vertical="center"/>
    </xf>
    <xf numFmtId="3" fontId="5" fillId="0" borderId="38" xfId="2" applyNumberFormat="1" applyFont="1" applyFill="1" applyBorder="1" applyAlignment="1">
      <alignment vertical="center"/>
    </xf>
    <xf numFmtId="3" fontId="5" fillId="0" borderId="36" xfId="3" applyNumberFormat="1" applyFont="1" applyFill="1" applyBorder="1" applyAlignment="1">
      <alignment vertical="center"/>
    </xf>
    <xf numFmtId="164" fontId="5" fillId="0" borderId="38" xfId="1" applyNumberFormat="1" applyFont="1" applyFill="1" applyBorder="1" applyAlignment="1">
      <alignment vertical="center"/>
    </xf>
    <xf numFmtId="49" fontId="5" fillId="0" borderId="37" xfId="2" applyNumberFormat="1" applyFont="1" applyFill="1" applyBorder="1" applyAlignment="1">
      <alignment horizontal="center" vertical="center"/>
    </xf>
    <xf numFmtId="49" fontId="5" fillId="0" borderId="35" xfId="2" applyNumberFormat="1" applyFont="1" applyFill="1" applyBorder="1" applyAlignment="1">
      <alignment horizontal="center" vertical="center"/>
    </xf>
    <xf numFmtId="49" fontId="5" fillId="0" borderId="38" xfId="2" applyNumberFormat="1" applyFont="1" applyFill="1" applyBorder="1" applyAlignment="1">
      <alignment horizontal="center" vertical="center"/>
    </xf>
    <xf numFmtId="49" fontId="18" fillId="0" borderId="40" xfId="2" applyNumberFormat="1" applyFont="1" applyFill="1" applyBorder="1" applyAlignment="1">
      <alignment horizontal="left" vertical="center" wrapText="1"/>
    </xf>
    <xf numFmtId="0" fontId="18" fillId="0" borderId="68" xfId="0" applyFont="1" applyFill="1" applyBorder="1" applyAlignment="1">
      <alignment horizontal="right" vertical="center"/>
    </xf>
    <xf numFmtId="0" fontId="18" fillId="0" borderId="12" xfId="2" applyFont="1" applyFill="1" applyBorder="1" applyAlignment="1">
      <alignment horizontal="center" vertical="center"/>
    </xf>
    <xf numFmtId="0" fontId="18" fillId="0" borderId="12" xfId="0" applyFont="1" applyFill="1" applyBorder="1" applyAlignment="1">
      <alignment horizontal="left" vertical="center" wrapText="1"/>
    </xf>
    <xf numFmtId="3" fontId="18" fillId="0" borderId="52" xfId="2" applyNumberFormat="1" applyFont="1" applyFill="1" applyBorder="1" applyAlignment="1">
      <alignment vertical="center"/>
    </xf>
    <xf numFmtId="49" fontId="18" fillId="0" borderId="73" xfId="2" applyNumberFormat="1" applyFont="1" applyFill="1" applyBorder="1" applyAlignment="1">
      <alignment horizontal="center" vertical="center"/>
    </xf>
    <xf numFmtId="0" fontId="5" fillId="0" borderId="68" xfId="0" applyFont="1" applyFill="1" applyBorder="1" applyAlignment="1">
      <alignment horizontal="right" vertical="center"/>
    </xf>
    <xf numFmtId="0" fontId="5" fillId="0" borderId="18" xfId="0" applyFont="1" applyFill="1" applyBorder="1" applyAlignment="1">
      <alignment horizontal="center" vertical="center"/>
    </xf>
    <xf numFmtId="0" fontId="5" fillId="0" borderId="12" xfId="2" applyFont="1" applyFill="1" applyBorder="1" applyAlignment="1">
      <alignment horizontal="center" vertical="center"/>
    </xf>
    <xf numFmtId="0" fontId="20" fillId="0" borderId="12" xfId="9" applyFont="1" applyFill="1" applyBorder="1" applyAlignment="1">
      <alignment horizontal="left" vertical="center" wrapText="1"/>
    </xf>
    <xf numFmtId="3" fontId="5" fillId="0" borderId="11" xfId="2" applyNumberFormat="1" applyFont="1" applyFill="1" applyBorder="1" applyAlignment="1">
      <alignment vertical="center"/>
    </xf>
    <xf numFmtId="3" fontId="5" fillId="0" borderId="12" xfId="0" applyNumberFormat="1" applyFont="1" applyFill="1" applyBorder="1" applyAlignment="1">
      <alignment vertical="center"/>
    </xf>
    <xf numFmtId="0" fontId="5" fillId="0" borderId="19" xfId="0" applyFont="1" applyFill="1" applyBorder="1" applyAlignment="1">
      <alignment vertical="center"/>
    </xf>
    <xf numFmtId="3" fontId="5" fillId="0" borderId="11" xfId="0" applyNumberFormat="1" applyFont="1" applyFill="1" applyBorder="1" applyAlignment="1">
      <alignment vertical="center"/>
    </xf>
    <xf numFmtId="49" fontId="5" fillId="0" borderId="20"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xf>
    <xf numFmtId="0" fontId="5" fillId="0" borderId="19" xfId="0" applyFont="1" applyFill="1" applyBorder="1" applyAlignment="1">
      <alignment horizontal="center" vertical="center"/>
    </xf>
    <xf numFmtId="0" fontId="5" fillId="0" borderId="17" xfId="0" applyFont="1" applyFill="1" applyBorder="1" applyAlignment="1">
      <alignment vertical="center" wrapText="1"/>
    </xf>
    <xf numFmtId="0" fontId="18" fillId="0" borderId="8" xfId="0" applyFont="1" applyFill="1" applyBorder="1" applyAlignment="1">
      <alignment horizontal="right" vertical="center"/>
    </xf>
    <xf numFmtId="0" fontId="18" fillId="0" borderId="9" xfId="0" applyFont="1" applyFill="1" applyBorder="1" applyAlignment="1">
      <alignment horizontal="center" vertical="center"/>
    </xf>
    <xf numFmtId="0" fontId="18" fillId="0" borderId="9" xfId="2" applyFont="1" applyFill="1" applyBorder="1" applyAlignment="1">
      <alignment horizontal="center" vertical="center"/>
    </xf>
    <xf numFmtId="0" fontId="18" fillId="0" borderId="10" xfId="2" applyFont="1" applyFill="1" applyBorder="1" applyAlignment="1">
      <alignment horizontal="left" vertical="center"/>
    </xf>
    <xf numFmtId="3" fontId="18" fillId="0" borderId="3" xfId="2" applyNumberFormat="1" applyFont="1" applyFill="1" applyBorder="1" applyAlignment="1">
      <alignment vertical="center"/>
    </xf>
    <xf numFmtId="3" fontId="18" fillId="0" borderId="7" xfId="2" applyNumberFormat="1" applyFont="1" applyFill="1" applyBorder="1" applyAlignment="1">
      <alignment vertical="center"/>
    </xf>
    <xf numFmtId="3" fontId="18" fillId="0" borderId="10" xfId="2" applyNumberFormat="1" applyFont="1" applyFill="1" applyBorder="1" applyAlignment="1">
      <alignment vertical="center"/>
    </xf>
    <xf numFmtId="3" fontId="18" fillId="0" borderId="8" xfId="3" applyNumberFormat="1" applyFont="1" applyFill="1" applyBorder="1" applyAlignment="1">
      <alignment vertical="center"/>
    </xf>
    <xf numFmtId="164" fontId="18" fillId="0" borderId="10" xfId="1" applyNumberFormat="1" applyFont="1" applyFill="1" applyBorder="1" applyAlignment="1">
      <alignment vertical="center"/>
    </xf>
    <xf numFmtId="49" fontId="18" fillId="0" borderId="76" xfId="2" applyNumberFormat="1" applyFont="1" applyFill="1" applyBorder="1" applyAlignment="1">
      <alignment horizontal="center" vertical="center"/>
    </xf>
    <xf numFmtId="49" fontId="18" fillId="0" borderId="9" xfId="2" applyNumberFormat="1" applyFont="1" applyFill="1" applyBorder="1" applyAlignment="1">
      <alignment horizontal="center" vertical="center"/>
    </xf>
    <xf numFmtId="49" fontId="18" fillId="0" borderId="10" xfId="2" applyNumberFormat="1" applyFont="1" applyFill="1" applyBorder="1" applyAlignment="1">
      <alignment horizontal="center" vertical="center"/>
    </xf>
    <xf numFmtId="0" fontId="18" fillId="0" borderId="70" xfId="0" applyFont="1" applyBorder="1" applyAlignment="1">
      <alignment wrapText="1"/>
    </xf>
    <xf numFmtId="0" fontId="18" fillId="0" borderId="23" xfId="0" applyFont="1" applyFill="1" applyBorder="1" applyAlignment="1">
      <alignment horizontal="right" vertical="center"/>
    </xf>
    <xf numFmtId="0" fontId="18" fillId="0" borderId="25" xfId="0" applyFont="1" applyFill="1" applyBorder="1" applyAlignment="1">
      <alignment horizontal="left" vertical="center"/>
    </xf>
    <xf numFmtId="3" fontId="18" fillId="0" borderId="23" xfId="3" applyNumberFormat="1" applyFont="1" applyFill="1" applyBorder="1" applyAlignment="1">
      <alignment vertical="center" wrapText="1"/>
    </xf>
    <xf numFmtId="164" fontId="18" fillId="0" borderId="25" xfId="1" applyNumberFormat="1" applyFont="1" applyFill="1" applyBorder="1" applyAlignment="1">
      <alignment vertical="center" wrapText="1"/>
    </xf>
    <xf numFmtId="0" fontId="18" fillId="0" borderId="59" xfId="0" applyFont="1" applyFill="1" applyBorder="1" applyAlignment="1">
      <alignment horizontal="left" vertical="center"/>
    </xf>
    <xf numFmtId="0" fontId="18" fillId="0" borderId="18" xfId="2" applyFont="1" applyFill="1" applyBorder="1" applyAlignment="1">
      <alignment horizontal="center" vertical="center"/>
    </xf>
    <xf numFmtId="0" fontId="18" fillId="0" borderId="47" xfId="0" applyNumberFormat="1" applyFont="1" applyFill="1" applyBorder="1" applyAlignment="1">
      <alignment horizontal="left" vertical="center" wrapText="1"/>
    </xf>
    <xf numFmtId="3" fontId="18" fillId="0" borderId="12" xfId="0" applyNumberFormat="1" applyFont="1" applyFill="1" applyBorder="1" applyAlignment="1">
      <alignment vertical="center"/>
    </xf>
    <xf numFmtId="0" fontId="18" fillId="0" borderId="19" xfId="0" applyFont="1" applyFill="1" applyBorder="1" applyAlignment="1">
      <alignment vertical="center"/>
    </xf>
    <xf numFmtId="3" fontId="18" fillId="0" borderId="11" xfId="0" applyNumberFormat="1" applyFont="1" applyFill="1" applyBorder="1" applyAlignment="1">
      <alignment vertical="center"/>
    </xf>
    <xf numFmtId="49" fontId="18" fillId="0" borderId="20" xfId="0" applyNumberFormat="1" applyFont="1" applyFill="1" applyBorder="1" applyAlignment="1">
      <alignment horizontal="center" vertical="center"/>
    </xf>
    <xf numFmtId="49" fontId="18" fillId="0" borderId="18" xfId="0" applyNumberFormat="1" applyFont="1" applyFill="1" applyBorder="1" applyAlignment="1">
      <alignment horizontal="center" vertical="center"/>
    </xf>
    <xf numFmtId="0" fontId="18" fillId="0" borderId="19" xfId="0" applyFont="1" applyFill="1" applyBorder="1" applyAlignment="1">
      <alignment horizontal="center" vertical="center"/>
    </xf>
    <xf numFmtId="0" fontId="23" fillId="0" borderId="17" xfId="0" applyFont="1" applyFill="1" applyBorder="1" applyAlignment="1">
      <alignment vertical="center" wrapText="1"/>
    </xf>
    <xf numFmtId="0" fontId="18" fillId="0" borderId="13" xfId="0" applyFont="1" applyFill="1" applyBorder="1" applyAlignment="1">
      <alignment horizontal="right" vertical="center"/>
    </xf>
    <xf numFmtId="0" fontId="18" fillId="0" borderId="21" xfId="2" applyFont="1" applyFill="1" applyBorder="1" applyAlignment="1">
      <alignment horizontal="center" vertical="center"/>
    </xf>
    <xf numFmtId="3" fontId="18" fillId="0" borderId="53" xfId="0" applyNumberFormat="1" applyFont="1" applyFill="1" applyBorder="1" applyAlignment="1">
      <alignment vertical="center"/>
    </xf>
    <xf numFmtId="0" fontId="18" fillId="0" borderId="22" xfId="0" applyFont="1" applyFill="1" applyBorder="1" applyAlignment="1">
      <alignment vertical="center"/>
    </xf>
    <xf numFmtId="3" fontId="18" fillId="0" borderId="52" xfId="0" applyNumberFormat="1" applyFont="1" applyFill="1" applyBorder="1" applyAlignment="1">
      <alignment vertical="center"/>
    </xf>
    <xf numFmtId="164" fontId="18" fillId="0" borderId="22" xfId="1" applyNumberFormat="1" applyFont="1" applyFill="1" applyBorder="1" applyAlignment="1">
      <alignment vertical="center"/>
    </xf>
    <xf numFmtId="0" fontId="21" fillId="0" borderId="44" xfId="0" applyFont="1" applyFill="1" applyBorder="1" applyAlignment="1">
      <alignment vertical="center"/>
    </xf>
    <xf numFmtId="3" fontId="5" fillId="0" borderId="44" xfId="3" applyNumberFormat="1" applyFont="1" applyFill="1" applyBorder="1" applyAlignment="1">
      <alignment vertical="center"/>
    </xf>
    <xf numFmtId="3" fontId="5" fillId="0" borderId="47" xfId="3" applyNumberFormat="1" applyFont="1" applyFill="1" applyBorder="1" applyAlignment="1">
      <alignment vertical="center"/>
    </xf>
    <xf numFmtId="3" fontId="5" fillId="0" borderId="51" xfId="2" applyNumberFormat="1" applyFont="1" applyFill="1" applyBorder="1" applyAlignment="1">
      <alignment vertical="center"/>
    </xf>
    <xf numFmtId="0" fontId="21" fillId="2" borderId="41" xfId="0" applyFont="1" applyFill="1" applyBorder="1" applyAlignment="1">
      <alignment horizontal="right" vertical="center"/>
    </xf>
    <xf numFmtId="0" fontId="21" fillId="2" borderId="42" xfId="0" applyFont="1" applyFill="1" applyBorder="1" applyAlignment="1">
      <alignment horizontal="center" vertical="center"/>
    </xf>
    <xf numFmtId="0" fontId="5" fillId="2" borderId="44" xfId="2" applyFont="1" applyFill="1" applyBorder="1" applyAlignment="1">
      <alignment horizontal="center" vertical="center"/>
    </xf>
    <xf numFmtId="0" fontId="21" fillId="2" borderId="14" xfId="0" applyFont="1" applyFill="1" applyBorder="1" applyAlignment="1">
      <alignment vertical="center"/>
    </xf>
    <xf numFmtId="3" fontId="20" fillId="0" borderId="44" xfId="8" applyNumberFormat="1" applyFont="1" applyBorder="1" applyAlignment="1">
      <alignment horizontal="right" vertical="center"/>
    </xf>
    <xf numFmtId="3" fontId="5" fillId="2" borderId="44" xfId="3" applyNumberFormat="1" applyFont="1" applyFill="1" applyBorder="1" applyAlignment="1">
      <alignment vertical="center"/>
    </xf>
    <xf numFmtId="3" fontId="5" fillId="2" borderId="47" xfId="3" applyNumberFormat="1" applyFont="1" applyFill="1" applyBorder="1" applyAlignment="1">
      <alignment vertical="center"/>
    </xf>
    <xf numFmtId="3" fontId="5" fillId="2" borderId="51" xfId="2" applyNumberFormat="1" applyFont="1" applyFill="1" applyBorder="1" applyAlignment="1">
      <alignment vertical="center"/>
    </xf>
    <xf numFmtId="49" fontId="5" fillId="2" borderId="45" xfId="2" applyNumberFormat="1" applyFont="1" applyFill="1" applyBorder="1" applyAlignment="1">
      <alignment horizontal="left" vertical="center" wrapText="1"/>
    </xf>
    <xf numFmtId="49" fontId="20" fillId="0" borderId="41" xfId="0" applyNumberFormat="1" applyFont="1" applyFill="1" applyBorder="1" applyAlignment="1">
      <alignment horizontal="right" vertical="center"/>
    </xf>
    <xf numFmtId="49" fontId="5" fillId="0" borderId="42" xfId="0" applyNumberFormat="1" applyFont="1" applyFill="1" applyBorder="1" applyAlignment="1">
      <alignment horizontal="center" vertical="center"/>
    </xf>
    <xf numFmtId="3" fontId="20" fillId="0" borderId="44" xfId="4" applyNumberFormat="1" applyFont="1" applyFill="1" applyBorder="1" applyAlignment="1">
      <alignment horizontal="right" vertical="center"/>
    </xf>
    <xf numFmtId="3" fontId="20" fillId="0" borderId="47" xfId="4" applyNumberFormat="1" applyFont="1" applyFill="1" applyBorder="1" applyAlignment="1">
      <alignment horizontal="right" vertical="center"/>
    </xf>
    <xf numFmtId="3" fontId="5" fillId="0" borderId="51" xfId="3" applyNumberFormat="1" applyFont="1" applyFill="1" applyBorder="1" applyAlignment="1">
      <alignment vertical="center"/>
    </xf>
    <xf numFmtId="49" fontId="20" fillId="0" borderId="41" xfId="0" applyNumberFormat="1" applyFont="1" applyFill="1" applyBorder="1" applyAlignment="1">
      <alignment horizontal="right" vertical="center" wrapText="1"/>
    </xf>
    <xf numFmtId="49" fontId="5" fillId="0" borderId="42" xfId="0" applyNumberFormat="1" applyFont="1" applyFill="1" applyBorder="1" applyAlignment="1">
      <alignment horizontal="center" vertical="center" wrapText="1"/>
    </xf>
    <xf numFmtId="0" fontId="5" fillId="0" borderId="44" xfId="2" applyFont="1" applyFill="1" applyBorder="1" applyAlignment="1">
      <alignment horizontal="center" vertical="center" wrapText="1"/>
    </xf>
    <xf numFmtId="3" fontId="5" fillId="0" borderId="48" xfId="2" applyNumberFormat="1" applyFont="1" applyFill="1" applyBorder="1" applyAlignment="1">
      <alignment vertical="center" wrapText="1"/>
    </xf>
    <xf numFmtId="3" fontId="20" fillId="0" borderId="44" xfId="4" applyNumberFormat="1" applyFont="1" applyFill="1" applyBorder="1" applyAlignment="1">
      <alignment horizontal="right" vertical="center" wrapText="1"/>
    </xf>
    <xf numFmtId="3" fontId="20" fillId="0" borderId="47" xfId="4" applyNumberFormat="1" applyFont="1" applyFill="1" applyBorder="1" applyAlignment="1">
      <alignment horizontal="right" vertical="center" wrapText="1"/>
    </xf>
    <xf numFmtId="3" fontId="5" fillId="0" borderId="51" xfId="3" applyNumberFormat="1" applyFont="1" applyFill="1" applyBorder="1" applyAlignment="1">
      <alignment vertical="center" wrapText="1"/>
    </xf>
    <xf numFmtId="164" fontId="5" fillId="0" borderId="47" xfId="1" applyNumberFormat="1" applyFont="1" applyFill="1" applyBorder="1" applyAlignment="1">
      <alignment vertical="center" wrapText="1"/>
    </xf>
    <xf numFmtId="49" fontId="18" fillId="0" borderId="47" xfId="2" applyNumberFormat="1" applyFont="1" applyFill="1" applyBorder="1" applyAlignment="1">
      <alignment horizontal="center" vertical="center" wrapText="1"/>
    </xf>
    <xf numFmtId="49" fontId="20" fillId="0" borderId="68" xfId="0" applyNumberFormat="1" applyFont="1" applyFill="1" applyBorder="1" applyAlignment="1">
      <alignment horizontal="right" vertical="center"/>
    </xf>
    <xf numFmtId="3" fontId="20" fillId="0" borderId="12" xfId="4" applyNumberFormat="1" applyFont="1" applyFill="1" applyBorder="1" applyAlignment="1">
      <alignment horizontal="right" vertical="center"/>
    </xf>
    <xf numFmtId="3" fontId="20" fillId="0" borderId="19" xfId="4" applyNumberFormat="1" applyFont="1" applyFill="1" applyBorder="1" applyAlignment="1">
      <alignment horizontal="right" vertical="center"/>
    </xf>
    <xf numFmtId="3" fontId="5" fillId="0" borderId="0" xfId="3" applyNumberFormat="1" applyFont="1" applyFill="1" applyBorder="1" applyAlignment="1">
      <alignment vertical="center"/>
    </xf>
    <xf numFmtId="49" fontId="20" fillId="0" borderId="23" xfId="0" applyNumberFormat="1" applyFont="1" applyFill="1" applyBorder="1" applyAlignment="1">
      <alignment horizontal="right" vertical="center"/>
    </xf>
    <xf numFmtId="49" fontId="5" fillId="0" borderId="24" xfId="0" applyNumberFormat="1" applyFont="1" applyFill="1" applyBorder="1" applyAlignment="1">
      <alignment horizontal="center" vertical="center"/>
    </xf>
    <xf numFmtId="3" fontId="20" fillId="0" borderId="14" xfId="4" applyNumberFormat="1" applyFont="1" applyFill="1" applyBorder="1" applyAlignment="1">
      <alignment horizontal="right" vertical="center"/>
    </xf>
    <xf numFmtId="3" fontId="20" fillId="0" borderId="25" xfId="4" applyNumberFormat="1" applyFont="1" applyFill="1" applyBorder="1" applyAlignment="1">
      <alignment horizontal="right" vertical="center"/>
    </xf>
    <xf numFmtId="3" fontId="5" fillId="0" borderId="15" xfId="3" applyNumberFormat="1" applyFont="1" applyFill="1" applyBorder="1" applyAlignment="1">
      <alignment vertical="center"/>
    </xf>
    <xf numFmtId="49" fontId="20" fillId="0" borderId="48" xfId="0" applyNumberFormat="1" applyFont="1" applyFill="1" applyBorder="1" applyAlignment="1">
      <alignment horizontal="right" vertical="center"/>
    </xf>
    <xf numFmtId="49" fontId="5" fillId="0" borderId="14" xfId="0" applyNumberFormat="1" applyFont="1" applyFill="1" applyBorder="1" applyAlignment="1">
      <alignment horizontal="center" vertical="center"/>
    </xf>
    <xf numFmtId="3" fontId="20" fillId="0" borderId="24" xfId="4" applyNumberFormat="1" applyFont="1" applyFill="1" applyBorder="1" applyAlignment="1">
      <alignment horizontal="right" vertical="center"/>
    </xf>
    <xf numFmtId="49" fontId="25" fillId="0" borderId="49" xfId="2" applyNumberFormat="1" applyFont="1" applyFill="1" applyBorder="1" applyAlignment="1">
      <alignment horizontal="left" vertical="center" wrapText="1"/>
    </xf>
    <xf numFmtId="49" fontId="20" fillId="0" borderId="13" xfId="6" applyNumberFormat="1" applyFont="1" applyFill="1" applyBorder="1" applyAlignment="1">
      <alignment horizontal="right" vertical="center"/>
    </xf>
    <xf numFmtId="49" fontId="5" fillId="0" borderId="21" xfId="6" applyNumberFormat="1" applyFont="1" applyFill="1" applyBorder="1" applyAlignment="1">
      <alignment horizontal="center" vertical="center"/>
    </xf>
    <xf numFmtId="0" fontId="18" fillId="0" borderId="22" xfId="6" applyNumberFormat="1" applyFont="1" applyFill="1" applyBorder="1" applyAlignment="1">
      <alignment horizontal="left" vertical="center"/>
    </xf>
    <xf numFmtId="3" fontId="5" fillId="0" borderId="52" xfId="2" applyNumberFormat="1" applyFont="1" applyFill="1" applyBorder="1" applyAlignment="1">
      <alignment vertical="center"/>
    </xf>
    <xf numFmtId="3" fontId="20" fillId="0" borderId="53" xfId="4" applyNumberFormat="1" applyFont="1" applyFill="1" applyBorder="1" applyAlignment="1">
      <alignment horizontal="right" vertical="center"/>
    </xf>
    <xf numFmtId="3" fontId="20" fillId="0" borderId="22" xfId="4" applyNumberFormat="1" applyFont="1" applyFill="1" applyBorder="1" applyAlignment="1">
      <alignment horizontal="right" vertical="center"/>
    </xf>
    <xf numFmtId="3" fontId="5" fillId="0" borderId="78" xfId="3" applyNumberFormat="1" applyFont="1" applyFill="1" applyBorder="1" applyAlignment="1">
      <alignment vertical="center"/>
    </xf>
    <xf numFmtId="164" fontId="5" fillId="0" borderId="22" xfId="1" applyNumberFormat="1" applyFont="1" applyFill="1" applyBorder="1" applyAlignment="1">
      <alignment vertical="center"/>
    </xf>
    <xf numFmtId="49" fontId="5" fillId="0" borderId="79" xfId="2" applyNumberFormat="1" applyFont="1" applyFill="1" applyBorder="1" applyAlignment="1">
      <alignment horizontal="center" vertical="center"/>
    </xf>
    <xf numFmtId="49" fontId="20" fillId="0" borderId="23" xfId="6" applyNumberFormat="1" applyFont="1" applyFill="1" applyBorder="1" applyAlignment="1">
      <alignment horizontal="right" vertical="center"/>
    </xf>
    <xf numFmtId="49" fontId="5" fillId="0" borderId="24" xfId="6" applyNumberFormat="1" applyFont="1" applyFill="1" applyBorder="1" applyAlignment="1">
      <alignment horizontal="center" vertical="center"/>
    </xf>
    <xf numFmtId="0" fontId="18" fillId="0" borderId="25" xfId="6" applyNumberFormat="1" applyFont="1" applyFill="1" applyBorder="1" applyAlignment="1">
      <alignment horizontal="left" vertical="center" wrapText="1"/>
    </xf>
    <xf numFmtId="0" fontId="18" fillId="0" borderId="22" xfId="6" applyNumberFormat="1" applyFont="1" applyFill="1" applyBorder="1" applyAlignment="1">
      <alignment horizontal="left" vertical="center" wrapText="1"/>
    </xf>
    <xf numFmtId="49" fontId="5" fillId="0" borderId="21" xfId="2" applyNumberFormat="1" applyFont="1" applyFill="1" applyBorder="1" applyAlignment="1">
      <alignment horizontal="center" vertical="center" wrapText="1"/>
    </xf>
    <xf numFmtId="0" fontId="20" fillId="0" borderId="47" xfId="9" applyFont="1" applyFill="1" applyBorder="1" applyAlignment="1">
      <alignment vertical="center" wrapText="1"/>
    </xf>
    <xf numFmtId="0" fontId="5" fillId="0" borderId="23" xfId="6" applyFont="1" applyFill="1" applyBorder="1" applyAlignment="1">
      <alignment horizontal="right" vertical="center"/>
    </xf>
    <xf numFmtId="0" fontId="20" fillId="0" borderId="25" xfId="6" applyFont="1" applyFill="1" applyBorder="1" applyAlignment="1">
      <alignment horizontal="left" vertical="center"/>
    </xf>
    <xf numFmtId="0" fontId="5" fillId="0" borderId="55" xfId="6" applyFont="1" applyFill="1" applyBorder="1" applyAlignment="1">
      <alignment horizontal="right" vertical="center"/>
    </xf>
    <xf numFmtId="0" fontId="5" fillId="0" borderId="57" xfId="6" applyFont="1" applyFill="1" applyBorder="1" applyAlignment="1">
      <alignment horizontal="center" vertical="center"/>
    </xf>
    <xf numFmtId="0" fontId="20" fillId="0" borderId="59" xfId="0" applyFont="1" applyFill="1" applyBorder="1" applyAlignment="1">
      <alignment horizontal="left" vertical="center" wrapText="1"/>
    </xf>
    <xf numFmtId="3" fontId="5" fillId="0" borderId="66" xfId="2" applyNumberFormat="1" applyFont="1" applyFill="1" applyBorder="1" applyAlignment="1">
      <alignment vertical="center"/>
    </xf>
    <xf numFmtId="0" fontId="18" fillId="0" borderId="43" xfId="0" applyFont="1" applyFill="1" applyBorder="1" applyAlignment="1">
      <alignment horizontal="right" vertical="center"/>
    </xf>
    <xf numFmtId="0" fontId="18" fillId="0" borderId="26" xfId="0" applyFont="1" applyFill="1" applyBorder="1" applyAlignment="1">
      <alignment horizontal="right" vertical="center"/>
    </xf>
    <xf numFmtId="0" fontId="18" fillId="0" borderId="27" xfId="0" applyFont="1" applyFill="1" applyBorder="1" applyAlignment="1">
      <alignment horizontal="center" vertical="center"/>
    </xf>
    <xf numFmtId="0" fontId="18" fillId="0" borderId="27" xfId="2" applyFont="1" applyFill="1" applyBorder="1" applyAlignment="1">
      <alignment horizontal="center" vertical="center"/>
    </xf>
    <xf numFmtId="0" fontId="18" fillId="0" borderId="28" xfId="0" applyFont="1" applyFill="1" applyBorder="1" applyAlignment="1">
      <alignment vertical="center"/>
    </xf>
    <xf numFmtId="3" fontId="18" fillId="0" borderId="30" xfId="2" applyNumberFormat="1" applyFont="1" applyFill="1" applyBorder="1" applyAlignment="1">
      <alignment vertical="center"/>
    </xf>
    <xf numFmtId="3" fontId="18" fillId="0" borderId="28" xfId="2" applyNumberFormat="1" applyFont="1" applyFill="1" applyBorder="1" applyAlignment="1">
      <alignment vertical="center"/>
    </xf>
    <xf numFmtId="3" fontId="18" fillId="0" borderId="26" xfId="3" applyNumberFormat="1" applyFont="1" applyFill="1" applyBorder="1" applyAlignment="1">
      <alignment vertical="center"/>
    </xf>
    <xf numFmtId="49" fontId="18" fillId="0" borderId="28" xfId="2" applyNumberFormat="1" applyFont="1" applyFill="1" applyBorder="1" applyAlignment="1">
      <alignment horizontal="center" vertical="center"/>
    </xf>
    <xf numFmtId="3" fontId="18" fillId="0" borderId="64" xfId="7" applyNumberFormat="1" applyFont="1" applyFill="1" applyBorder="1" applyAlignment="1">
      <alignment horizontal="left" vertical="center" wrapText="1"/>
    </xf>
    <xf numFmtId="3" fontId="15" fillId="5" borderId="1" xfId="3" applyNumberFormat="1" applyFont="1" applyFill="1" applyBorder="1" applyAlignment="1">
      <alignment vertical="center"/>
    </xf>
    <xf numFmtId="3" fontId="15" fillId="5" borderId="2" xfId="3" applyNumberFormat="1" applyFont="1" applyFill="1" applyBorder="1" applyAlignment="1">
      <alignment vertical="center"/>
    </xf>
    <xf numFmtId="3" fontId="15" fillId="5" borderId="73" xfId="3" applyNumberFormat="1" applyFont="1" applyFill="1" applyBorder="1" applyAlignment="1">
      <alignment vertical="center"/>
    </xf>
    <xf numFmtId="49" fontId="15" fillId="5" borderId="71" xfId="2" applyNumberFormat="1" applyFont="1" applyFill="1" applyBorder="1" applyAlignment="1">
      <alignment horizontal="center" vertical="center"/>
    </xf>
    <xf numFmtId="49" fontId="15" fillId="5" borderId="2" xfId="2" applyNumberFormat="1" applyFont="1" applyFill="1" applyBorder="1" applyAlignment="1">
      <alignment horizontal="center" vertical="center"/>
    </xf>
    <xf numFmtId="49" fontId="15" fillId="5" borderId="73" xfId="2" applyNumberFormat="1" applyFont="1" applyFill="1" applyBorder="1" applyAlignment="1">
      <alignment horizontal="center" vertical="center"/>
    </xf>
    <xf numFmtId="49" fontId="15" fillId="5" borderId="6" xfId="2" applyNumberFormat="1" applyFont="1" applyFill="1" applyBorder="1" applyAlignment="1">
      <alignment horizontal="left" vertical="center" wrapText="1"/>
    </xf>
    <xf numFmtId="3" fontId="15" fillId="5" borderId="29" xfId="3" applyNumberFormat="1" applyFont="1" applyFill="1" applyBorder="1" applyAlignment="1">
      <alignment vertical="center"/>
    </xf>
    <xf numFmtId="3" fontId="15" fillId="5" borderId="30" xfId="3" applyNumberFormat="1" applyFont="1" applyFill="1" applyBorder="1" applyAlignment="1">
      <alignment vertical="center"/>
    </xf>
    <xf numFmtId="3" fontId="15" fillId="5" borderId="28" xfId="3" applyNumberFormat="1" applyFont="1" applyFill="1" applyBorder="1" applyAlignment="1">
      <alignment vertical="center"/>
    </xf>
    <xf numFmtId="3" fontId="15" fillId="5" borderId="26" xfId="3" applyNumberFormat="1" applyFont="1" applyFill="1" applyBorder="1" applyAlignment="1">
      <alignment vertical="center"/>
    </xf>
    <xf numFmtId="49" fontId="15" fillId="5" borderId="62" xfId="2" applyNumberFormat="1" applyFont="1" applyFill="1" applyBorder="1" applyAlignment="1">
      <alignment horizontal="center" vertical="center"/>
    </xf>
    <xf numFmtId="49" fontId="15" fillId="5" borderId="30" xfId="2" applyNumberFormat="1" applyFont="1" applyFill="1" applyBorder="1" applyAlignment="1">
      <alignment horizontal="center" vertical="center"/>
    </xf>
    <xf numFmtId="49" fontId="15" fillId="5" borderId="28" xfId="2" applyNumberFormat="1" applyFont="1" applyFill="1" applyBorder="1" applyAlignment="1">
      <alignment horizontal="center" vertical="center"/>
    </xf>
    <xf numFmtId="49" fontId="15" fillId="5" borderId="64" xfId="2" applyNumberFormat="1" applyFont="1" applyFill="1" applyBorder="1" applyAlignment="1">
      <alignment horizontal="left" vertical="center" wrapText="1"/>
    </xf>
    <xf numFmtId="0" fontId="18" fillId="0" borderId="47" xfId="0" applyFont="1" applyFill="1" applyBorder="1" applyAlignment="1">
      <alignment vertical="center" wrapText="1"/>
    </xf>
    <xf numFmtId="0" fontId="5" fillId="0" borderId="48" xfId="0" applyFont="1" applyFill="1" applyBorder="1" applyAlignment="1">
      <alignment horizontal="right" vertical="center"/>
    </xf>
    <xf numFmtId="0" fontId="20" fillId="0" borderId="16" xfId="9" applyFont="1" applyFill="1" applyBorder="1" applyAlignment="1">
      <alignment vertical="center" wrapText="1"/>
    </xf>
    <xf numFmtId="0" fontId="20" fillId="0" borderId="25" xfId="9" applyFont="1" applyFill="1" applyBorder="1" applyAlignment="1">
      <alignment vertical="center" wrapText="1"/>
    </xf>
    <xf numFmtId="49" fontId="5" fillId="0" borderId="58" xfId="2" applyNumberFormat="1" applyFont="1" applyFill="1" applyBorder="1" applyAlignment="1">
      <alignment horizontal="center" vertical="center"/>
    </xf>
    <xf numFmtId="0" fontId="5" fillId="0" borderId="26" xfId="0" applyFont="1" applyFill="1" applyBorder="1" applyAlignment="1">
      <alignment horizontal="right" vertical="center"/>
    </xf>
    <xf numFmtId="0" fontId="5" fillId="0" borderId="27" xfId="0" applyFont="1" applyFill="1" applyBorder="1" applyAlignment="1">
      <alignment horizontal="center" vertical="center"/>
    </xf>
    <xf numFmtId="0" fontId="5" fillId="0" borderId="35" xfId="2" applyFont="1" applyFill="1" applyBorder="1" applyAlignment="1">
      <alignment horizontal="center" vertical="center"/>
    </xf>
    <xf numFmtId="0" fontId="21" fillId="0" borderId="33" xfId="9" applyFont="1" applyFill="1" applyBorder="1" applyAlignment="1">
      <alignment vertical="center" wrapText="1"/>
    </xf>
    <xf numFmtId="3" fontId="5" fillId="0" borderId="30" xfId="2" applyNumberFormat="1" applyFont="1" applyFill="1" applyBorder="1" applyAlignment="1">
      <alignment vertical="center"/>
    </xf>
    <xf numFmtId="3" fontId="5" fillId="0" borderId="28" xfId="2" applyNumberFormat="1" applyFont="1" applyFill="1" applyBorder="1" applyAlignment="1">
      <alignment vertical="center"/>
    </xf>
    <xf numFmtId="3" fontId="5" fillId="0" borderId="29" xfId="3" applyNumberFormat="1" applyFont="1" applyFill="1" applyBorder="1" applyAlignment="1">
      <alignment vertical="center"/>
    </xf>
    <xf numFmtId="3" fontId="5" fillId="0" borderId="28" xfId="3" applyNumberFormat="1" applyFont="1" applyFill="1" applyBorder="1" applyAlignment="1">
      <alignment vertical="center"/>
    </xf>
    <xf numFmtId="164" fontId="5" fillId="0" borderId="28" xfId="1" applyNumberFormat="1" applyFont="1" applyFill="1" applyBorder="1" applyAlignment="1">
      <alignment vertical="center"/>
    </xf>
    <xf numFmtId="49" fontId="5" fillId="0" borderId="62" xfId="2" applyNumberFormat="1" applyFont="1" applyFill="1" applyBorder="1" applyAlignment="1">
      <alignment horizontal="center" vertical="center"/>
    </xf>
    <xf numFmtId="49" fontId="5" fillId="0" borderId="30" xfId="2" applyNumberFormat="1" applyFont="1" applyFill="1" applyBorder="1" applyAlignment="1">
      <alignment horizontal="center" vertical="center"/>
    </xf>
    <xf numFmtId="49" fontId="15" fillId="5" borderId="27" xfId="2" applyNumberFormat="1" applyFont="1" applyFill="1" applyBorder="1" applyAlignment="1">
      <alignment horizontal="center" vertical="center"/>
    </xf>
    <xf numFmtId="3" fontId="18" fillId="0" borderId="44" xfId="3" applyNumberFormat="1" applyFont="1" applyFill="1" applyBorder="1" applyAlignment="1">
      <alignment vertical="center"/>
    </xf>
    <xf numFmtId="0" fontId="18" fillId="0" borderId="30" xfId="0" applyFont="1" applyFill="1" applyBorder="1" applyAlignment="1">
      <alignment horizontal="left" vertical="center" wrapText="1"/>
    </xf>
    <xf numFmtId="3" fontId="5" fillId="0" borderId="30" xfId="3" applyNumberFormat="1" applyFont="1" applyFill="1" applyBorder="1" applyAlignment="1">
      <alignment vertical="center"/>
    </xf>
    <xf numFmtId="49" fontId="5" fillId="0" borderId="31" xfId="2" applyNumberFormat="1" applyFont="1" applyFill="1" applyBorder="1" applyAlignment="1">
      <alignment horizontal="center" vertical="center"/>
    </xf>
    <xf numFmtId="3" fontId="5" fillId="0" borderId="64" xfId="7" applyNumberFormat="1" applyFont="1" applyFill="1" applyBorder="1" applyAlignment="1">
      <alignment horizontal="left" vertical="center" wrapText="1"/>
    </xf>
    <xf numFmtId="3" fontId="5" fillId="5" borderId="1" xfId="2" applyNumberFormat="1" applyFont="1" applyFill="1" applyBorder="1" applyAlignment="1">
      <alignment vertical="center"/>
    </xf>
    <xf numFmtId="3" fontId="5" fillId="5" borderId="2" xfId="2" applyNumberFormat="1" applyFont="1" applyFill="1" applyBorder="1" applyAlignment="1">
      <alignment vertical="center"/>
    </xf>
    <xf numFmtId="3" fontId="5" fillId="5" borderId="73" xfId="2" applyNumberFormat="1" applyFont="1" applyFill="1" applyBorder="1" applyAlignment="1">
      <alignment vertical="center"/>
    </xf>
    <xf numFmtId="3" fontId="5" fillId="5" borderId="84" xfId="3" applyNumberFormat="1" applyFont="1" applyFill="1" applyBorder="1" applyAlignment="1">
      <alignment vertical="center"/>
    </xf>
    <xf numFmtId="164" fontId="5" fillId="5" borderId="73" xfId="1" applyNumberFormat="1" applyFont="1" applyFill="1" applyBorder="1" applyAlignment="1">
      <alignment vertical="center"/>
    </xf>
    <xf numFmtId="49" fontId="5" fillId="5" borderId="2" xfId="2" applyNumberFormat="1" applyFont="1" applyFill="1" applyBorder="1" applyAlignment="1">
      <alignment horizontal="center" vertical="center"/>
    </xf>
    <xf numFmtId="3" fontId="15" fillId="5" borderId="6" xfId="7" applyNumberFormat="1" applyFont="1" applyFill="1" applyBorder="1" applyAlignment="1">
      <alignment horizontal="left" vertical="center" wrapText="1"/>
    </xf>
    <xf numFmtId="0" fontId="15" fillId="5" borderId="62" xfId="0" applyFont="1" applyFill="1" applyBorder="1" applyAlignment="1">
      <alignment horizontal="center" vertical="center"/>
    </xf>
    <xf numFmtId="0" fontId="15" fillId="5" borderId="62" xfId="2" applyFont="1" applyFill="1" applyBorder="1" applyAlignment="1">
      <alignment horizontal="center" vertical="center"/>
    </xf>
    <xf numFmtId="0" fontId="15" fillId="5" borderId="62" xfId="0" applyFont="1" applyFill="1" applyBorder="1" applyAlignment="1">
      <alignment vertical="center"/>
    </xf>
    <xf numFmtId="3" fontId="15" fillId="5" borderId="62" xfId="3" applyNumberFormat="1" applyFont="1" applyFill="1" applyBorder="1" applyAlignment="1">
      <alignment horizontal="center" vertical="center"/>
    </xf>
    <xf numFmtId="3" fontId="15" fillId="5" borderId="30" xfId="3" applyNumberFormat="1" applyFont="1" applyFill="1" applyBorder="1" applyAlignment="1">
      <alignment horizontal="center" vertical="center"/>
    </xf>
    <xf numFmtId="3" fontId="15" fillId="5" borderId="64" xfId="7" applyNumberFormat="1" applyFont="1" applyFill="1" applyBorder="1" applyAlignment="1">
      <alignment horizontal="left" vertical="center" wrapText="1"/>
    </xf>
    <xf numFmtId="3" fontId="5" fillId="0" borderId="43" xfId="3" applyNumberFormat="1" applyFont="1" applyFill="1" applyBorder="1" applyAlignment="1">
      <alignment vertical="center"/>
    </xf>
    <xf numFmtId="3" fontId="5" fillId="0" borderId="14" xfId="3" applyNumberFormat="1" applyFont="1" applyFill="1" applyBorder="1" applyAlignment="1">
      <alignment vertical="center"/>
    </xf>
    <xf numFmtId="3" fontId="5" fillId="0" borderId="25" xfId="3" applyNumberFormat="1" applyFont="1" applyFill="1" applyBorder="1" applyAlignment="1">
      <alignment vertical="center"/>
    </xf>
    <xf numFmtId="3" fontId="5" fillId="0" borderId="48" xfId="3" applyNumberFormat="1" applyFont="1" applyFill="1" applyBorder="1" applyAlignment="1">
      <alignment vertical="center"/>
    </xf>
    <xf numFmtId="0" fontId="18" fillId="0" borderId="25" xfId="6" applyFont="1" applyFill="1" applyBorder="1" applyAlignment="1">
      <alignment horizontal="left" vertical="center"/>
    </xf>
    <xf numFmtId="0" fontId="5" fillId="0" borderId="55" xfId="0" applyFont="1" applyFill="1" applyBorder="1" applyAlignment="1">
      <alignment horizontal="right" vertical="center"/>
    </xf>
    <xf numFmtId="0" fontId="5" fillId="0" borderId="58" xfId="2" applyFont="1" applyFill="1" applyBorder="1" applyAlignment="1">
      <alignment horizontal="center" vertical="center"/>
    </xf>
    <xf numFmtId="0" fontId="20" fillId="0" borderId="59" xfId="9" applyFont="1" applyFill="1" applyBorder="1" applyAlignment="1">
      <alignment vertical="center" wrapText="1"/>
    </xf>
    <xf numFmtId="3" fontId="5" fillId="0" borderId="58" xfId="3" applyNumberFormat="1" applyFont="1" applyFill="1" applyBorder="1" applyAlignment="1">
      <alignment vertical="center"/>
    </xf>
    <xf numFmtId="3" fontId="5" fillId="0" borderId="7" xfId="3" applyNumberFormat="1" applyFont="1" applyFill="1" applyBorder="1" applyAlignment="1">
      <alignment vertical="center"/>
    </xf>
    <xf numFmtId="164" fontId="21" fillId="0" borderId="47" xfId="0" applyNumberFormat="1" applyFont="1" applyFill="1" applyBorder="1" applyAlignment="1">
      <alignment horizontal="right" vertical="center"/>
    </xf>
    <xf numFmtId="3" fontId="5" fillId="0" borderId="24" xfId="3" applyNumberFormat="1" applyFont="1" applyFill="1" applyBorder="1" applyAlignment="1">
      <alignment vertical="center"/>
    </xf>
    <xf numFmtId="0" fontId="18" fillId="0" borderId="69" xfId="0" applyFont="1" applyFill="1" applyBorder="1" applyAlignment="1">
      <alignment vertical="center"/>
    </xf>
    <xf numFmtId="3" fontId="18" fillId="0" borderId="57" xfId="3" applyNumberFormat="1" applyFont="1" applyFill="1" applyBorder="1" applyAlignment="1">
      <alignment vertical="center"/>
    </xf>
    <xf numFmtId="3" fontId="18" fillId="0" borderId="58" xfId="3" applyNumberFormat="1" applyFont="1" applyFill="1" applyBorder="1" applyAlignment="1">
      <alignment vertical="center"/>
    </xf>
    <xf numFmtId="49" fontId="15" fillId="0" borderId="61" xfId="2" applyNumberFormat="1" applyFont="1" applyFill="1" applyBorder="1" applyAlignment="1">
      <alignment horizontal="center" vertical="center"/>
    </xf>
    <xf numFmtId="49" fontId="15" fillId="0" borderId="57" xfId="2" applyNumberFormat="1" applyFont="1" applyFill="1" applyBorder="1" applyAlignment="1">
      <alignment horizontal="center" vertical="center"/>
    </xf>
    <xf numFmtId="49" fontId="15" fillId="0" borderId="59" xfId="2" applyNumberFormat="1" applyFont="1" applyFill="1" applyBorder="1" applyAlignment="1">
      <alignment horizontal="center" vertical="center"/>
    </xf>
    <xf numFmtId="3" fontId="15" fillId="5" borderId="27" xfId="3" applyNumberFormat="1" applyFont="1" applyFill="1" applyBorder="1" applyAlignment="1">
      <alignment vertical="center"/>
    </xf>
    <xf numFmtId="0" fontId="5" fillId="2" borderId="8"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0" applyFont="1" applyFill="1" applyBorder="1" applyAlignment="1">
      <alignment horizontal="left" vertical="center"/>
    </xf>
    <xf numFmtId="3" fontId="5" fillId="2" borderId="7" xfId="3" applyNumberFormat="1" applyFont="1" applyFill="1" applyBorder="1" applyAlignment="1">
      <alignment vertical="center"/>
    </xf>
    <xf numFmtId="3" fontId="5" fillId="2" borderId="10" xfId="3" applyNumberFormat="1" applyFont="1" applyFill="1" applyBorder="1" applyAlignment="1">
      <alignment vertical="center"/>
    </xf>
    <xf numFmtId="3" fontId="5" fillId="2" borderId="3" xfId="3" applyNumberFormat="1" applyFont="1" applyFill="1" applyBorder="1" applyAlignment="1">
      <alignment vertical="center"/>
    </xf>
    <xf numFmtId="3" fontId="5" fillId="2" borderId="8" xfId="3" applyNumberFormat="1" applyFont="1" applyFill="1" applyBorder="1" applyAlignment="1">
      <alignment vertical="center"/>
    </xf>
    <xf numFmtId="164" fontId="5" fillId="2" borderId="10" xfId="1" applyNumberFormat="1" applyFont="1" applyFill="1" applyBorder="1" applyAlignment="1">
      <alignment vertical="center"/>
    </xf>
    <xf numFmtId="49" fontId="5" fillId="2" borderId="76" xfId="2" applyNumberFormat="1" applyFont="1" applyFill="1" applyBorder="1" applyAlignment="1">
      <alignment horizontal="center" vertical="center"/>
    </xf>
    <xf numFmtId="49" fontId="5" fillId="2" borderId="9" xfId="2" applyNumberFormat="1" applyFont="1" applyFill="1" applyBorder="1" applyAlignment="1">
      <alignment horizontal="center" vertical="center"/>
    </xf>
    <xf numFmtId="49" fontId="5" fillId="2" borderId="10" xfId="2" applyNumberFormat="1" applyFont="1" applyFill="1" applyBorder="1" applyAlignment="1">
      <alignment horizontal="center" vertical="center"/>
    </xf>
    <xf numFmtId="3" fontId="15" fillId="2" borderId="70" xfId="7" applyNumberFormat="1" applyFont="1" applyFill="1" applyBorder="1" applyAlignment="1">
      <alignment horizontal="left" vertical="center" wrapText="1"/>
    </xf>
    <xf numFmtId="49" fontId="5" fillId="2" borderId="55" xfId="0" applyNumberFormat="1" applyFont="1" applyFill="1" applyBorder="1" applyAlignment="1">
      <alignment horizontal="right" vertical="center"/>
    </xf>
    <xf numFmtId="0" fontId="5" fillId="2" borderId="57" xfId="0" applyFont="1" applyFill="1" applyBorder="1" applyAlignment="1">
      <alignment horizontal="center" vertical="center"/>
    </xf>
    <xf numFmtId="0" fontId="5" fillId="2" borderId="57" xfId="2" applyFont="1" applyFill="1" applyBorder="1" applyAlignment="1">
      <alignment horizontal="center" vertical="center"/>
    </xf>
    <xf numFmtId="0" fontId="5" fillId="2" borderId="59" xfId="0" applyFont="1" applyFill="1" applyBorder="1" applyAlignment="1">
      <alignment horizontal="left" vertical="center"/>
    </xf>
    <xf numFmtId="3" fontId="5" fillId="2" borderId="58" xfId="3" applyNumberFormat="1" applyFont="1" applyFill="1" applyBorder="1" applyAlignment="1">
      <alignment vertical="center"/>
    </xf>
    <xf numFmtId="3" fontId="5" fillId="2" borderId="57" xfId="3" applyNumberFormat="1" applyFont="1" applyFill="1" applyBorder="1" applyAlignment="1">
      <alignment vertical="center"/>
    </xf>
    <xf numFmtId="3" fontId="5" fillId="2" borderId="59" xfId="3" applyNumberFormat="1" applyFont="1" applyFill="1" applyBorder="1" applyAlignment="1">
      <alignment vertical="center"/>
    </xf>
    <xf numFmtId="3" fontId="5" fillId="2" borderId="56" xfId="3" applyNumberFormat="1" applyFont="1" applyFill="1" applyBorder="1" applyAlignment="1">
      <alignment vertical="center"/>
    </xf>
    <xf numFmtId="3" fontId="5" fillId="2" borderId="55" xfId="3" applyNumberFormat="1" applyFont="1" applyFill="1" applyBorder="1" applyAlignment="1">
      <alignment vertical="center"/>
    </xf>
    <xf numFmtId="164" fontId="5" fillId="2" borderId="28" xfId="1" applyNumberFormat="1" applyFont="1" applyFill="1" applyBorder="1" applyAlignment="1">
      <alignment vertical="center"/>
    </xf>
    <xf numFmtId="49" fontId="5" fillId="2" borderId="61" xfId="2" applyNumberFormat="1" applyFont="1" applyFill="1" applyBorder="1" applyAlignment="1">
      <alignment horizontal="center" vertical="center"/>
    </xf>
    <xf numFmtId="49" fontId="5" fillId="2" borderId="57" xfId="2" applyNumberFormat="1" applyFont="1" applyFill="1" applyBorder="1" applyAlignment="1">
      <alignment horizontal="center" vertical="center"/>
    </xf>
    <xf numFmtId="49" fontId="5" fillId="2" borderId="59" xfId="2" applyNumberFormat="1" applyFont="1" applyFill="1" applyBorder="1" applyAlignment="1">
      <alignment horizontal="center" vertical="center"/>
    </xf>
    <xf numFmtId="3" fontId="15" fillId="2" borderId="60" xfId="7" applyNumberFormat="1" applyFont="1" applyFill="1" applyBorder="1" applyAlignment="1">
      <alignment horizontal="left" vertical="center" wrapText="1"/>
    </xf>
    <xf numFmtId="0" fontId="20" fillId="0" borderId="78" xfId="0" applyNumberFormat="1" applyFont="1" applyFill="1" applyBorder="1" applyAlignment="1">
      <alignment horizontal="center" vertical="center"/>
    </xf>
    <xf numFmtId="0" fontId="20" fillId="0" borderId="61" xfId="0" applyNumberFormat="1" applyFont="1" applyFill="1" applyBorder="1" applyAlignment="1">
      <alignment horizontal="center" vertical="center"/>
    </xf>
    <xf numFmtId="4" fontId="20" fillId="0" borderId="25" xfId="0" applyNumberFormat="1" applyFont="1" applyFill="1" applyBorder="1" applyAlignment="1">
      <alignment horizontal="left" vertical="center" wrapText="1"/>
    </xf>
    <xf numFmtId="4" fontId="20" fillId="0" borderId="14" xfId="5" applyNumberFormat="1" applyFont="1" applyBorder="1" applyAlignment="1">
      <alignment horizontal="left" vertical="center" wrapText="1"/>
    </xf>
    <xf numFmtId="0" fontId="18" fillId="0" borderId="0" xfId="0" applyNumberFormat="1" applyFont="1" applyFill="1" applyAlignment="1">
      <alignment horizontal="left" vertical="center" wrapText="1"/>
    </xf>
    <xf numFmtId="0" fontId="18" fillId="0" borderId="14" xfId="0" applyNumberFormat="1" applyFont="1" applyFill="1" applyBorder="1" applyAlignment="1">
      <alignment horizontal="left" vertical="center" wrapText="1"/>
    </xf>
    <xf numFmtId="4" fontId="20" fillId="0" borderId="47" xfId="0" applyNumberFormat="1" applyFont="1" applyFill="1" applyBorder="1" applyAlignment="1">
      <alignment horizontal="left" vertical="center" wrapText="1"/>
    </xf>
    <xf numFmtId="4" fontId="18" fillId="0" borderId="14" xfId="0" applyNumberFormat="1" applyFont="1" applyFill="1" applyBorder="1" applyAlignment="1">
      <alignment horizontal="left" vertical="center" wrapText="1"/>
    </xf>
    <xf numFmtId="0" fontId="5" fillId="0" borderId="24" xfId="0" applyFont="1" applyFill="1" applyBorder="1" applyAlignment="1">
      <alignment vertical="center" wrapText="1"/>
    </xf>
    <xf numFmtId="0" fontId="5" fillId="0" borderId="47" xfId="0" applyFont="1" applyFill="1" applyBorder="1" applyAlignment="1">
      <alignment vertical="center" wrapText="1"/>
    </xf>
    <xf numFmtId="0" fontId="5" fillId="0" borderId="44" xfId="0" applyFont="1" applyFill="1" applyBorder="1" applyAlignment="1">
      <alignment vertical="center" wrapText="1"/>
    </xf>
    <xf numFmtId="0" fontId="21" fillId="0" borderId="24" xfId="0" applyFont="1" applyFill="1" applyBorder="1" applyAlignment="1">
      <alignment vertical="center" wrapText="1"/>
    </xf>
    <xf numFmtId="0" fontId="18" fillId="0" borderId="16" xfId="0" applyFont="1" applyFill="1" applyBorder="1" applyAlignment="1">
      <alignment vertical="center" wrapText="1"/>
    </xf>
    <xf numFmtId="0" fontId="18" fillId="0" borderId="24" xfId="0" applyNumberFormat="1" applyFont="1" applyFill="1" applyBorder="1" applyAlignment="1">
      <alignment horizontal="left" vertical="center" wrapText="1"/>
    </xf>
    <xf numFmtId="3" fontId="15" fillId="0" borderId="68" xfId="2" applyNumberFormat="1" applyFont="1" applyBorder="1" applyAlignment="1">
      <alignment horizontal="center" vertical="center"/>
    </xf>
    <xf numFmtId="3" fontId="15" fillId="0" borderId="18" xfId="2" applyNumberFormat="1" applyFont="1" applyBorder="1" applyAlignment="1">
      <alignment horizontal="center" vertical="center"/>
    </xf>
    <xf numFmtId="49" fontId="15" fillId="2" borderId="18" xfId="2" applyNumberFormat="1" applyFont="1" applyFill="1" applyBorder="1" applyAlignment="1">
      <alignment horizontal="center" vertical="center"/>
    </xf>
    <xf numFmtId="49" fontId="15" fillId="0" borderId="26" xfId="2" applyNumberFormat="1" applyFont="1" applyBorder="1" applyAlignment="1">
      <alignment horizontal="center" vertical="center"/>
    </xf>
    <xf numFmtId="49" fontId="15" fillId="0" borderId="27" xfId="2" applyNumberFormat="1" applyFont="1" applyBorder="1" applyAlignment="1">
      <alignment horizontal="center" vertical="center"/>
    </xf>
    <xf numFmtId="49" fontId="15" fillId="2" borderId="27" xfId="1" applyNumberFormat="1" applyFont="1" applyFill="1" applyBorder="1" applyAlignment="1">
      <alignment horizontal="centerContinuous" vertical="center"/>
    </xf>
    <xf numFmtId="3" fontId="20" fillId="0" borderId="8" xfId="5" applyNumberFormat="1" applyFont="1" applyFill="1" applyBorder="1" applyAlignment="1">
      <alignment horizontal="right" vertical="center"/>
    </xf>
    <xf numFmtId="3" fontId="20" fillId="0" borderId="9" xfId="5" applyNumberFormat="1" applyFont="1" applyFill="1" applyBorder="1" applyAlignment="1">
      <alignment horizontal="right" vertical="center"/>
    </xf>
    <xf numFmtId="3" fontId="21" fillId="0" borderId="42" xfId="0" applyNumberFormat="1" applyFont="1" applyFill="1" applyBorder="1" applyAlignment="1">
      <alignment horizontal="right" vertical="center"/>
    </xf>
    <xf numFmtId="3" fontId="18" fillId="0" borderId="42" xfId="0" applyNumberFormat="1" applyFont="1" applyFill="1" applyBorder="1" applyAlignment="1">
      <alignment horizontal="right"/>
    </xf>
    <xf numFmtId="3" fontId="21" fillId="0" borderId="42" xfId="0" applyNumberFormat="1" applyFont="1" applyFill="1" applyBorder="1" applyAlignment="1">
      <alignment horizontal="right"/>
    </xf>
    <xf numFmtId="3" fontId="18" fillId="0" borderId="24" xfId="0" applyNumberFormat="1" applyFont="1" applyFill="1" applyBorder="1" applyAlignment="1">
      <alignment horizontal="right" vertical="center"/>
    </xf>
    <xf numFmtId="3" fontId="21" fillId="0" borderId="24" xfId="0" applyNumberFormat="1" applyFont="1" applyFill="1" applyBorder="1" applyAlignment="1">
      <alignment horizontal="right" vertical="center"/>
    </xf>
    <xf numFmtId="3" fontId="18" fillId="0" borderId="24" xfId="6" applyNumberFormat="1" applyFont="1" applyFill="1" applyBorder="1" applyAlignment="1">
      <alignment horizontal="right" vertical="center"/>
    </xf>
    <xf numFmtId="3" fontId="5" fillId="0" borderId="42" xfId="3" applyNumberFormat="1" applyFont="1" applyFill="1" applyBorder="1" applyAlignment="1">
      <alignment vertical="center"/>
    </xf>
    <xf numFmtId="3" fontId="20" fillId="0" borderId="41" xfId="5" applyNumberFormat="1" applyFont="1" applyFill="1" applyBorder="1" applyAlignment="1">
      <alignment horizontal="right" vertical="center"/>
    </xf>
    <xf numFmtId="3" fontId="20" fillId="0" borderId="42" xfId="5" applyNumberFormat="1" applyFont="1" applyFill="1" applyBorder="1" applyAlignment="1">
      <alignment horizontal="right" vertical="center"/>
    </xf>
    <xf numFmtId="3" fontId="18" fillId="0" borderId="24" xfId="0" applyNumberFormat="1" applyFont="1" applyBorder="1" applyAlignment="1">
      <alignment horizontal="right" vertical="center"/>
    </xf>
    <xf numFmtId="3" fontId="20" fillId="0" borderId="24" xfId="5" applyNumberFormat="1" applyFont="1" applyFill="1" applyBorder="1" applyAlignment="1">
      <alignment horizontal="right" vertical="center"/>
    </xf>
    <xf numFmtId="3" fontId="20" fillId="0" borderId="57" xfId="5" applyNumberFormat="1" applyFont="1" applyFill="1" applyBorder="1" applyAlignment="1">
      <alignment horizontal="right" vertical="center"/>
    </xf>
    <xf numFmtId="3" fontId="5" fillId="0" borderId="57" xfId="3" applyNumberFormat="1" applyFont="1" applyFill="1" applyBorder="1" applyAlignment="1">
      <alignment vertical="center"/>
    </xf>
    <xf numFmtId="3" fontId="18" fillId="0" borderId="42" xfId="0" applyNumberFormat="1" applyFont="1" applyFill="1" applyBorder="1" applyAlignment="1">
      <alignment horizontal="right" vertical="center"/>
    </xf>
    <xf numFmtId="3" fontId="18" fillId="0" borderId="57" xfId="0" applyNumberFormat="1" applyFont="1" applyFill="1" applyBorder="1" applyAlignment="1">
      <alignment horizontal="right" vertical="center"/>
    </xf>
    <xf numFmtId="3" fontId="21" fillId="0" borderId="57" xfId="0" applyNumberFormat="1" applyFont="1" applyFill="1" applyBorder="1" applyAlignment="1">
      <alignment horizontal="right" vertical="center"/>
    </xf>
    <xf numFmtId="3" fontId="18" fillId="0" borderId="24" xfId="3" applyNumberFormat="1" applyFont="1" applyFill="1" applyBorder="1" applyAlignment="1">
      <alignment vertical="center"/>
    </xf>
    <xf numFmtId="3" fontId="18" fillId="0" borderId="42" xfId="3" applyNumberFormat="1" applyFont="1" applyFill="1" applyBorder="1" applyAlignment="1">
      <alignment vertical="center"/>
    </xf>
    <xf numFmtId="3" fontId="18" fillId="0" borderId="18" xfId="3" applyNumberFormat="1" applyFont="1" applyFill="1" applyBorder="1" applyAlignment="1">
      <alignment vertical="center"/>
    </xf>
    <xf numFmtId="3" fontId="18" fillId="0" borderId="42" xfId="0" applyNumberFormat="1" applyFont="1" applyBorder="1" applyAlignment="1">
      <alignment horizontal="right" vertical="center"/>
    </xf>
    <xf numFmtId="3" fontId="21" fillId="2" borderId="24" xfId="0" applyNumberFormat="1" applyFont="1" applyFill="1" applyBorder="1" applyAlignment="1">
      <alignment horizontal="right" vertical="center"/>
    </xf>
    <xf numFmtId="3" fontId="21" fillId="2" borderId="42" xfId="0" applyNumberFormat="1" applyFont="1" applyFill="1" applyBorder="1" applyAlignment="1">
      <alignment horizontal="right" vertical="center"/>
    </xf>
    <xf numFmtId="3" fontId="18" fillId="0" borderId="24" xfId="0" applyNumberFormat="1" applyFont="1" applyFill="1" applyBorder="1" applyAlignment="1">
      <alignment horizontal="right"/>
    </xf>
    <xf numFmtId="3" fontId="5" fillId="5" borderId="18" xfId="3" applyNumberFormat="1" applyFont="1" applyFill="1" applyBorder="1" applyAlignment="1">
      <alignment vertical="center"/>
    </xf>
    <xf numFmtId="3" fontId="18" fillId="0" borderId="35" xfId="3" applyNumberFormat="1" applyFont="1" applyFill="1" applyBorder="1" applyAlignment="1">
      <alignment vertical="center"/>
    </xf>
    <xf numFmtId="3" fontId="20" fillId="0" borderId="41" xfId="0" applyNumberFormat="1" applyFont="1" applyFill="1" applyBorder="1" applyAlignment="1">
      <alignment horizontal="right" vertical="center"/>
    </xf>
    <xf numFmtId="3" fontId="20" fillId="0" borderId="42" xfId="0" applyNumberFormat="1" applyFont="1" applyFill="1" applyBorder="1" applyAlignment="1">
      <alignment horizontal="right" vertical="center"/>
    </xf>
    <xf numFmtId="3" fontId="18" fillId="0" borderId="42" xfId="1" applyNumberFormat="1" applyFont="1" applyFill="1" applyBorder="1" applyAlignment="1">
      <alignment vertical="center"/>
    </xf>
    <xf numFmtId="3" fontId="20" fillId="0" borderId="26" xfId="0" applyNumberFormat="1" applyFont="1" applyFill="1" applyBorder="1" applyAlignment="1">
      <alignment horizontal="right" vertical="center"/>
    </xf>
    <xf numFmtId="3" fontId="20" fillId="0" borderId="27" xfId="0" applyNumberFormat="1" applyFont="1" applyFill="1" applyBorder="1" applyAlignment="1">
      <alignment horizontal="right" vertical="center"/>
    </xf>
    <xf numFmtId="3" fontId="18" fillId="0" borderId="27" xfId="1" applyNumberFormat="1" applyFont="1" applyFill="1" applyBorder="1" applyAlignment="1">
      <alignment vertical="center"/>
    </xf>
    <xf numFmtId="3" fontId="20" fillId="0" borderId="8" xfId="0" applyNumberFormat="1" applyFont="1" applyFill="1" applyBorder="1" applyAlignment="1">
      <alignment horizontal="right" vertical="center"/>
    </xf>
    <xf numFmtId="3" fontId="20" fillId="0" borderId="9" xfId="0" applyNumberFormat="1" applyFont="1" applyFill="1" applyBorder="1" applyAlignment="1">
      <alignment horizontal="right" vertical="center"/>
    </xf>
    <xf numFmtId="3" fontId="18" fillId="0" borderId="9" xfId="1" applyNumberFormat="1" applyFont="1" applyFill="1" applyBorder="1" applyAlignment="1">
      <alignment vertical="center"/>
    </xf>
    <xf numFmtId="3" fontId="20" fillId="0" borderId="55" xfId="6" applyNumberFormat="1" applyFont="1" applyFill="1" applyBorder="1" applyAlignment="1">
      <alignment horizontal="right" vertical="center"/>
    </xf>
    <xf numFmtId="3" fontId="20" fillId="0" borderId="57" xfId="6" applyNumberFormat="1" applyFont="1" applyFill="1" applyBorder="1" applyAlignment="1">
      <alignment horizontal="right" vertical="center"/>
    </xf>
    <xf numFmtId="3" fontId="18" fillId="0" borderId="57" xfId="1" applyNumberFormat="1" applyFont="1" applyFill="1" applyBorder="1" applyAlignment="1">
      <alignment vertical="center"/>
    </xf>
    <xf numFmtId="3" fontId="5" fillId="0" borderId="35" xfId="3" applyNumberFormat="1" applyFont="1" applyFill="1" applyBorder="1" applyAlignment="1">
      <alignment vertical="center"/>
    </xf>
    <xf numFmtId="3" fontId="18" fillId="0" borderId="21" xfId="3" applyNumberFormat="1" applyFont="1" applyFill="1" applyBorder="1" applyAlignment="1">
      <alignment vertical="center"/>
    </xf>
    <xf numFmtId="3" fontId="5" fillId="0" borderId="13" xfId="0" applyNumberFormat="1" applyFont="1" applyFill="1" applyBorder="1" applyAlignment="1">
      <alignment vertical="center"/>
    </xf>
    <xf numFmtId="3" fontId="5" fillId="0" borderId="21" xfId="0" applyNumberFormat="1" applyFont="1" applyFill="1" applyBorder="1" applyAlignment="1">
      <alignment vertical="center"/>
    </xf>
    <xf numFmtId="0" fontId="5" fillId="0" borderId="21" xfId="0" applyFont="1" applyFill="1" applyBorder="1" applyAlignment="1">
      <alignment vertical="center"/>
    </xf>
    <xf numFmtId="3" fontId="18" fillId="0" borderId="9" xfId="3" applyNumberFormat="1" applyFont="1" applyFill="1" applyBorder="1" applyAlignment="1">
      <alignment vertical="center"/>
    </xf>
    <xf numFmtId="3" fontId="18" fillId="0" borderId="24" xfId="3" applyNumberFormat="1" applyFont="1" applyFill="1" applyBorder="1" applyAlignment="1">
      <alignment vertical="center" wrapText="1"/>
    </xf>
    <xf numFmtId="3" fontId="18" fillId="0" borderId="68" xfId="0" applyNumberFormat="1" applyFont="1" applyFill="1" applyBorder="1" applyAlignment="1">
      <alignment vertical="center"/>
    </xf>
    <xf numFmtId="3" fontId="18" fillId="0" borderId="18" xfId="0" applyNumberFormat="1" applyFont="1" applyFill="1" applyBorder="1" applyAlignment="1">
      <alignment vertical="center"/>
    </xf>
    <xf numFmtId="0" fontId="18" fillId="0" borderId="18" xfId="0" applyFont="1" applyFill="1" applyBorder="1" applyAlignment="1">
      <alignment vertical="center"/>
    </xf>
    <xf numFmtId="3" fontId="18" fillId="0" borderId="13" xfId="0" applyNumberFormat="1" applyFont="1" applyFill="1" applyBorder="1" applyAlignment="1">
      <alignment vertical="center"/>
    </xf>
    <xf numFmtId="3" fontId="18" fillId="0" borderId="21" xfId="0" applyNumberFormat="1" applyFont="1" applyFill="1" applyBorder="1" applyAlignment="1">
      <alignment vertical="center"/>
    </xf>
    <xf numFmtId="0" fontId="18" fillId="0" borderId="21" xfId="0" applyFont="1" applyFill="1" applyBorder="1" applyAlignment="1">
      <alignment vertical="center"/>
    </xf>
    <xf numFmtId="3" fontId="21" fillId="0" borderId="42" xfId="0" applyNumberFormat="1" applyFont="1" applyBorder="1" applyAlignment="1">
      <alignment horizontal="right" vertical="center"/>
    </xf>
    <xf numFmtId="3" fontId="21" fillId="0" borderId="42" xfId="0" applyNumberFormat="1" applyFont="1" applyFill="1" applyBorder="1" applyAlignment="1">
      <alignment horizontal="right" vertical="center" wrapText="1"/>
    </xf>
    <xf numFmtId="3" fontId="21" fillId="0" borderId="18" xfId="0" applyNumberFormat="1" applyFont="1" applyFill="1" applyBorder="1" applyAlignment="1">
      <alignment horizontal="right" vertical="center"/>
    </xf>
    <xf numFmtId="3" fontId="18" fillId="0" borderId="13" xfId="6" applyNumberFormat="1" applyFont="1" applyFill="1" applyBorder="1" applyAlignment="1">
      <alignment horizontal="right" vertical="center"/>
    </xf>
    <xf numFmtId="3" fontId="18" fillId="0" borderId="21" xfId="6" applyNumberFormat="1" applyFont="1" applyFill="1" applyBorder="1" applyAlignment="1">
      <alignment horizontal="right" vertical="center"/>
    </xf>
    <xf numFmtId="3" fontId="21" fillId="0" borderId="21" xfId="6" applyNumberFormat="1" applyFont="1" applyFill="1" applyBorder="1" applyAlignment="1">
      <alignment horizontal="right" vertical="center"/>
    </xf>
    <xf numFmtId="3" fontId="21" fillId="0" borderId="24" xfId="6" applyNumberFormat="1" applyFont="1" applyFill="1" applyBorder="1" applyAlignment="1">
      <alignment horizontal="right" vertical="center"/>
    </xf>
    <xf numFmtId="3" fontId="20" fillId="0" borderId="41" xfId="8" applyNumberFormat="1" applyFont="1" applyFill="1" applyBorder="1" applyAlignment="1">
      <alignment horizontal="right" vertical="center"/>
    </xf>
    <xf numFmtId="3" fontId="20" fillId="0" borderId="42" xfId="8" applyNumberFormat="1" applyFont="1" applyFill="1" applyBorder="1" applyAlignment="1">
      <alignment horizontal="right" vertical="center"/>
    </xf>
    <xf numFmtId="3" fontId="18" fillId="0" borderId="55" xfId="6" applyNumberFormat="1" applyFont="1" applyFill="1" applyBorder="1" applyAlignment="1">
      <alignment horizontal="right" vertical="center"/>
    </xf>
    <xf numFmtId="3" fontId="18" fillId="0" borderId="57" xfId="6" applyNumberFormat="1" applyFont="1" applyFill="1" applyBorder="1" applyAlignment="1">
      <alignment horizontal="right" vertical="center"/>
    </xf>
    <xf numFmtId="3" fontId="21" fillId="0" borderId="57" xfId="6" applyNumberFormat="1" applyFont="1" applyFill="1" applyBorder="1" applyAlignment="1">
      <alignment horizontal="right" vertical="center"/>
    </xf>
    <xf numFmtId="3" fontId="18" fillId="0" borderId="27" xfId="3" applyNumberFormat="1" applyFont="1" applyFill="1" applyBorder="1" applyAlignment="1">
      <alignment vertical="center"/>
    </xf>
    <xf numFmtId="3" fontId="15" fillId="5" borderId="84" xfId="3" applyNumberFormat="1" applyFont="1" applyFill="1" applyBorder="1" applyAlignment="1">
      <alignment vertical="center"/>
    </xf>
    <xf numFmtId="3" fontId="15" fillId="5" borderId="74" xfId="3" applyNumberFormat="1" applyFont="1" applyFill="1" applyBorder="1" applyAlignment="1">
      <alignment vertical="center"/>
    </xf>
    <xf numFmtId="3" fontId="5" fillId="0" borderId="26" xfId="3" applyNumberFormat="1" applyFont="1" applyFill="1" applyBorder="1" applyAlignment="1">
      <alignment vertical="center"/>
    </xf>
    <xf numFmtId="3" fontId="5" fillId="0" borderId="27" xfId="3" applyNumberFormat="1" applyFont="1" applyFill="1" applyBorder="1" applyAlignment="1">
      <alignment vertical="center"/>
    </xf>
    <xf numFmtId="3" fontId="21" fillId="0" borderId="27" xfId="0" applyNumberFormat="1" applyFont="1" applyFill="1" applyBorder="1" applyAlignment="1">
      <alignment horizontal="right" vertical="center"/>
    </xf>
    <xf numFmtId="3" fontId="20" fillId="0" borderId="26" xfId="8" applyNumberFormat="1" applyFont="1" applyFill="1" applyBorder="1" applyAlignment="1">
      <alignment horizontal="right" vertical="center"/>
    </xf>
    <xf numFmtId="3" fontId="20" fillId="0" borderId="27" xfId="8" applyNumberFormat="1" applyFont="1" applyFill="1" applyBorder="1" applyAlignment="1">
      <alignment horizontal="right" vertical="center"/>
    </xf>
    <xf numFmtId="3" fontId="5" fillId="5" borderId="74" xfId="3" applyNumberFormat="1" applyFont="1" applyFill="1" applyBorder="1" applyAlignment="1">
      <alignment vertical="center"/>
    </xf>
    <xf numFmtId="3" fontId="5" fillId="2" borderId="9" xfId="3" applyNumberFormat="1" applyFont="1" applyFill="1" applyBorder="1" applyAlignment="1">
      <alignment vertical="center"/>
    </xf>
    <xf numFmtId="3" fontId="5" fillId="0" borderId="13" xfId="2" applyNumberFormat="1" applyFont="1" applyFill="1" applyBorder="1" applyAlignment="1">
      <alignment vertical="center"/>
    </xf>
    <xf numFmtId="49" fontId="18" fillId="0" borderId="55" xfId="6" applyNumberFormat="1" applyFont="1" applyFill="1" applyBorder="1" applyAlignment="1">
      <alignment horizontal="center" vertical="center"/>
    </xf>
    <xf numFmtId="49" fontId="18" fillId="0" borderId="57" xfId="6" applyNumberFormat="1" applyFont="1" applyFill="1" applyBorder="1" applyAlignment="1">
      <alignment horizontal="center" vertical="center"/>
    </xf>
    <xf numFmtId="0" fontId="18" fillId="0" borderId="57" xfId="6" applyFont="1" applyFill="1" applyBorder="1" applyAlignment="1">
      <alignment horizontal="center" vertical="center"/>
    </xf>
    <xf numFmtId="0" fontId="18" fillId="0" borderId="59" xfId="6" applyFont="1" applyFill="1" applyBorder="1" applyAlignment="1">
      <alignment horizontal="center" vertical="center"/>
    </xf>
    <xf numFmtId="0" fontId="18" fillId="0" borderId="60" xfId="6" applyFont="1" applyFill="1" applyBorder="1" applyAlignment="1">
      <alignment vertical="center" wrapText="1"/>
    </xf>
    <xf numFmtId="4" fontId="5" fillId="0" borderId="14" xfId="6" applyNumberFormat="1" applyFont="1" applyFill="1" applyBorder="1" applyAlignment="1">
      <alignment horizontal="left" vertical="center"/>
    </xf>
    <xf numFmtId="3" fontId="5" fillId="6" borderId="48" xfId="2" applyNumberFormat="1" applyFont="1" applyFill="1" applyBorder="1" applyAlignment="1">
      <alignment vertical="center"/>
    </xf>
    <xf numFmtId="0" fontId="19" fillId="3" borderId="32" xfId="0" applyFont="1" applyFill="1" applyBorder="1" applyAlignment="1"/>
    <xf numFmtId="0" fontId="22" fillId="4" borderId="36" xfId="0" applyFont="1" applyFill="1" applyBorder="1" applyAlignment="1">
      <alignment horizontal="left"/>
    </xf>
    <xf numFmtId="0" fontId="5" fillId="4" borderId="35" xfId="0" applyFont="1" applyFill="1" applyBorder="1" applyAlignment="1"/>
    <xf numFmtId="0" fontId="5" fillId="4" borderId="35" xfId="0" applyFont="1" applyFill="1" applyBorder="1" applyAlignment="1">
      <alignment horizontal="center"/>
    </xf>
    <xf numFmtId="0" fontId="5" fillId="3" borderId="34" xfId="0" applyFont="1" applyFill="1" applyBorder="1" applyAlignment="1">
      <alignment horizontal="center"/>
    </xf>
    <xf numFmtId="3" fontId="15" fillId="4" borderId="36" xfId="0" applyNumberFormat="1" applyFont="1" applyFill="1" applyBorder="1" applyAlignment="1"/>
    <xf numFmtId="3" fontId="15" fillId="4" borderId="35" xfId="0" applyNumberFormat="1" applyFont="1" applyFill="1" applyBorder="1" applyAlignment="1"/>
    <xf numFmtId="3" fontId="15" fillId="4" borderId="38" xfId="0" applyNumberFormat="1" applyFont="1" applyFill="1" applyBorder="1" applyAlignment="1"/>
    <xf numFmtId="3" fontId="15" fillId="4" borderId="32" xfId="0" applyNumberFormat="1" applyFont="1" applyFill="1" applyBorder="1" applyAlignment="1"/>
    <xf numFmtId="164" fontId="15" fillId="4" borderId="38" xfId="1" applyNumberFormat="1" applyFont="1" applyFill="1" applyBorder="1" applyAlignment="1"/>
    <xf numFmtId="3" fontId="15" fillId="4" borderId="37" xfId="0" applyNumberFormat="1" applyFont="1" applyFill="1" applyBorder="1" applyAlignment="1">
      <alignment horizontal="center"/>
    </xf>
    <xf numFmtId="3" fontId="15" fillId="4" borderId="35" xfId="0" applyNumberFormat="1" applyFont="1" applyFill="1" applyBorder="1" applyAlignment="1">
      <alignment horizontal="center"/>
    </xf>
    <xf numFmtId="3" fontId="5" fillId="4" borderId="38" xfId="0" applyNumberFormat="1" applyFont="1" applyFill="1" applyBorder="1" applyAlignment="1">
      <alignment horizontal="center"/>
    </xf>
    <xf numFmtId="3" fontId="5" fillId="4" borderId="6" xfId="0" applyNumberFormat="1" applyFont="1" applyFill="1" applyBorder="1" applyAlignment="1">
      <alignment wrapText="1"/>
    </xf>
    <xf numFmtId="0" fontId="0" fillId="0" borderId="0" xfId="0" applyAlignment="1"/>
    <xf numFmtId="3" fontId="15" fillId="5" borderId="36" xfId="1" applyNumberFormat="1" applyFont="1" applyFill="1" applyBorder="1" applyAlignment="1"/>
    <xf numFmtId="3" fontId="15" fillId="5" borderId="30" xfId="1" applyNumberFormat="1" applyFont="1" applyFill="1" applyBorder="1" applyAlignment="1"/>
    <xf numFmtId="3" fontId="15" fillId="5" borderId="28" xfId="1" applyNumberFormat="1" applyFont="1" applyFill="1" applyBorder="1" applyAlignment="1"/>
    <xf numFmtId="3" fontId="15" fillId="5" borderId="29" xfId="1" applyNumberFormat="1" applyFont="1" applyFill="1" applyBorder="1" applyAlignment="1"/>
    <xf numFmtId="3" fontId="15" fillId="5" borderId="26" xfId="1" applyNumberFormat="1" applyFont="1" applyFill="1" applyBorder="1" applyAlignment="1"/>
    <xf numFmtId="3" fontId="15" fillId="5" borderId="27" xfId="1" applyNumberFormat="1" applyFont="1" applyFill="1" applyBorder="1" applyAlignment="1"/>
    <xf numFmtId="164" fontId="15" fillId="5" borderId="28" xfId="1" applyNumberFormat="1" applyFont="1" applyFill="1" applyBorder="1" applyAlignment="1"/>
    <xf numFmtId="49" fontId="5" fillId="5" borderId="31" xfId="2" applyNumberFormat="1" applyFont="1" applyFill="1" applyBorder="1" applyAlignment="1">
      <alignment horizontal="center"/>
    </xf>
    <xf numFmtId="49" fontId="5" fillId="5" borderId="27" xfId="2" applyNumberFormat="1" applyFont="1" applyFill="1" applyBorder="1" applyAlignment="1">
      <alignment horizontal="center"/>
    </xf>
    <xf numFmtId="49" fontId="5" fillId="5" borderId="28" xfId="2" applyNumberFormat="1" applyFont="1" applyFill="1" applyBorder="1" applyAlignment="1">
      <alignment horizontal="center"/>
    </xf>
    <xf numFmtId="49" fontId="5" fillId="5" borderId="64" xfId="2" applyNumberFormat="1" applyFont="1" applyFill="1" applyBorder="1" applyAlignment="1">
      <alignment horizontal="left" wrapText="1"/>
    </xf>
    <xf numFmtId="3" fontId="15" fillId="5" borderId="32" xfId="1" applyNumberFormat="1" applyFont="1" applyFill="1" applyBorder="1" applyAlignment="1"/>
    <xf numFmtId="3" fontId="15" fillId="5" borderId="34" xfId="1" applyNumberFormat="1" applyFont="1" applyFill="1" applyBorder="1" applyAlignment="1"/>
    <xf numFmtId="3" fontId="15" fillId="5" borderId="38" xfId="1" applyNumberFormat="1" applyFont="1" applyFill="1" applyBorder="1" applyAlignment="1"/>
    <xf numFmtId="3" fontId="15" fillId="5" borderId="35" xfId="1" applyNumberFormat="1" applyFont="1" applyFill="1" applyBorder="1" applyAlignment="1"/>
    <xf numFmtId="164" fontId="15" fillId="5" borderId="38" xfId="1" applyNumberFormat="1" applyFont="1" applyFill="1" applyBorder="1" applyAlignment="1"/>
    <xf numFmtId="49" fontId="5" fillId="5" borderId="37" xfId="2" applyNumberFormat="1" applyFont="1" applyFill="1" applyBorder="1" applyAlignment="1">
      <alignment horizontal="center"/>
    </xf>
    <xf numFmtId="49" fontId="5" fillId="5" borderId="35" xfId="2" applyNumberFormat="1" applyFont="1" applyFill="1" applyBorder="1" applyAlignment="1">
      <alignment horizontal="center"/>
    </xf>
    <xf numFmtId="49" fontId="5" fillId="5" borderId="38" xfId="2" applyNumberFormat="1" applyFont="1" applyFill="1" applyBorder="1" applyAlignment="1">
      <alignment horizontal="center"/>
    </xf>
    <xf numFmtId="49" fontId="5" fillId="5" borderId="40" xfId="2" applyNumberFormat="1" applyFont="1" applyFill="1" applyBorder="1" applyAlignment="1">
      <alignment horizontal="left" wrapText="1"/>
    </xf>
    <xf numFmtId="49" fontId="15" fillId="5" borderId="31" xfId="2" applyNumberFormat="1" applyFont="1" applyFill="1" applyBorder="1" applyAlignment="1">
      <alignment horizontal="center"/>
    </xf>
    <xf numFmtId="49" fontId="15" fillId="5" borderId="63" xfId="2" applyNumberFormat="1" applyFont="1" applyFill="1" applyBorder="1" applyAlignment="1">
      <alignment horizontal="center"/>
    </xf>
    <xf numFmtId="3" fontId="15" fillId="5" borderId="64" xfId="2" applyNumberFormat="1" applyFont="1" applyFill="1" applyBorder="1" applyAlignment="1">
      <alignment wrapText="1"/>
    </xf>
    <xf numFmtId="3" fontId="15" fillId="4" borderId="35" xfId="2" applyNumberFormat="1" applyFont="1" applyFill="1" applyBorder="1" applyAlignment="1"/>
    <xf numFmtId="3" fontId="15" fillId="4" borderId="34" xfId="2" applyNumberFormat="1" applyFont="1" applyFill="1" applyBorder="1" applyAlignment="1"/>
    <xf numFmtId="3" fontId="15" fillId="4" borderId="32" xfId="2" applyNumberFormat="1" applyFont="1" applyFill="1" applyBorder="1" applyAlignment="1"/>
    <xf numFmtId="3" fontId="15" fillId="4" borderId="36" xfId="2" applyNumberFormat="1" applyFont="1" applyFill="1" applyBorder="1" applyAlignment="1"/>
    <xf numFmtId="164" fontId="15" fillId="7" borderId="38" xfId="1" applyNumberFormat="1" applyFont="1" applyFill="1" applyBorder="1" applyAlignment="1"/>
    <xf numFmtId="3" fontId="15" fillId="4" borderId="37" xfId="2" applyNumberFormat="1" applyFont="1" applyFill="1" applyBorder="1" applyAlignment="1">
      <alignment horizontal="center"/>
    </xf>
    <xf numFmtId="3" fontId="15" fillId="4" borderId="39" xfId="2" applyNumberFormat="1" applyFont="1" applyFill="1" applyBorder="1" applyAlignment="1">
      <alignment horizontal="center"/>
    </xf>
    <xf numFmtId="49" fontId="5" fillId="4" borderId="40" xfId="2" applyNumberFormat="1" applyFont="1" applyFill="1" applyBorder="1" applyAlignment="1">
      <alignment horizontal="left" wrapText="1"/>
    </xf>
    <xf numFmtId="3" fontId="5" fillId="5" borderId="40" xfId="2" applyNumberFormat="1" applyFont="1" applyFill="1" applyBorder="1" applyAlignment="1">
      <alignment wrapText="1"/>
    </xf>
    <xf numFmtId="3" fontId="15" fillId="5" borderId="1" xfId="1" applyNumberFormat="1" applyFont="1" applyFill="1" applyBorder="1" applyAlignment="1"/>
    <xf numFmtId="3" fontId="15" fillId="5" borderId="2" xfId="1" applyNumberFormat="1" applyFont="1" applyFill="1" applyBorder="1" applyAlignment="1"/>
    <xf numFmtId="3" fontId="15" fillId="5" borderId="73" xfId="1" applyNumberFormat="1" applyFont="1" applyFill="1" applyBorder="1" applyAlignment="1"/>
    <xf numFmtId="3" fontId="15" fillId="5" borderId="84" xfId="1" applyNumberFormat="1" applyFont="1" applyFill="1" applyBorder="1" applyAlignment="1"/>
    <xf numFmtId="3" fontId="15" fillId="5" borderId="74" xfId="1" applyNumberFormat="1" applyFont="1" applyFill="1" applyBorder="1" applyAlignment="1"/>
    <xf numFmtId="164" fontId="15" fillId="5" borderId="73" xfId="1" applyNumberFormat="1" applyFont="1" applyFill="1" applyBorder="1" applyAlignment="1"/>
    <xf numFmtId="49" fontId="5" fillId="5" borderId="75" xfId="2" applyNumberFormat="1" applyFont="1" applyFill="1" applyBorder="1" applyAlignment="1">
      <alignment horizontal="center"/>
    </xf>
    <xf numFmtId="49" fontId="5" fillId="5" borderId="74" xfId="2" applyNumberFormat="1" applyFont="1" applyFill="1" applyBorder="1" applyAlignment="1">
      <alignment horizontal="center"/>
    </xf>
    <xf numFmtId="49" fontId="5" fillId="5" borderId="73" xfId="2" applyNumberFormat="1" applyFont="1" applyFill="1" applyBorder="1" applyAlignment="1">
      <alignment horizontal="center"/>
    </xf>
    <xf numFmtId="3" fontId="5" fillId="5" borderId="6" xfId="2" applyNumberFormat="1" applyFont="1" applyFill="1" applyBorder="1" applyAlignment="1">
      <alignment wrapText="1"/>
    </xf>
    <xf numFmtId="3" fontId="15" fillId="5" borderId="32" xfId="3" applyNumberFormat="1" applyFont="1" applyFill="1" applyBorder="1" applyAlignment="1"/>
    <xf numFmtId="3" fontId="15" fillId="5" borderId="35" xfId="3" applyNumberFormat="1" applyFont="1" applyFill="1" applyBorder="1" applyAlignment="1"/>
    <xf numFmtId="3" fontId="15" fillId="5" borderId="36" xfId="3" applyNumberFormat="1" applyFont="1" applyFill="1" applyBorder="1" applyAlignment="1"/>
    <xf numFmtId="3" fontId="15" fillId="5" borderId="37" xfId="3" applyNumberFormat="1" applyFont="1" applyFill="1" applyBorder="1" applyAlignment="1">
      <alignment horizontal="center"/>
    </xf>
    <xf numFmtId="3" fontId="15" fillId="5" borderId="35" xfId="3" applyNumberFormat="1" applyFont="1" applyFill="1" applyBorder="1" applyAlignment="1">
      <alignment horizontal="center"/>
    </xf>
    <xf numFmtId="3" fontId="15" fillId="5" borderId="34" xfId="3" applyNumberFormat="1" applyFont="1" applyFill="1" applyBorder="1" applyAlignment="1"/>
    <xf numFmtId="3" fontId="15" fillId="5" borderId="38" xfId="3" applyNumberFormat="1" applyFont="1" applyFill="1" applyBorder="1" applyAlignment="1"/>
    <xf numFmtId="49" fontId="15" fillId="5" borderId="37" xfId="2" applyNumberFormat="1" applyFont="1" applyFill="1" applyBorder="1" applyAlignment="1">
      <alignment horizontal="center"/>
    </xf>
    <xf numFmtId="49" fontId="15" fillId="5" borderId="35" xfId="2" applyNumberFormat="1" applyFont="1" applyFill="1" applyBorder="1" applyAlignment="1">
      <alignment horizontal="center"/>
    </xf>
    <xf numFmtId="49" fontId="15" fillId="5" borderId="38" xfId="2" applyNumberFormat="1" applyFont="1" applyFill="1" applyBorder="1" applyAlignment="1">
      <alignment horizontal="center"/>
    </xf>
    <xf numFmtId="49" fontId="15" fillId="5" borderId="40" xfId="2" applyNumberFormat="1" applyFont="1" applyFill="1" applyBorder="1" applyAlignment="1">
      <alignment horizontal="left" wrapText="1"/>
    </xf>
    <xf numFmtId="3" fontId="15" fillId="4" borderId="38" xfId="2" applyNumberFormat="1" applyFont="1" applyFill="1" applyBorder="1" applyAlignment="1"/>
    <xf numFmtId="49" fontId="15" fillId="4" borderId="37" xfId="2" applyNumberFormat="1" applyFont="1" applyFill="1" applyBorder="1" applyAlignment="1">
      <alignment horizontal="center"/>
    </xf>
    <xf numFmtId="49" fontId="15" fillId="4" borderId="35" xfId="2" applyNumberFormat="1" applyFont="1" applyFill="1" applyBorder="1" applyAlignment="1">
      <alignment horizontal="center"/>
    </xf>
    <xf numFmtId="49" fontId="15" fillId="4" borderId="38" xfId="2" applyNumberFormat="1" applyFont="1" applyFill="1" applyBorder="1" applyAlignment="1">
      <alignment horizontal="center"/>
    </xf>
    <xf numFmtId="3" fontId="15" fillId="5" borderId="26" xfId="3" applyNumberFormat="1" applyFont="1" applyFill="1" applyBorder="1" applyAlignment="1"/>
    <xf numFmtId="3" fontId="15" fillId="4" borderId="29" xfId="2" applyNumberFormat="1" applyFont="1" applyFill="1" applyBorder="1" applyAlignment="1"/>
    <xf numFmtId="3" fontId="15" fillId="4" borderId="27" xfId="2" applyNumberFormat="1" applyFont="1" applyFill="1" applyBorder="1" applyAlignment="1"/>
    <xf numFmtId="3" fontId="15" fillId="4" borderId="28" xfId="2" applyNumberFormat="1" applyFont="1" applyFill="1" applyBorder="1" applyAlignment="1"/>
    <xf numFmtId="3" fontId="15" fillId="4" borderId="26" xfId="2" applyNumberFormat="1" applyFont="1" applyFill="1" applyBorder="1" applyAlignment="1"/>
    <xf numFmtId="164" fontId="15" fillId="4" borderId="28" xfId="1" applyNumberFormat="1" applyFont="1" applyFill="1" applyBorder="1" applyAlignment="1"/>
    <xf numFmtId="49" fontId="15" fillId="4" borderId="31" xfId="2" applyNumberFormat="1" applyFont="1" applyFill="1" applyBorder="1" applyAlignment="1">
      <alignment horizontal="center"/>
    </xf>
    <xf numFmtId="49" fontId="15" fillId="4" borderId="27" xfId="2" applyNumberFormat="1" applyFont="1" applyFill="1" applyBorder="1" applyAlignment="1">
      <alignment horizontal="center"/>
    </xf>
    <xf numFmtId="49" fontId="15" fillId="4" borderId="28" xfId="2" applyNumberFormat="1" applyFont="1" applyFill="1" applyBorder="1" applyAlignment="1">
      <alignment horizontal="center"/>
    </xf>
    <xf numFmtId="49" fontId="5" fillId="4" borderId="64" xfId="2" applyNumberFormat="1" applyFont="1" applyFill="1" applyBorder="1" applyAlignment="1">
      <alignment horizontal="left" wrapText="1"/>
    </xf>
    <xf numFmtId="3" fontId="15" fillId="5" borderId="29" xfId="3" applyNumberFormat="1" applyFont="1" applyFill="1" applyBorder="1" applyAlignment="1"/>
    <xf numFmtId="3" fontId="15" fillId="5" borderId="30" xfId="3" applyNumberFormat="1" applyFont="1" applyFill="1" applyBorder="1" applyAlignment="1"/>
    <xf numFmtId="3" fontId="15" fillId="5" borderId="28" xfId="3" applyNumberFormat="1" applyFont="1" applyFill="1" applyBorder="1" applyAlignment="1"/>
    <xf numFmtId="3" fontId="15" fillId="5" borderId="27" xfId="3" applyNumberFormat="1" applyFont="1" applyFill="1" applyBorder="1" applyAlignment="1"/>
    <xf numFmtId="49" fontId="15" fillId="5" borderId="27" xfId="2" applyNumberFormat="1" applyFont="1" applyFill="1" applyBorder="1" applyAlignment="1">
      <alignment horizontal="center"/>
    </xf>
    <xf numFmtId="49" fontId="15" fillId="5" borderId="28" xfId="2" applyNumberFormat="1" applyFont="1" applyFill="1" applyBorder="1" applyAlignment="1">
      <alignment horizontal="center"/>
    </xf>
    <xf numFmtId="3" fontId="15" fillId="4" borderId="29" xfId="3" applyNumberFormat="1" applyFont="1" applyFill="1" applyBorder="1" applyAlignment="1"/>
    <xf numFmtId="3" fontId="15" fillId="4" borderId="30" xfId="3" applyNumberFormat="1" applyFont="1" applyFill="1" applyBorder="1" applyAlignment="1"/>
    <xf numFmtId="3" fontId="15" fillId="4" borderId="28" xfId="3" applyNumberFormat="1" applyFont="1" applyFill="1" applyBorder="1" applyAlignment="1"/>
    <xf numFmtId="3" fontId="15" fillId="4" borderId="26" xfId="3" applyNumberFormat="1" applyFont="1" applyFill="1" applyBorder="1" applyAlignment="1"/>
    <xf numFmtId="3" fontId="15" fillId="4" borderId="27" xfId="3" applyNumberFormat="1" applyFont="1" applyFill="1" applyBorder="1" applyAlignment="1"/>
    <xf numFmtId="3" fontId="15" fillId="4" borderId="31" xfId="3" applyNumberFormat="1" applyFont="1" applyFill="1" applyBorder="1" applyAlignment="1">
      <alignment horizontal="center"/>
    </xf>
    <xf numFmtId="3" fontId="15" fillId="4" borderId="27" xfId="3" applyNumberFormat="1" applyFont="1" applyFill="1" applyBorder="1" applyAlignment="1">
      <alignment horizontal="center"/>
    </xf>
    <xf numFmtId="3" fontId="15" fillId="4" borderId="64" xfId="7" applyNumberFormat="1" applyFont="1" applyFill="1" applyBorder="1" applyAlignment="1">
      <alignment horizontal="left" wrapText="1"/>
    </xf>
    <xf numFmtId="3" fontId="15" fillId="5" borderId="40" xfId="7" applyNumberFormat="1" applyFont="1" applyFill="1" applyBorder="1" applyAlignment="1">
      <alignment horizontal="left" wrapText="1"/>
    </xf>
    <xf numFmtId="3" fontId="15" fillId="5" borderId="64" xfId="7" applyNumberFormat="1" applyFont="1" applyFill="1" applyBorder="1" applyAlignment="1">
      <alignment horizontal="left" wrapText="1"/>
    </xf>
    <xf numFmtId="0" fontId="19" fillId="3" borderId="33" xfId="0" applyFont="1" applyFill="1" applyBorder="1" applyAlignment="1"/>
    <xf numFmtId="3" fontId="15" fillId="4" borderId="34" xfId="0" applyNumberFormat="1" applyFont="1" applyFill="1" applyBorder="1" applyAlignment="1"/>
    <xf numFmtId="165" fontId="1" fillId="0" borderId="25" xfId="3" applyNumberFormat="1" applyFont="1" applyBorder="1" applyAlignment="1">
      <alignment horizontal="center"/>
    </xf>
    <xf numFmtId="165" fontId="1" fillId="0" borderId="47" xfId="3" applyNumberFormat="1" applyFont="1" applyFill="1" applyBorder="1" applyAlignment="1">
      <alignment horizontal="center"/>
    </xf>
    <xf numFmtId="165" fontId="1" fillId="0" borderId="43" xfId="3" applyNumberFormat="1" applyFont="1" applyBorder="1" applyAlignment="1">
      <alignment horizontal="center"/>
    </xf>
    <xf numFmtId="164" fontId="1" fillId="0" borderId="43" xfId="3" applyNumberFormat="1" applyFont="1" applyBorder="1" applyAlignment="1">
      <alignment horizontal="center"/>
    </xf>
    <xf numFmtId="164" fontId="5" fillId="0" borderId="25" xfId="1" applyNumberFormat="1" applyFont="1" applyFill="1" applyBorder="1" applyAlignment="1">
      <alignment horizontal="center" vertical="center"/>
    </xf>
    <xf numFmtId="164" fontId="5" fillId="0" borderId="47" xfId="1" applyNumberFormat="1" applyFont="1" applyFill="1" applyBorder="1" applyAlignment="1">
      <alignment horizontal="center" vertical="center"/>
    </xf>
    <xf numFmtId="0" fontId="20" fillId="0" borderId="25" xfId="6" applyNumberFormat="1" applyFont="1" applyFill="1" applyBorder="1" applyAlignment="1">
      <alignment horizontal="center" vertical="center"/>
    </xf>
    <xf numFmtId="164" fontId="5" fillId="0" borderId="59" xfId="1" applyNumberFormat="1" applyFont="1" applyFill="1" applyBorder="1" applyAlignment="1">
      <alignment horizontal="center" vertical="center"/>
    </xf>
    <xf numFmtId="164" fontId="18" fillId="0" borderId="25" xfId="1" applyNumberFormat="1" applyFont="1" applyFill="1" applyBorder="1" applyAlignment="1">
      <alignment horizontal="center" vertical="center"/>
    </xf>
    <xf numFmtId="164" fontId="15" fillId="5" borderId="38" xfId="1" applyNumberFormat="1" applyFont="1" applyFill="1" applyBorder="1" applyAlignment="1">
      <alignment horizontal="center"/>
    </xf>
    <xf numFmtId="164" fontId="5" fillId="0" borderId="28" xfId="1" applyNumberFormat="1" applyFont="1" applyFill="1" applyBorder="1" applyAlignment="1">
      <alignment horizontal="center" vertical="center"/>
    </xf>
    <xf numFmtId="164" fontId="5" fillId="2" borderId="25" xfId="1" applyNumberFormat="1" applyFont="1" applyFill="1" applyBorder="1" applyAlignment="1">
      <alignment horizontal="center" vertical="center"/>
    </xf>
    <xf numFmtId="164" fontId="15" fillId="5" borderId="28" xfId="1" applyNumberFormat="1" applyFont="1" applyFill="1" applyBorder="1" applyAlignment="1">
      <alignment horizontal="center"/>
    </xf>
    <xf numFmtId="164" fontId="18" fillId="0" borderId="19" xfId="1" applyNumberFormat="1" applyFont="1" applyFill="1" applyBorder="1" applyAlignment="1">
      <alignment horizontal="center" vertical="center"/>
    </xf>
    <xf numFmtId="164" fontId="18" fillId="0" borderId="59" xfId="1" applyNumberFormat="1" applyFont="1" applyFill="1" applyBorder="1" applyAlignment="1">
      <alignment horizontal="center" vertical="center"/>
    </xf>
    <xf numFmtId="164" fontId="5" fillId="0" borderId="22" xfId="1" applyNumberFormat="1" applyFont="1" applyFill="1" applyBorder="1" applyAlignment="1">
      <alignment horizontal="center" vertical="center"/>
    </xf>
    <xf numFmtId="164" fontId="18" fillId="0" borderId="28" xfId="1" applyNumberFormat="1" applyFont="1" applyFill="1" applyBorder="1" applyAlignment="1">
      <alignment horizontal="center" vertical="center"/>
    </xf>
    <xf numFmtId="0" fontId="11" fillId="6" borderId="0" xfId="3" applyFont="1" applyFill="1" applyAlignment="1"/>
    <xf numFmtId="4" fontId="1" fillId="6" borderId="0" xfId="3" applyNumberFormat="1" applyFont="1" applyFill="1"/>
    <xf numFmtId="0" fontId="1" fillId="6" borderId="0" xfId="3" applyFont="1" applyFill="1"/>
    <xf numFmtId="0" fontId="1" fillId="6" borderId="0" xfId="3" applyFont="1" applyFill="1" applyAlignment="1">
      <alignment horizontal="center"/>
    </xf>
    <xf numFmtId="0" fontId="1" fillId="6" borderId="0" xfId="3" applyFont="1" applyFill="1" applyAlignment="1">
      <alignment horizontal="left"/>
    </xf>
    <xf numFmtId="0" fontId="3" fillId="6" borderId="1" xfId="2" applyFont="1" applyFill="1" applyBorder="1" applyAlignment="1">
      <alignment horizontal="center"/>
    </xf>
    <xf numFmtId="0" fontId="3" fillId="6" borderId="1" xfId="3" quotePrefix="1" applyFont="1" applyFill="1" applyBorder="1" applyAlignment="1">
      <alignment horizontal="left"/>
    </xf>
    <xf numFmtId="0" fontId="3" fillId="6" borderId="72" xfId="3" applyFont="1" applyFill="1" applyBorder="1" applyAlignment="1"/>
    <xf numFmtId="0" fontId="3" fillId="6" borderId="76" xfId="3" applyFont="1" applyFill="1" applyBorder="1" applyAlignment="1">
      <alignment horizontal="centerContinuous"/>
    </xf>
    <xf numFmtId="0" fontId="3" fillId="6" borderId="5" xfId="3" applyFont="1" applyFill="1" applyBorder="1" applyAlignment="1">
      <alignment horizontal="centerContinuous"/>
    </xf>
    <xf numFmtId="0" fontId="1" fillId="6" borderId="0" xfId="2" applyFont="1" applyFill="1" applyBorder="1"/>
    <xf numFmtId="0" fontId="3" fillId="6" borderId="11" xfId="2" applyFont="1" applyFill="1" applyBorder="1" applyAlignment="1">
      <alignment horizontal="center"/>
    </xf>
    <xf numFmtId="0" fontId="3" fillId="6" borderId="56" xfId="3" applyFont="1" applyFill="1" applyBorder="1" applyAlignment="1">
      <alignment horizontal="centerContinuous"/>
    </xf>
    <xf numFmtId="0" fontId="3" fillId="6" borderId="60" xfId="3" applyFont="1" applyFill="1" applyBorder="1" applyAlignment="1">
      <alignment horizontal="centerContinuous"/>
    </xf>
    <xf numFmtId="0" fontId="3" fillId="6" borderId="31" xfId="3" applyFont="1" applyFill="1" applyBorder="1" applyAlignment="1">
      <alignment horizontal="centerContinuous"/>
    </xf>
    <xf numFmtId="0" fontId="3" fillId="6" borderId="63" xfId="3" applyFont="1" applyFill="1" applyBorder="1" applyAlignment="1">
      <alignment horizontal="centerContinuous"/>
    </xf>
    <xf numFmtId="3" fontId="1" fillId="2" borderId="17" xfId="3" applyNumberFormat="1" applyFont="1" applyFill="1" applyBorder="1" applyAlignment="1">
      <alignment horizontal="right"/>
    </xf>
    <xf numFmtId="3" fontId="1" fillId="2" borderId="64" xfId="3" applyNumberFormat="1" applyFont="1" applyFill="1" applyBorder="1" applyAlignment="1">
      <alignment horizontal="right"/>
    </xf>
    <xf numFmtId="3" fontId="1" fillId="2" borderId="54" xfId="3" applyNumberFormat="1" applyFont="1" applyFill="1" applyBorder="1" applyAlignment="1">
      <alignment horizontal="right"/>
    </xf>
    <xf numFmtId="3" fontId="1" fillId="2" borderId="45" xfId="3" applyNumberFormat="1" applyFont="1" applyFill="1" applyBorder="1" applyAlignment="1">
      <alignment horizontal="right"/>
    </xf>
    <xf numFmtId="165" fontId="1" fillId="0" borderId="13" xfId="3" applyNumberFormat="1" applyFont="1" applyBorder="1" applyAlignment="1">
      <alignment horizontal="right"/>
    </xf>
    <xf numFmtId="165" fontId="1" fillId="0" borderId="41" xfId="3" applyNumberFormat="1" applyFont="1" applyBorder="1" applyAlignment="1">
      <alignment horizontal="right"/>
    </xf>
    <xf numFmtId="165" fontId="1" fillId="0" borderId="22" xfId="3" applyNumberFormat="1" applyFont="1" applyBorder="1" applyAlignment="1">
      <alignment horizontal="right"/>
    </xf>
    <xf numFmtId="165" fontId="1" fillId="0" borderId="47" xfId="3" applyNumberFormat="1" applyFont="1" applyBorder="1" applyAlignment="1">
      <alignment horizontal="right"/>
    </xf>
    <xf numFmtId="165" fontId="1" fillId="0" borderId="26" xfId="3" applyNumberFormat="1" applyFont="1" applyBorder="1" applyAlignment="1">
      <alignment horizontal="right"/>
    </xf>
    <xf numFmtId="165" fontId="1" fillId="0" borderId="28" xfId="3" applyNumberFormat="1" applyFont="1" applyBorder="1" applyAlignment="1">
      <alignment horizontal="right"/>
    </xf>
    <xf numFmtId="0" fontId="11" fillId="6" borderId="0" xfId="3" applyFont="1" applyFill="1" applyAlignment="1">
      <alignment horizontal="center"/>
    </xf>
    <xf numFmtId="0" fontId="11" fillId="6" borderId="0" xfId="3" applyFont="1" applyFill="1" applyAlignment="1"/>
    <xf numFmtId="0" fontId="3" fillId="6" borderId="6" xfId="3" applyFont="1" applyFill="1" applyBorder="1" applyAlignment="1">
      <alignment horizontal="center" vertical="center"/>
    </xf>
    <xf numFmtId="0" fontId="3" fillId="6" borderId="64" xfId="3" applyFont="1" applyFill="1" applyBorder="1" applyAlignment="1">
      <alignment horizontal="center" vertical="center"/>
    </xf>
    <xf numFmtId="0" fontId="15" fillId="5" borderId="1" xfId="0" applyFont="1" applyFill="1" applyBorder="1" applyAlignment="1">
      <alignment horizontal="left" vertical="center"/>
    </xf>
    <xf numFmtId="0" fontId="15" fillId="5" borderId="71" xfId="0" applyFont="1" applyFill="1" applyBorder="1" applyAlignment="1">
      <alignment horizontal="left" vertical="center"/>
    </xf>
    <xf numFmtId="0" fontId="15" fillId="5" borderId="72" xfId="0" applyFont="1" applyFill="1" applyBorder="1" applyAlignment="1">
      <alignment horizontal="left" vertical="center"/>
    </xf>
    <xf numFmtId="0" fontId="15" fillId="4" borderId="32" xfId="0" applyFont="1" applyFill="1" applyBorder="1" applyAlignment="1">
      <alignment horizontal="left"/>
    </xf>
    <xf numFmtId="0" fontId="15" fillId="4" borderId="33" xfId="0" applyFont="1" applyFill="1" applyBorder="1" applyAlignment="1">
      <alignment horizontal="left"/>
    </xf>
    <xf numFmtId="0" fontId="15" fillId="4" borderId="39" xfId="0" applyFont="1" applyFill="1" applyBorder="1" applyAlignment="1">
      <alignment horizontal="left"/>
    </xf>
    <xf numFmtId="0" fontId="15" fillId="5" borderId="32" xfId="0" applyFont="1" applyFill="1" applyBorder="1" applyAlignment="1">
      <alignment horizontal="left"/>
    </xf>
    <xf numFmtId="0" fontId="15" fillId="5" borderId="33" xfId="0" applyFont="1" applyFill="1" applyBorder="1" applyAlignment="1">
      <alignment horizontal="left"/>
    </xf>
    <xf numFmtId="0" fontId="15" fillId="5" borderId="39" xfId="0" applyFont="1" applyFill="1" applyBorder="1" applyAlignment="1">
      <alignment horizontal="left"/>
    </xf>
    <xf numFmtId="0" fontId="15" fillId="5" borderId="29" xfId="0" applyFont="1" applyFill="1" applyBorder="1" applyAlignment="1">
      <alignment horizontal="left"/>
    </xf>
    <xf numFmtId="0" fontId="15" fillId="5" borderId="62" xfId="0" applyFont="1" applyFill="1" applyBorder="1" applyAlignment="1">
      <alignment horizontal="left"/>
    </xf>
    <xf numFmtId="0" fontId="15" fillId="5" borderId="63" xfId="0" applyFont="1" applyFill="1" applyBorder="1" applyAlignment="1">
      <alignment horizontal="left"/>
    </xf>
    <xf numFmtId="3" fontId="15" fillId="0" borderId="8" xfId="2" applyNumberFormat="1" applyFont="1" applyBorder="1" applyAlignment="1">
      <alignment horizontal="center" vertical="center"/>
    </xf>
    <xf numFmtId="0" fontId="18" fillId="0" borderId="9" xfId="0" applyFont="1" applyBorder="1" applyAlignment="1">
      <alignment horizontal="center" vertical="center"/>
    </xf>
    <xf numFmtId="0" fontId="15" fillId="5" borderId="29" xfId="0" applyFont="1" applyFill="1" applyBorder="1" applyAlignment="1">
      <alignment horizontal="left" vertical="center"/>
    </xf>
    <xf numFmtId="0" fontId="15" fillId="5" borderId="62" xfId="0" applyFont="1" applyFill="1" applyBorder="1" applyAlignment="1">
      <alignment horizontal="left" vertical="center"/>
    </xf>
    <xf numFmtId="0" fontId="15" fillId="5" borderId="63" xfId="0" applyFont="1" applyFill="1" applyBorder="1" applyAlignment="1">
      <alignment horizontal="left" vertical="center"/>
    </xf>
    <xf numFmtId="0" fontId="26" fillId="5" borderId="32" xfId="10" applyFont="1" applyFill="1" applyBorder="1" applyAlignment="1">
      <alignment horizontal="left"/>
    </xf>
    <xf numFmtId="0" fontId="26" fillId="5" borderId="33" xfId="10" applyFont="1" applyFill="1" applyBorder="1" applyAlignment="1">
      <alignment horizontal="left"/>
    </xf>
    <xf numFmtId="0" fontId="26" fillId="5" borderId="39" xfId="10" applyFont="1" applyFill="1" applyBorder="1" applyAlignment="1">
      <alignment horizontal="left"/>
    </xf>
    <xf numFmtId="0" fontId="15" fillId="5" borderId="1" xfId="0" applyFont="1" applyFill="1" applyBorder="1" applyAlignment="1">
      <alignment horizontal="left"/>
    </xf>
    <xf numFmtId="0" fontId="15" fillId="5" borderId="71" xfId="0" applyFont="1" applyFill="1" applyBorder="1" applyAlignment="1">
      <alignment horizontal="left"/>
    </xf>
    <xf numFmtId="0" fontId="15" fillId="5" borderId="72" xfId="0" applyFont="1" applyFill="1" applyBorder="1" applyAlignment="1">
      <alignment horizontal="left"/>
    </xf>
    <xf numFmtId="0" fontId="15" fillId="5" borderId="32" xfId="0" applyFont="1" applyFill="1" applyBorder="1" applyAlignment="1">
      <alignment horizontal="left" wrapText="1"/>
    </xf>
    <xf numFmtId="0" fontId="15" fillId="5" borderId="33" xfId="0" applyFont="1" applyFill="1" applyBorder="1" applyAlignment="1">
      <alignment horizontal="left" wrapText="1"/>
    </xf>
    <xf numFmtId="0" fontId="15" fillId="5" borderId="39" xfId="0" applyFont="1" applyFill="1" applyBorder="1" applyAlignment="1">
      <alignment horizontal="left" wrapText="1"/>
    </xf>
    <xf numFmtId="0" fontId="15" fillId="5" borderId="11" xfId="0" applyFont="1" applyFill="1" applyBorder="1" applyAlignment="1">
      <alignment horizontal="left" vertical="center"/>
    </xf>
    <xf numFmtId="0" fontId="15" fillId="5" borderId="0" xfId="0" applyFont="1" applyFill="1" applyBorder="1" applyAlignment="1">
      <alignment horizontal="left" vertical="center"/>
    </xf>
    <xf numFmtId="0" fontId="15" fillId="5" borderId="67" xfId="0" applyFont="1" applyFill="1" applyBorder="1" applyAlignment="1">
      <alignment horizontal="left" vertical="center"/>
    </xf>
    <xf numFmtId="0" fontId="22" fillId="4" borderId="32" xfId="0" applyFont="1" applyFill="1" applyBorder="1" applyAlignment="1">
      <alignment horizontal="left"/>
    </xf>
    <xf numFmtId="0" fontId="22" fillId="4" borderId="33" xfId="0" applyFont="1" applyFill="1" applyBorder="1" applyAlignment="1">
      <alignment horizontal="left"/>
    </xf>
    <xf numFmtId="0" fontId="22" fillId="4" borderId="39" xfId="0" applyFont="1" applyFill="1" applyBorder="1" applyAlignment="1">
      <alignment horizontal="left"/>
    </xf>
    <xf numFmtId="3" fontId="15" fillId="0" borderId="13" xfId="2" applyNumberFormat="1" applyFont="1" applyBorder="1" applyAlignment="1">
      <alignment horizontal="center" vertical="center"/>
    </xf>
    <xf numFmtId="3" fontId="15" fillId="0" borderId="26" xfId="2" applyNumberFormat="1" applyFont="1" applyBorder="1" applyAlignment="1">
      <alignment horizontal="center" vertical="center"/>
    </xf>
    <xf numFmtId="3" fontId="15" fillId="0" borderId="14" xfId="2" applyNumberFormat="1" applyFont="1" applyBorder="1" applyAlignment="1">
      <alignment horizontal="center" vertical="center"/>
    </xf>
    <xf numFmtId="3" fontId="15" fillId="0" borderId="15" xfId="2" applyNumberFormat="1" applyFont="1" applyBorder="1" applyAlignment="1">
      <alignment horizontal="center" vertical="center"/>
    </xf>
    <xf numFmtId="3" fontId="15" fillId="0" borderId="16" xfId="2" applyNumberFormat="1" applyFont="1" applyBorder="1" applyAlignment="1">
      <alignment horizontal="center" vertical="center"/>
    </xf>
    <xf numFmtId="0" fontId="15" fillId="0" borderId="21" xfId="2" applyFont="1" applyBorder="1" applyAlignment="1">
      <alignment horizontal="center" vertical="center"/>
    </xf>
    <xf numFmtId="0" fontId="15" fillId="0" borderId="27" xfId="2" applyFont="1" applyBorder="1" applyAlignment="1">
      <alignment horizontal="center" vertical="center"/>
    </xf>
    <xf numFmtId="0" fontId="15" fillId="0" borderId="22" xfId="2" applyFont="1" applyBorder="1" applyAlignment="1">
      <alignment horizontal="center" vertical="center"/>
    </xf>
    <xf numFmtId="0" fontId="15" fillId="0" borderId="28" xfId="2" applyFont="1" applyBorder="1" applyAlignment="1">
      <alignment horizontal="center" vertical="center"/>
    </xf>
    <xf numFmtId="0" fontId="17" fillId="2" borderId="0" xfId="1" applyFont="1" applyFill="1" applyBorder="1" applyAlignment="1">
      <alignment horizontal="center" vertical="center"/>
    </xf>
    <xf numFmtId="3" fontId="15" fillId="0" borderId="3" xfId="2" applyNumberFormat="1" applyFont="1" applyBorder="1" applyAlignment="1">
      <alignment horizontal="center" vertical="center"/>
    </xf>
    <xf numFmtId="3" fontId="15" fillId="0" borderId="4" xfId="2" applyNumberFormat="1" applyFont="1" applyBorder="1" applyAlignment="1">
      <alignment horizontal="center" vertical="center"/>
    </xf>
    <xf numFmtId="3" fontId="15" fillId="0" borderId="5" xfId="2" applyNumberFormat="1"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 xfId="2" applyFont="1" applyBorder="1" applyAlignment="1">
      <alignment horizontal="center" vertical="center"/>
    </xf>
    <xf numFmtId="0" fontId="15" fillId="0" borderId="5" xfId="2" applyFont="1" applyBorder="1" applyAlignment="1">
      <alignment horizontal="center" vertical="center"/>
    </xf>
  </cellXfs>
  <cellStyles count="11">
    <cellStyle name="Normální" xfId="0" builtinId="0"/>
    <cellStyle name="Normální 2" xfId="6"/>
    <cellStyle name="Normální 3" xfId="5"/>
    <cellStyle name="normální_2007 - 1" xfId="4"/>
    <cellStyle name="normální_2008 - 12" xfId="8"/>
    <cellStyle name="normální_Navrh IR2009 - 21_10_2008" xfId="9"/>
    <cellStyle name="normální_OVaK" xfId="7"/>
    <cellStyle name="normální_pl - 2003" xfId="3"/>
    <cellStyle name="normální_pl2002" xfId="1"/>
    <cellStyle name="normální_ROZPOČET 2008 - BAR" xfId="10"/>
    <cellStyle name="normální_Sešit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CAD5FB"/>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186"/>
  <sheetViews>
    <sheetView topLeftCell="A19" zoomScale="115" zoomScaleNormal="115" workbookViewId="0">
      <selection activeCell="I40" sqref="I40"/>
    </sheetView>
  </sheetViews>
  <sheetFormatPr defaultRowHeight="12.75" x14ac:dyDescent="0.2"/>
  <cols>
    <col min="1" max="1" width="52" style="119" customWidth="1"/>
    <col min="2" max="3" width="10.7109375" style="117" customWidth="1"/>
    <col min="4" max="4" width="10.28515625" style="117" customWidth="1"/>
    <col min="5" max="5" width="8" style="117" customWidth="1"/>
    <col min="6" max="6" width="6.7109375" style="13" customWidth="1"/>
    <col min="7" max="129" width="9.140625" style="13"/>
    <col min="130" max="16384" width="9.140625" style="118"/>
  </cols>
  <sheetData>
    <row r="1" spans="1:130" s="1040" customFormat="1" ht="23.25" customHeight="1" x14ac:dyDescent="0.25">
      <c r="A1" s="1064" t="s">
        <v>817</v>
      </c>
      <c r="B1" s="1064"/>
      <c r="C1" s="1064"/>
      <c r="D1" s="1064"/>
      <c r="E1" s="1064"/>
      <c r="F1" s="1064"/>
      <c r="G1" s="1038"/>
      <c r="H1" s="1039"/>
    </row>
    <row r="2" spans="1:130" s="1040" customFormat="1" ht="18.75" customHeight="1" x14ac:dyDescent="0.25">
      <c r="A2" s="1065" t="s">
        <v>946</v>
      </c>
      <c r="B2" s="1065"/>
      <c r="C2" s="1065"/>
      <c r="D2" s="1065"/>
      <c r="E2" s="1065"/>
      <c r="F2" s="1065"/>
      <c r="H2" s="1039"/>
    </row>
    <row r="3" spans="1:130" s="1040" customFormat="1" ht="21.75" customHeight="1" thickBot="1" x14ac:dyDescent="0.25">
      <c r="E3" s="1041" t="s">
        <v>818</v>
      </c>
      <c r="F3" s="1042"/>
      <c r="H3" s="1039"/>
    </row>
    <row r="4" spans="1:130" s="1048" customFormat="1" ht="17.25" customHeight="1" x14ac:dyDescent="0.2">
      <c r="A4" s="1043" t="s">
        <v>819</v>
      </c>
      <c r="B4" s="1044" t="s">
        <v>820</v>
      </c>
      <c r="C4" s="1045"/>
      <c r="D4" s="1066" t="s">
        <v>821</v>
      </c>
      <c r="E4" s="1046" t="s">
        <v>822</v>
      </c>
      <c r="F4" s="1047"/>
    </row>
    <row r="5" spans="1:130" s="1048" customFormat="1" ht="17.25" customHeight="1" thickBot="1" x14ac:dyDescent="0.25">
      <c r="A5" s="1049" t="s">
        <v>823</v>
      </c>
      <c r="B5" s="1050" t="s">
        <v>824</v>
      </c>
      <c r="C5" s="1051" t="s">
        <v>825</v>
      </c>
      <c r="D5" s="1067"/>
      <c r="E5" s="1052" t="s">
        <v>826</v>
      </c>
      <c r="F5" s="1053" t="s">
        <v>827</v>
      </c>
    </row>
    <row r="6" spans="1:130" s="19" customFormat="1" ht="18.75" customHeight="1" thickBot="1" x14ac:dyDescent="0.25">
      <c r="A6" s="14" t="s">
        <v>29</v>
      </c>
      <c r="B6" s="15">
        <f>SUM(B7)</f>
        <v>1000</v>
      </c>
      <c r="C6" s="15">
        <f t="shared" ref="C6:D6" si="0">SUM(C7)</f>
        <v>264</v>
      </c>
      <c r="D6" s="15">
        <f t="shared" si="0"/>
        <v>264</v>
      </c>
      <c r="E6" s="16">
        <f t="shared" ref="E6:E15" si="1">(D6/B6)*100</f>
        <v>26.400000000000002</v>
      </c>
      <c r="F6" s="17">
        <f t="shared" ref="F6:F17" si="2">(D6/C6)*100</f>
        <v>100</v>
      </c>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row>
    <row r="7" spans="1:130" s="26" customFormat="1" ht="31.5" customHeight="1" thickBot="1" x14ac:dyDescent="0.25">
      <c r="A7" s="20" t="s">
        <v>30</v>
      </c>
      <c r="B7" s="21">
        <v>1000</v>
      </c>
      <c r="C7" s="22">
        <v>264</v>
      </c>
      <c r="D7" s="22">
        <v>264</v>
      </c>
      <c r="E7" s="23">
        <f t="shared" si="1"/>
        <v>26.400000000000002</v>
      </c>
      <c r="F7" s="24">
        <f t="shared" si="2"/>
        <v>100</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25"/>
    </row>
    <row r="8" spans="1:130" s="19" customFormat="1" ht="18.75" customHeight="1" thickBot="1" x14ac:dyDescent="0.25">
      <c r="A8" s="27" t="s">
        <v>35</v>
      </c>
      <c r="B8" s="28">
        <f>SUM(B9:B17)</f>
        <v>836087</v>
      </c>
      <c r="C8" s="15">
        <f>SUM(C9:C17)</f>
        <v>622130</v>
      </c>
      <c r="D8" s="15">
        <f>SUM(D9:D17)</f>
        <v>596620</v>
      </c>
      <c r="E8" s="16">
        <f t="shared" si="1"/>
        <v>71.358602633458005</v>
      </c>
      <c r="F8" s="17">
        <f t="shared" si="2"/>
        <v>95.899570829247907</v>
      </c>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row>
    <row r="9" spans="1:130" s="26" customFormat="1" ht="18" customHeight="1" x14ac:dyDescent="0.2">
      <c r="A9" s="29" t="s">
        <v>36</v>
      </c>
      <c r="B9" s="21">
        <v>163541</v>
      </c>
      <c r="C9" s="22">
        <v>105522</v>
      </c>
      <c r="D9" s="22">
        <v>103067</v>
      </c>
      <c r="E9" s="23">
        <f t="shared" si="1"/>
        <v>63.022116778055661</v>
      </c>
      <c r="F9" s="24">
        <f t="shared" si="2"/>
        <v>97.673470934970908</v>
      </c>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25"/>
    </row>
    <row r="10" spans="1:130" s="26" customFormat="1" ht="18" customHeight="1" x14ac:dyDescent="0.2">
      <c r="A10" s="29" t="s">
        <v>141</v>
      </c>
      <c r="B10" s="30">
        <v>83355</v>
      </c>
      <c r="C10" s="31">
        <v>43121</v>
      </c>
      <c r="D10" s="31">
        <v>40870</v>
      </c>
      <c r="E10" s="23">
        <f t="shared" si="1"/>
        <v>49.031251874512627</v>
      </c>
      <c r="F10" s="32">
        <f t="shared" si="2"/>
        <v>94.77980566313397</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25"/>
    </row>
    <row r="11" spans="1:130" s="26" customFormat="1" ht="18" customHeight="1" x14ac:dyDescent="0.2">
      <c r="A11" s="33" t="s">
        <v>270</v>
      </c>
      <c r="B11" s="34">
        <v>14896</v>
      </c>
      <c r="C11" s="34">
        <v>13051</v>
      </c>
      <c r="D11" s="31">
        <v>12681</v>
      </c>
      <c r="E11" s="23">
        <f t="shared" si="1"/>
        <v>85.130236305048328</v>
      </c>
      <c r="F11" s="32">
        <f t="shared" si="2"/>
        <v>97.164968201670362</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25"/>
    </row>
    <row r="12" spans="1:130" s="26" customFormat="1" ht="18" customHeight="1" x14ac:dyDescent="0.2">
      <c r="A12" s="35" t="s">
        <v>283</v>
      </c>
      <c r="B12" s="36">
        <v>3593</v>
      </c>
      <c r="C12" s="37">
        <v>573</v>
      </c>
      <c r="D12" s="31">
        <v>488</v>
      </c>
      <c r="E12" s="23">
        <f t="shared" si="1"/>
        <v>13.581964931811857</v>
      </c>
      <c r="F12" s="32">
        <f t="shared" si="2"/>
        <v>85.16579406631763</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25"/>
    </row>
    <row r="13" spans="1:130" s="26" customFormat="1" ht="18" customHeight="1" x14ac:dyDescent="0.2">
      <c r="A13" s="35" t="s">
        <v>291</v>
      </c>
      <c r="B13" s="38">
        <v>1000</v>
      </c>
      <c r="C13" s="39">
        <v>0</v>
      </c>
      <c r="D13" s="31">
        <v>0</v>
      </c>
      <c r="E13" s="23">
        <f t="shared" si="1"/>
        <v>0</v>
      </c>
      <c r="F13" s="1021" t="s">
        <v>941</v>
      </c>
      <c r="G13" s="13"/>
      <c r="H13" s="13"/>
      <c r="I13" s="13"/>
      <c r="J13" s="40"/>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25"/>
    </row>
    <row r="14" spans="1:130" s="26" customFormat="1" ht="18" customHeight="1" x14ac:dyDescent="0.2">
      <c r="A14" s="41" t="s">
        <v>294</v>
      </c>
      <c r="B14" s="42">
        <v>98068</v>
      </c>
      <c r="C14" s="43">
        <v>66485</v>
      </c>
      <c r="D14" s="31">
        <v>58962</v>
      </c>
      <c r="E14" s="44">
        <f t="shared" si="1"/>
        <v>60.123587714646973</v>
      </c>
      <c r="F14" s="32">
        <f t="shared" si="2"/>
        <v>88.684665714070846</v>
      </c>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25"/>
    </row>
    <row r="15" spans="1:130" s="26" customFormat="1" ht="18" customHeight="1" x14ac:dyDescent="0.2">
      <c r="A15" s="45" t="s">
        <v>395</v>
      </c>
      <c r="B15" s="1056">
        <v>471377</v>
      </c>
      <c r="C15" s="1056">
        <v>393326</v>
      </c>
      <c r="D15" s="1056">
        <v>380501</v>
      </c>
      <c r="E15" s="1058">
        <f t="shared" si="1"/>
        <v>80.721163739427254</v>
      </c>
      <c r="F15" s="1060">
        <f t="shared" si="2"/>
        <v>96.739345987806558</v>
      </c>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25"/>
    </row>
    <row r="16" spans="1:130" s="26" customFormat="1" ht="12" customHeight="1" x14ac:dyDescent="0.2">
      <c r="A16" s="29" t="s">
        <v>396</v>
      </c>
      <c r="B16" s="1057"/>
      <c r="C16" s="1057"/>
      <c r="D16" s="1057"/>
      <c r="E16" s="1059"/>
      <c r="F16" s="1061"/>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25"/>
    </row>
    <row r="17" spans="1:130" s="52" customFormat="1" ht="18.95" customHeight="1" thickBot="1" x14ac:dyDescent="0.25">
      <c r="A17" s="46" t="s">
        <v>603</v>
      </c>
      <c r="B17" s="47">
        <v>257</v>
      </c>
      <c r="C17" s="48">
        <v>52</v>
      </c>
      <c r="D17" s="48">
        <v>51</v>
      </c>
      <c r="E17" s="49">
        <f>(D17/B17)*100</f>
        <v>19.844357976653697</v>
      </c>
      <c r="F17" s="32">
        <f t="shared" si="2"/>
        <v>98.076923076923066</v>
      </c>
      <c r="G17" s="13"/>
      <c r="H17" s="13"/>
      <c r="I17" s="13"/>
      <c r="J17" s="13"/>
      <c r="K17" s="13"/>
      <c r="L17" s="13"/>
      <c r="M17" s="13"/>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1"/>
    </row>
    <row r="18" spans="1:130" s="57" customFormat="1" ht="18.75" customHeight="1" thickBot="1" x14ac:dyDescent="0.25">
      <c r="A18" s="53" t="s">
        <v>605</v>
      </c>
      <c r="B18" s="15">
        <f>SUM(B19:B33)</f>
        <v>131703</v>
      </c>
      <c r="C18" s="15">
        <f>SUM(C19:C33)</f>
        <v>52248</v>
      </c>
      <c r="D18" s="54">
        <f>SUM(D19:D33)</f>
        <v>50445</v>
      </c>
      <c r="E18" s="16">
        <f>(D18/B18)*100</f>
        <v>38.302088790688138</v>
      </c>
      <c r="F18" s="17">
        <f>(D18/C18)*100</f>
        <v>96.549150206706486</v>
      </c>
      <c r="G18" s="13"/>
      <c r="H18" s="13"/>
      <c r="I18" s="13"/>
      <c r="J18" s="13"/>
      <c r="K18" s="13"/>
      <c r="L18" s="13"/>
      <c r="M18" s="13"/>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6"/>
    </row>
    <row r="19" spans="1:130" s="26" customFormat="1" ht="18" customHeight="1" x14ac:dyDescent="0.2">
      <c r="A19" s="29" t="s">
        <v>606</v>
      </c>
      <c r="B19" s="58">
        <v>2500</v>
      </c>
      <c r="C19" s="58">
        <v>33</v>
      </c>
      <c r="D19" s="58">
        <v>33</v>
      </c>
      <c r="E19" s="59">
        <f>(D19/B19)*100</f>
        <v>1.32</v>
      </c>
      <c r="F19" s="60">
        <f>(D19/C19)*100</f>
        <v>100</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25"/>
    </row>
    <row r="20" spans="1:130" s="26" customFormat="1" ht="18" customHeight="1" x14ac:dyDescent="0.2">
      <c r="A20" s="61" t="s">
        <v>609</v>
      </c>
      <c r="B20" s="34">
        <v>8837</v>
      </c>
      <c r="C20" s="34">
        <v>48</v>
      </c>
      <c r="D20" s="34">
        <v>48</v>
      </c>
      <c r="E20" s="62">
        <f>(D20/B20)*100</f>
        <v>0.54317075930745728</v>
      </c>
      <c r="F20" s="60">
        <f>(D20/C20)*100</f>
        <v>100</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25"/>
    </row>
    <row r="21" spans="1:130" s="52" customFormat="1" ht="18" customHeight="1" x14ac:dyDescent="0.2">
      <c r="A21" s="63" t="s">
        <v>617</v>
      </c>
      <c r="B21" s="64">
        <v>1450</v>
      </c>
      <c r="C21" s="64">
        <v>2330</v>
      </c>
      <c r="D21" s="64">
        <v>2208</v>
      </c>
      <c r="E21" s="65">
        <f>(D21/B21)*100</f>
        <v>152.27586206896549</v>
      </c>
      <c r="F21" s="66">
        <f>(D21/C21)*100</f>
        <v>94.763948497854074</v>
      </c>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1"/>
    </row>
    <row r="22" spans="1:130" s="26" customFormat="1" ht="18" customHeight="1" x14ac:dyDescent="0.2">
      <c r="A22" s="29" t="s">
        <v>625</v>
      </c>
      <c r="B22" s="67">
        <v>1300</v>
      </c>
      <c r="C22" s="67">
        <v>136</v>
      </c>
      <c r="D22" s="67">
        <v>136</v>
      </c>
      <c r="E22" s="59">
        <f t="shared" ref="E22:E32" si="3">(D22/B22)*100</f>
        <v>10.461538461538462</v>
      </c>
      <c r="F22" s="66">
        <f t="shared" ref="F22:F32" si="4">(D22/C22)*100</f>
        <v>100</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25"/>
    </row>
    <row r="23" spans="1:130" s="26" customFormat="1" ht="18" customHeight="1" x14ac:dyDescent="0.2">
      <c r="A23" s="68" t="s">
        <v>629</v>
      </c>
      <c r="B23" s="37">
        <v>1000</v>
      </c>
      <c r="C23" s="37">
        <v>0</v>
      </c>
      <c r="D23" s="39">
        <v>0</v>
      </c>
      <c r="E23" s="59">
        <f t="shared" si="3"/>
        <v>0</v>
      </c>
      <c r="F23" s="1022" t="s">
        <v>941</v>
      </c>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25"/>
    </row>
    <row r="24" spans="1:130" s="26" customFormat="1" ht="18" customHeight="1" x14ac:dyDescent="0.2">
      <c r="A24" s="69" t="s">
        <v>632</v>
      </c>
      <c r="B24" s="37">
        <v>0</v>
      </c>
      <c r="C24" s="37">
        <v>0</v>
      </c>
      <c r="D24" s="39">
        <v>0</v>
      </c>
      <c r="E24" s="1023" t="s">
        <v>941</v>
      </c>
      <c r="F24" s="1022" t="s">
        <v>941</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25"/>
    </row>
    <row r="25" spans="1:130" s="26" customFormat="1" ht="18" customHeight="1" x14ac:dyDescent="0.2">
      <c r="A25" s="29" t="s">
        <v>635</v>
      </c>
      <c r="B25" s="70">
        <v>1375</v>
      </c>
      <c r="C25" s="70">
        <v>2021</v>
      </c>
      <c r="D25" s="39">
        <v>2019</v>
      </c>
      <c r="E25" s="71">
        <f t="shared" si="3"/>
        <v>146.83636363636364</v>
      </c>
      <c r="F25" s="66">
        <f t="shared" si="4"/>
        <v>99.901039089559632</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25"/>
    </row>
    <row r="26" spans="1:130" s="73" customFormat="1" ht="18" customHeight="1" x14ac:dyDescent="0.2">
      <c r="A26" s="29" t="s">
        <v>646</v>
      </c>
      <c r="B26" s="70">
        <v>3000</v>
      </c>
      <c r="C26" s="70">
        <v>0</v>
      </c>
      <c r="D26" s="39">
        <v>0</v>
      </c>
      <c r="E26" s="71">
        <f t="shared" si="3"/>
        <v>0</v>
      </c>
      <c r="F26" s="1022" t="s">
        <v>941</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72"/>
    </row>
    <row r="27" spans="1:130" s="73" customFormat="1" ht="18" customHeight="1" x14ac:dyDescent="0.2">
      <c r="A27" s="68" t="s">
        <v>649</v>
      </c>
      <c r="B27" s="70">
        <v>4473</v>
      </c>
      <c r="C27" s="70">
        <v>300</v>
      </c>
      <c r="D27" s="39">
        <v>284</v>
      </c>
      <c r="E27" s="71">
        <f t="shared" si="3"/>
        <v>6.3492063492063489</v>
      </c>
      <c r="F27" s="66">
        <f t="shared" si="4"/>
        <v>94.666666666666671</v>
      </c>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72"/>
    </row>
    <row r="28" spans="1:130" s="73" customFormat="1" ht="18" customHeight="1" x14ac:dyDescent="0.2">
      <c r="A28" s="68" t="s">
        <v>654</v>
      </c>
      <c r="B28" s="70">
        <v>0</v>
      </c>
      <c r="C28" s="70">
        <v>213</v>
      </c>
      <c r="D28" s="39">
        <v>213</v>
      </c>
      <c r="E28" s="1024" t="s">
        <v>941</v>
      </c>
      <c r="F28" s="66">
        <f t="shared" si="4"/>
        <v>100</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72"/>
    </row>
    <row r="29" spans="1:130" s="73" customFormat="1" ht="18" customHeight="1" x14ac:dyDescent="0.2">
      <c r="A29" s="29" t="s">
        <v>657</v>
      </c>
      <c r="B29" s="74">
        <v>37663</v>
      </c>
      <c r="C29" s="74">
        <v>23582</v>
      </c>
      <c r="D29" s="39">
        <v>22648</v>
      </c>
      <c r="E29" s="62">
        <f t="shared" si="3"/>
        <v>60.133287311154184</v>
      </c>
      <c r="F29" s="32">
        <f t="shared" si="4"/>
        <v>96.039352048172333</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72"/>
    </row>
    <row r="30" spans="1:130" s="26" customFormat="1" ht="18" customHeight="1" x14ac:dyDescent="0.2">
      <c r="A30" s="45" t="s">
        <v>716</v>
      </c>
      <c r="B30" s="75">
        <v>13608</v>
      </c>
      <c r="C30" s="75">
        <v>11488</v>
      </c>
      <c r="D30" s="39">
        <v>10834</v>
      </c>
      <c r="E30" s="62">
        <f t="shared" si="3"/>
        <v>79.614932392710173</v>
      </c>
      <c r="F30" s="32">
        <f t="shared" si="4"/>
        <v>94.307103064066851</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25"/>
    </row>
    <row r="31" spans="1:130" s="26" customFormat="1" ht="18" customHeight="1" x14ac:dyDescent="0.2">
      <c r="A31" s="76" t="s">
        <v>737</v>
      </c>
      <c r="B31" s="74">
        <v>39002</v>
      </c>
      <c r="C31" s="74">
        <v>567</v>
      </c>
      <c r="D31" s="77">
        <v>553</v>
      </c>
      <c r="E31" s="59">
        <f t="shared" si="3"/>
        <v>1.4178760063586482</v>
      </c>
      <c r="F31" s="78">
        <f t="shared" si="4"/>
        <v>97.53086419753086</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25"/>
    </row>
    <row r="32" spans="1:130" s="26" customFormat="1" ht="18" customHeight="1" x14ac:dyDescent="0.2">
      <c r="A32" s="41" t="s">
        <v>828</v>
      </c>
      <c r="B32" s="1054">
        <v>17495</v>
      </c>
      <c r="C32" s="1056">
        <v>11530</v>
      </c>
      <c r="D32" s="1056">
        <v>11469</v>
      </c>
      <c r="E32" s="1058">
        <f t="shared" si="3"/>
        <v>65.555873106601879</v>
      </c>
      <c r="F32" s="1060">
        <f t="shared" si="4"/>
        <v>99.470945359930624</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25"/>
    </row>
    <row r="33" spans="1:130" s="26" customFormat="1" ht="12" customHeight="1" thickBot="1" x14ac:dyDescent="0.25">
      <c r="A33" s="29" t="s">
        <v>829</v>
      </c>
      <c r="B33" s="1055"/>
      <c r="C33" s="1057"/>
      <c r="D33" s="1055"/>
      <c r="E33" s="1059"/>
      <c r="F33" s="1061"/>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25"/>
    </row>
    <row r="34" spans="1:130" s="57" customFormat="1" ht="18.75" customHeight="1" thickBot="1" x14ac:dyDescent="0.25">
      <c r="A34" s="79" t="s">
        <v>830</v>
      </c>
      <c r="B34" s="80">
        <f>SUM(B35:B37)</f>
        <v>29295</v>
      </c>
      <c r="C34" s="80">
        <f t="shared" ref="C34:D34" si="5">SUM(C35:C37)</f>
        <v>4366</v>
      </c>
      <c r="D34" s="80">
        <f t="shared" si="5"/>
        <v>4030</v>
      </c>
      <c r="E34" s="81">
        <f>(D34/B34)*100</f>
        <v>13.756613756613756</v>
      </c>
      <c r="F34" s="82">
        <f>(D34/C34)*100</f>
        <v>92.304168575355021</v>
      </c>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6"/>
    </row>
    <row r="35" spans="1:130" s="26" customFormat="1" ht="18" customHeight="1" x14ac:dyDescent="0.2">
      <c r="A35" s="83" t="s">
        <v>831</v>
      </c>
      <c r="B35" s="84"/>
      <c r="C35" s="84"/>
      <c r="D35" s="85"/>
      <c r="E35" s="86"/>
      <c r="F35" s="87"/>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25"/>
    </row>
    <row r="36" spans="1:130" s="26" customFormat="1" ht="13.5" customHeight="1" x14ac:dyDescent="0.2">
      <c r="A36" s="29" t="s">
        <v>832</v>
      </c>
      <c r="B36" s="77">
        <v>28025</v>
      </c>
      <c r="C36" s="77">
        <v>4096</v>
      </c>
      <c r="D36" s="88">
        <v>3767</v>
      </c>
      <c r="E36" s="59">
        <f t="shared" ref="E36:E40" si="6">(D36/B36)*100</f>
        <v>13.44157002676182</v>
      </c>
      <c r="F36" s="78">
        <f t="shared" ref="F36:F40" si="7">(D36/C36)*100</f>
        <v>91.9677734375</v>
      </c>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25"/>
    </row>
    <row r="37" spans="1:130" s="26" customFormat="1" ht="18" customHeight="1" thickBot="1" x14ac:dyDescent="0.25">
      <c r="A37" s="89" t="s">
        <v>772</v>
      </c>
      <c r="B37" s="90">
        <v>1270</v>
      </c>
      <c r="C37" s="90">
        <v>270</v>
      </c>
      <c r="D37" s="91">
        <v>263</v>
      </c>
      <c r="E37" s="92">
        <f t="shared" si="6"/>
        <v>20.708661417322833</v>
      </c>
      <c r="F37" s="93">
        <f t="shared" si="7"/>
        <v>97.407407407407405</v>
      </c>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25"/>
    </row>
    <row r="38" spans="1:130" s="57" customFormat="1" ht="18.75" customHeight="1" thickBot="1" x14ac:dyDescent="0.25">
      <c r="A38" s="27" t="s">
        <v>833</v>
      </c>
      <c r="B38" s="15">
        <f>SUM(B39:B40)</f>
        <v>47483</v>
      </c>
      <c r="C38" s="15">
        <f>SUM(C39:C40)</f>
        <v>34847</v>
      </c>
      <c r="D38" s="15">
        <f>SUM(D39:D40)</f>
        <v>34330</v>
      </c>
      <c r="E38" s="16">
        <f t="shared" si="6"/>
        <v>72.299559842469947</v>
      </c>
      <c r="F38" s="17">
        <f t="shared" si="7"/>
        <v>98.516371567136346</v>
      </c>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6"/>
    </row>
    <row r="39" spans="1:130" s="26" customFormat="1" ht="18" customHeight="1" x14ac:dyDescent="0.2">
      <c r="A39" s="29" t="s">
        <v>775</v>
      </c>
      <c r="B39" s="88">
        <v>19815</v>
      </c>
      <c r="C39" s="88">
        <v>15447</v>
      </c>
      <c r="D39" s="94">
        <v>15446</v>
      </c>
      <c r="E39" s="59">
        <f t="shared" si="6"/>
        <v>77.951047186474895</v>
      </c>
      <c r="F39" s="78">
        <f t="shared" si="7"/>
        <v>99.993526251051989</v>
      </c>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25"/>
    </row>
    <row r="40" spans="1:130" s="26" customFormat="1" ht="18" customHeight="1" x14ac:dyDescent="0.2">
      <c r="A40" s="41" t="s">
        <v>782</v>
      </c>
      <c r="B40" s="1056">
        <v>27668</v>
      </c>
      <c r="C40" s="1056">
        <v>19400</v>
      </c>
      <c r="D40" s="1056">
        <v>18884</v>
      </c>
      <c r="E40" s="1058">
        <f t="shared" si="6"/>
        <v>68.25213242735289</v>
      </c>
      <c r="F40" s="1060">
        <f t="shared" si="7"/>
        <v>97.340206185567013</v>
      </c>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25"/>
    </row>
    <row r="41" spans="1:130" s="26" customFormat="1" ht="12" customHeight="1" thickBot="1" x14ac:dyDescent="0.25">
      <c r="A41" s="41" t="s">
        <v>783</v>
      </c>
      <c r="B41" s="1055"/>
      <c r="C41" s="1055"/>
      <c r="D41" s="1055"/>
      <c r="E41" s="1062"/>
      <c r="F41" s="106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25"/>
    </row>
    <row r="42" spans="1:130" s="57" customFormat="1" ht="18.75" customHeight="1" thickBot="1" x14ac:dyDescent="0.25">
      <c r="A42" s="27" t="s">
        <v>834</v>
      </c>
      <c r="B42" s="15">
        <f>SUM(B43:B44)</f>
        <v>76466</v>
      </c>
      <c r="C42" s="15">
        <f>SUM(C43:C44)</f>
        <v>3336</v>
      </c>
      <c r="D42" s="95">
        <f>SUM(D43:D44)</f>
        <v>1616</v>
      </c>
      <c r="E42" s="96">
        <f>(D42/B42)*100</f>
        <v>2.1133575706850105</v>
      </c>
      <c r="F42" s="97">
        <f>(D42/C42)*100</f>
        <v>48.441247002398079</v>
      </c>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6"/>
    </row>
    <row r="43" spans="1:130" s="26" customFormat="1" ht="18" customHeight="1" x14ac:dyDescent="0.2">
      <c r="A43" s="98" t="s">
        <v>799</v>
      </c>
      <c r="B43" s="99">
        <v>26466</v>
      </c>
      <c r="C43" s="99">
        <v>1671</v>
      </c>
      <c r="D43" s="100">
        <v>1616</v>
      </c>
      <c r="E43" s="101">
        <f>(D43/B43)*100</f>
        <v>6.1059472530794228</v>
      </c>
      <c r="F43" s="102">
        <f>(D43/C43)*100</f>
        <v>96.708557749850385</v>
      </c>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25"/>
    </row>
    <row r="44" spans="1:130" s="26" customFormat="1" ht="18" customHeight="1" thickBot="1" x14ac:dyDescent="0.25">
      <c r="A44" s="103" t="s">
        <v>814</v>
      </c>
      <c r="B44" s="104">
        <v>50000</v>
      </c>
      <c r="C44" s="104">
        <v>1665</v>
      </c>
      <c r="D44" s="105">
        <v>0</v>
      </c>
      <c r="E44" s="92">
        <f>(D44/B44)*100</f>
        <v>0</v>
      </c>
      <c r="F44" s="32">
        <f>(D44/C44)*100</f>
        <v>0</v>
      </c>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25"/>
    </row>
    <row r="45" spans="1:130" s="111" customFormat="1" ht="30" customHeight="1" thickBot="1" x14ac:dyDescent="0.35">
      <c r="A45" s="106" t="s">
        <v>835</v>
      </c>
      <c r="B45" s="107">
        <f>SUM(B6+B8+B18+B34+B38+B42)</f>
        <v>1122034</v>
      </c>
      <c r="C45" s="108">
        <f t="shared" ref="C45:D45" si="8">SUM(C6+C8+C18+C34+C38+C42)</f>
        <v>717191</v>
      </c>
      <c r="D45" s="108">
        <f t="shared" si="8"/>
        <v>687305</v>
      </c>
      <c r="E45" s="109">
        <f>(D45/B45)*100</f>
        <v>61.255273904355846</v>
      </c>
      <c r="F45" s="110">
        <f>(D45/C45)*100</f>
        <v>95.832909225018156</v>
      </c>
      <c r="H45" s="112"/>
    </row>
    <row r="46" spans="1:130" s="12" customFormat="1" ht="10.5" customHeight="1" thickTop="1" x14ac:dyDescent="0.2">
      <c r="A46" s="11"/>
      <c r="B46" s="11"/>
      <c r="C46" s="113"/>
      <c r="D46" s="113"/>
      <c r="E46" s="114"/>
      <c r="F46" s="114"/>
      <c r="H46" s="11"/>
    </row>
    <row r="47" spans="1:130" s="12" customFormat="1" ht="16.5" customHeight="1" x14ac:dyDescent="0.2">
      <c r="A47" s="115"/>
      <c r="B47" s="11"/>
      <c r="C47" s="11"/>
      <c r="D47" s="11"/>
      <c r="E47" s="11"/>
      <c r="F47" s="11"/>
      <c r="G47" s="11"/>
      <c r="H47" s="11"/>
    </row>
    <row r="48" spans="1:130" x14ac:dyDescent="0.2">
      <c r="A48" s="11"/>
      <c r="B48" s="11"/>
      <c r="C48" s="116"/>
      <c r="D48" s="116"/>
    </row>
    <row r="49" spans="1:130" x14ac:dyDescent="0.2">
      <c r="B49" s="11"/>
    </row>
    <row r="50" spans="1:130" x14ac:dyDescent="0.2">
      <c r="A50" s="11"/>
      <c r="B50" s="11"/>
    </row>
    <row r="51" spans="1:130" x14ac:dyDescent="0.2">
      <c r="A51" s="11"/>
      <c r="B51" s="11"/>
    </row>
    <row r="52" spans="1:130" x14ac:dyDescent="0.2">
      <c r="A52" s="117"/>
    </row>
    <row r="53" spans="1:130" x14ac:dyDescent="0.2">
      <c r="A53" s="117"/>
    </row>
    <row r="54" spans="1:130" s="117" customFormat="1" x14ac:dyDescent="0.2">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18"/>
    </row>
    <row r="55" spans="1:130" s="117" customFormat="1" x14ac:dyDescent="0.2">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18"/>
    </row>
    <row r="56" spans="1:130" s="117" customFormat="1" x14ac:dyDescent="0.2">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18"/>
    </row>
    <row r="57" spans="1:130" s="117" customFormat="1" x14ac:dyDescent="0.2">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18"/>
    </row>
    <row r="58" spans="1:130" s="117" customFormat="1" x14ac:dyDescent="0.2">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18"/>
    </row>
    <row r="59" spans="1:130" s="117" customFormat="1" x14ac:dyDescent="0.2">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18"/>
    </row>
    <row r="60" spans="1:130" s="117" customFormat="1" x14ac:dyDescent="0.2">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18"/>
    </row>
    <row r="61" spans="1:130" s="117" customFormat="1" x14ac:dyDescent="0.2">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18"/>
    </row>
    <row r="62" spans="1:130" s="117" customFormat="1" x14ac:dyDescent="0.2">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18"/>
    </row>
    <row r="63" spans="1:130" s="117" customFormat="1" x14ac:dyDescent="0.2">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18"/>
    </row>
    <row r="64" spans="1:130" s="117" customFormat="1" x14ac:dyDescent="0.2">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18"/>
    </row>
    <row r="65" spans="6:130" s="117" customFormat="1" x14ac:dyDescent="0.2">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18"/>
    </row>
    <row r="66" spans="6:130" s="117" customFormat="1" x14ac:dyDescent="0.2">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18"/>
    </row>
    <row r="67" spans="6:130" s="117" customFormat="1" x14ac:dyDescent="0.2">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18"/>
    </row>
    <row r="68" spans="6:130" s="117" customFormat="1" x14ac:dyDescent="0.2">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18"/>
    </row>
    <row r="69" spans="6:130" s="117" customFormat="1" x14ac:dyDescent="0.2">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18"/>
    </row>
    <row r="70" spans="6:130" s="117" customFormat="1" x14ac:dyDescent="0.2">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18"/>
    </row>
    <row r="71" spans="6:130" s="117" customFormat="1" x14ac:dyDescent="0.2">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18"/>
    </row>
    <row r="72" spans="6:130" s="117" customFormat="1" x14ac:dyDescent="0.2">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18"/>
    </row>
    <row r="73" spans="6:130" s="117" customFormat="1" x14ac:dyDescent="0.2">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18"/>
    </row>
    <row r="74" spans="6:130" s="117" customFormat="1" x14ac:dyDescent="0.2">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18"/>
    </row>
    <row r="75" spans="6:130" s="117" customFormat="1" x14ac:dyDescent="0.2">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18"/>
    </row>
    <row r="76" spans="6:130" s="117" customFormat="1" x14ac:dyDescent="0.2">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18"/>
    </row>
    <row r="77" spans="6:130" s="117" customFormat="1" x14ac:dyDescent="0.2">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18"/>
    </row>
    <row r="78" spans="6:130" s="117" customFormat="1" x14ac:dyDescent="0.2">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18"/>
    </row>
    <row r="79" spans="6:130" s="117" customFormat="1" x14ac:dyDescent="0.2">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18"/>
    </row>
    <row r="80" spans="6:130" s="117" customFormat="1" x14ac:dyDescent="0.2">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18"/>
    </row>
    <row r="81" spans="6:130" s="117" customFormat="1" x14ac:dyDescent="0.2">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18"/>
    </row>
    <row r="82" spans="6:130" s="117" customFormat="1" x14ac:dyDescent="0.2">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18"/>
    </row>
    <row r="83" spans="6:130" s="117" customFormat="1" x14ac:dyDescent="0.2">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18"/>
    </row>
    <row r="84" spans="6:130" s="117" customFormat="1" x14ac:dyDescent="0.2">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18"/>
    </row>
    <row r="85" spans="6:130" s="117" customFormat="1" x14ac:dyDescent="0.2">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18"/>
    </row>
    <row r="86" spans="6:130" s="117" customFormat="1" x14ac:dyDescent="0.2">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18"/>
    </row>
    <row r="87" spans="6:130" s="117" customFormat="1" x14ac:dyDescent="0.2">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18"/>
    </row>
    <row r="88" spans="6:130" s="117" customFormat="1" x14ac:dyDescent="0.2">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18"/>
    </row>
    <row r="89" spans="6:130" s="117" customFormat="1" x14ac:dyDescent="0.2">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18"/>
    </row>
    <row r="90" spans="6:130" s="117" customFormat="1" x14ac:dyDescent="0.2">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18"/>
    </row>
    <row r="91" spans="6:130" s="117" customFormat="1" x14ac:dyDescent="0.2">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18"/>
    </row>
    <row r="92" spans="6:130" s="117" customFormat="1" x14ac:dyDescent="0.2">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18"/>
    </row>
    <row r="93" spans="6:130" s="117" customFormat="1" x14ac:dyDescent="0.2">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18"/>
    </row>
    <row r="94" spans="6:130" s="117" customFormat="1" x14ac:dyDescent="0.2">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18"/>
    </row>
    <row r="95" spans="6:130" s="117" customFormat="1" x14ac:dyDescent="0.2">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18"/>
    </row>
    <row r="96" spans="6:130" s="117" customFormat="1" x14ac:dyDescent="0.2">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18"/>
    </row>
    <row r="97" spans="6:130" s="117" customFormat="1" x14ac:dyDescent="0.2">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18"/>
    </row>
    <row r="98" spans="6:130" s="117" customFormat="1" x14ac:dyDescent="0.2">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18"/>
    </row>
    <row r="99" spans="6:130" s="117" customFormat="1" x14ac:dyDescent="0.2">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18"/>
    </row>
    <row r="100" spans="6:130" s="117" customFormat="1" x14ac:dyDescent="0.2">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18"/>
    </row>
    <row r="101" spans="6:130" s="117" customFormat="1" x14ac:dyDescent="0.2">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18"/>
    </row>
    <row r="102" spans="6:130" s="117" customFormat="1" x14ac:dyDescent="0.2">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18"/>
    </row>
    <row r="103" spans="6:130" s="117" customFormat="1" x14ac:dyDescent="0.2">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18"/>
    </row>
    <row r="104" spans="6:130" s="117" customFormat="1" x14ac:dyDescent="0.2">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18"/>
    </row>
    <row r="105" spans="6:130" s="117" customFormat="1" x14ac:dyDescent="0.2">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18"/>
    </row>
    <row r="106" spans="6:130" s="117" customFormat="1" x14ac:dyDescent="0.2">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18"/>
    </row>
    <row r="107" spans="6:130" s="117" customFormat="1" x14ac:dyDescent="0.2">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18"/>
    </row>
    <row r="108" spans="6:130" s="117" customFormat="1" x14ac:dyDescent="0.2">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18"/>
    </row>
    <row r="109" spans="6:130" s="117" customFormat="1" x14ac:dyDescent="0.2">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18"/>
    </row>
    <row r="110" spans="6:130" s="117" customFormat="1" x14ac:dyDescent="0.2">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18"/>
    </row>
    <row r="111" spans="6:130" s="117" customFormat="1" x14ac:dyDescent="0.2">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18"/>
    </row>
    <row r="112" spans="6:130" s="117" customFormat="1" x14ac:dyDescent="0.2">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18"/>
    </row>
    <row r="113" spans="6:130" s="117" customFormat="1" x14ac:dyDescent="0.2">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18"/>
    </row>
    <row r="114" spans="6:130" s="117" customFormat="1" x14ac:dyDescent="0.2">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18"/>
    </row>
    <row r="115" spans="6:130" s="117" customFormat="1" x14ac:dyDescent="0.2">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18"/>
    </row>
    <row r="116" spans="6:130" s="117" customFormat="1" x14ac:dyDescent="0.2">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18"/>
    </row>
    <row r="117" spans="6:130" s="117" customFormat="1" x14ac:dyDescent="0.2">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18"/>
    </row>
    <row r="118" spans="6:130" s="117" customFormat="1" x14ac:dyDescent="0.2">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18"/>
    </row>
    <row r="119" spans="6:130" s="117" customFormat="1" x14ac:dyDescent="0.2">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18"/>
    </row>
    <row r="120" spans="6:130" s="117" customFormat="1" x14ac:dyDescent="0.2">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13"/>
      <c r="DU120" s="13"/>
      <c r="DV120" s="13"/>
      <c r="DW120" s="13"/>
      <c r="DX120" s="13"/>
      <c r="DY120" s="13"/>
      <c r="DZ120" s="118"/>
    </row>
    <row r="121" spans="6:130" s="117" customFormat="1" x14ac:dyDescent="0.2">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18"/>
    </row>
    <row r="122" spans="6:130" s="117" customFormat="1" x14ac:dyDescent="0.2">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18"/>
    </row>
    <row r="123" spans="6:130" s="117" customFormat="1" x14ac:dyDescent="0.2">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18"/>
    </row>
    <row r="124" spans="6:130" s="117" customFormat="1" x14ac:dyDescent="0.2">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18"/>
    </row>
    <row r="125" spans="6:130" s="117" customFormat="1" x14ac:dyDescent="0.2">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18"/>
    </row>
    <row r="126" spans="6:130" s="117" customFormat="1" x14ac:dyDescent="0.2">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18"/>
    </row>
    <row r="127" spans="6:130" s="117" customFormat="1" x14ac:dyDescent="0.2">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18"/>
    </row>
    <row r="128" spans="6:130" s="117" customFormat="1" x14ac:dyDescent="0.2">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13"/>
      <c r="DP128" s="13"/>
      <c r="DQ128" s="13"/>
      <c r="DR128" s="13"/>
      <c r="DS128" s="13"/>
      <c r="DT128" s="13"/>
      <c r="DU128" s="13"/>
      <c r="DV128" s="13"/>
      <c r="DW128" s="13"/>
      <c r="DX128" s="13"/>
      <c r="DY128" s="13"/>
      <c r="DZ128" s="118"/>
    </row>
    <row r="129" spans="6:130" s="117" customFormat="1" x14ac:dyDescent="0.2">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18"/>
    </row>
    <row r="130" spans="6:130" s="117" customFormat="1" x14ac:dyDescent="0.2">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18"/>
    </row>
    <row r="131" spans="6:130" s="117" customFormat="1" x14ac:dyDescent="0.2">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13"/>
      <c r="DP131" s="13"/>
      <c r="DQ131" s="13"/>
      <c r="DR131" s="13"/>
      <c r="DS131" s="13"/>
      <c r="DT131" s="13"/>
      <c r="DU131" s="13"/>
      <c r="DV131" s="13"/>
      <c r="DW131" s="13"/>
      <c r="DX131" s="13"/>
      <c r="DY131" s="13"/>
      <c r="DZ131" s="118"/>
    </row>
    <row r="132" spans="6:130" s="117" customFormat="1" x14ac:dyDescent="0.2">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18"/>
    </row>
    <row r="133" spans="6:130" s="117" customFormat="1" x14ac:dyDescent="0.2">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18"/>
    </row>
    <row r="134" spans="6:130" s="117" customFormat="1" x14ac:dyDescent="0.2">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18"/>
    </row>
    <row r="135" spans="6:130" s="117" customFormat="1" x14ac:dyDescent="0.2">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18"/>
    </row>
    <row r="136" spans="6:130" s="117" customFormat="1" x14ac:dyDescent="0.2">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18"/>
    </row>
    <row r="137" spans="6:130" s="117" customFormat="1" x14ac:dyDescent="0.2">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18"/>
    </row>
    <row r="138" spans="6:130" s="117" customFormat="1" x14ac:dyDescent="0.2">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18"/>
    </row>
    <row r="139" spans="6:130" s="117" customFormat="1" x14ac:dyDescent="0.2">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18"/>
    </row>
    <row r="140" spans="6:130" s="117" customFormat="1" x14ac:dyDescent="0.2">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18"/>
    </row>
    <row r="141" spans="6:130" s="117" customFormat="1" x14ac:dyDescent="0.2">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18"/>
    </row>
    <row r="142" spans="6:130" s="117" customFormat="1" x14ac:dyDescent="0.2">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18"/>
    </row>
    <row r="182" spans="1:130" s="13" customFormat="1" x14ac:dyDescent="0.2">
      <c r="A182" s="120"/>
      <c r="B182" s="121"/>
      <c r="C182" s="121"/>
      <c r="D182" s="121"/>
      <c r="E182" s="121"/>
      <c r="T182" s="122"/>
      <c r="DZ182" s="118"/>
    </row>
    <row r="183" spans="1:130" s="13" customFormat="1" x14ac:dyDescent="0.2">
      <c r="A183" s="123"/>
      <c r="B183" s="124"/>
      <c r="C183" s="124"/>
      <c r="D183" s="124"/>
      <c r="E183" s="124"/>
      <c r="F183" s="125"/>
      <c r="G183" s="125"/>
      <c r="H183" s="125"/>
      <c r="I183" s="125"/>
      <c r="J183" s="125"/>
      <c r="K183" s="125"/>
      <c r="L183" s="125"/>
      <c r="M183" s="125"/>
      <c r="N183" s="125"/>
      <c r="O183" s="125"/>
      <c r="P183" s="125"/>
      <c r="Q183" s="125"/>
      <c r="R183" s="125"/>
      <c r="S183" s="125"/>
      <c r="T183" s="126"/>
      <c r="DZ183" s="118"/>
    </row>
    <row r="186" spans="1:130" s="13" customFormat="1" x14ac:dyDescent="0.2">
      <c r="A186" s="119"/>
      <c r="B186" s="117"/>
      <c r="C186" s="117"/>
      <c r="D186" s="117"/>
      <c r="E186" s="117"/>
      <c r="M186" s="13">
        <v>734</v>
      </c>
      <c r="DZ186" s="118"/>
    </row>
  </sheetData>
  <mergeCells count="18">
    <mergeCell ref="A1:F1"/>
    <mergeCell ref="A2:F2"/>
    <mergeCell ref="D4:D5"/>
    <mergeCell ref="B15:B16"/>
    <mergeCell ref="C15:C16"/>
    <mergeCell ref="D15:D16"/>
    <mergeCell ref="E15:E16"/>
    <mergeCell ref="F15:F16"/>
    <mergeCell ref="B40:B41"/>
    <mergeCell ref="C40:C41"/>
    <mergeCell ref="D40:D41"/>
    <mergeCell ref="E40:E41"/>
    <mergeCell ref="F40:F41"/>
    <mergeCell ref="B32:B33"/>
    <mergeCell ref="C32:C33"/>
    <mergeCell ref="D32:D33"/>
    <mergeCell ref="E32:E33"/>
    <mergeCell ref="F32:F33"/>
  </mergeCells>
  <pageMargins left="0.39370078740157483" right="0" top="0.39370078740157483"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26"/>
  <sheetViews>
    <sheetView tabSelected="1" zoomScale="85" zoomScaleNormal="85" workbookViewId="0">
      <selection activeCell="A2" sqref="A2"/>
    </sheetView>
  </sheetViews>
  <sheetFormatPr defaultRowHeight="12.75" x14ac:dyDescent="0.2"/>
  <cols>
    <col min="1" max="1" width="6.140625" customWidth="1"/>
    <col min="2" max="2" width="5.85546875" customWidth="1"/>
    <col min="3" max="3" width="12.42578125" customWidth="1"/>
    <col min="4" max="4" width="47.28515625" customWidth="1"/>
    <col min="5" max="6" width="10.5703125" customWidth="1"/>
    <col min="7" max="7" width="10.140625" customWidth="1"/>
    <col min="8" max="8" width="9.140625" customWidth="1"/>
    <col min="9" max="9" width="11.5703125" customWidth="1"/>
    <col min="10" max="11" width="10.42578125" customWidth="1"/>
    <col min="12" max="12" width="9.5703125" customWidth="1"/>
    <col min="13" max="13" width="6" customWidth="1"/>
    <col min="14" max="14" width="8.5703125" style="129" customWidth="1"/>
    <col min="15" max="15" width="10.85546875" style="129" customWidth="1"/>
    <col min="16" max="16" width="16.28515625" style="129" customWidth="1"/>
    <col min="17" max="17" width="9" style="129" customWidth="1"/>
    <col min="18" max="18" width="61.85546875" customWidth="1"/>
  </cols>
  <sheetData>
    <row r="1" spans="1:18" ht="26.25" x14ac:dyDescent="0.2">
      <c r="A1" s="1109" t="s">
        <v>0</v>
      </c>
      <c r="B1" s="1109"/>
      <c r="C1" s="1109"/>
      <c r="D1" s="1109"/>
      <c r="E1" s="1109"/>
      <c r="F1" s="1109"/>
      <c r="G1" s="1109"/>
      <c r="H1" s="1109"/>
      <c r="I1" s="1109"/>
      <c r="J1" s="1109"/>
      <c r="K1" s="1109"/>
      <c r="L1" s="1109"/>
      <c r="M1" s="1109"/>
      <c r="N1" s="1109"/>
      <c r="O1" s="1109"/>
      <c r="P1" s="1109"/>
      <c r="Q1" s="1109"/>
      <c r="R1" s="1109"/>
    </row>
    <row r="2" spans="1:18" ht="15.75" thickBot="1" x14ac:dyDescent="0.25">
      <c r="A2" s="133"/>
      <c r="B2" s="134"/>
      <c r="C2" s="135"/>
      <c r="D2" s="136"/>
      <c r="E2" s="137"/>
      <c r="F2" s="138"/>
      <c r="G2" s="138"/>
      <c r="H2" s="138"/>
      <c r="I2" s="138"/>
      <c r="J2" s="135"/>
      <c r="K2" s="138"/>
      <c r="L2" s="135"/>
      <c r="M2" s="139"/>
      <c r="N2" s="134"/>
      <c r="O2" s="134"/>
      <c r="P2" s="140"/>
      <c r="Q2" s="140"/>
      <c r="R2" s="141" t="s">
        <v>863</v>
      </c>
    </row>
    <row r="3" spans="1:18" ht="12.75" customHeight="1" x14ac:dyDescent="0.2">
      <c r="A3" s="142"/>
      <c r="B3" s="143"/>
      <c r="C3" s="143"/>
      <c r="D3" s="143"/>
      <c r="E3" s="1110" t="s">
        <v>1</v>
      </c>
      <c r="F3" s="1111"/>
      <c r="G3" s="1111"/>
      <c r="H3" s="1112"/>
      <c r="I3" s="144" t="s">
        <v>2</v>
      </c>
      <c r="J3" s="1080" t="s">
        <v>3</v>
      </c>
      <c r="K3" s="1081"/>
      <c r="L3" s="1113" t="s">
        <v>4</v>
      </c>
      <c r="M3" s="1114"/>
      <c r="N3" s="1115" t="s">
        <v>5</v>
      </c>
      <c r="O3" s="1115"/>
      <c r="P3" s="1115"/>
      <c r="Q3" s="1116"/>
      <c r="R3" s="145"/>
    </row>
    <row r="4" spans="1:18" ht="15" x14ac:dyDescent="0.2">
      <c r="A4" s="146" t="s">
        <v>6</v>
      </c>
      <c r="B4" s="147" t="s">
        <v>7</v>
      </c>
      <c r="C4" s="147" t="s">
        <v>8</v>
      </c>
      <c r="D4" s="147" t="s">
        <v>9</v>
      </c>
      <c r="E4" s="1100" t="s">
        <v>10</v>
      </c>
      <c r="F4" s="1102" t="s">
        <v>11</v>
      </c>
      <c r="G4" s="1103"/>
      <c r="H4" s="1104"/>
      <c r="I4" s="148" t="s">
        <v>12</v>
      </c>
      <c r="J4" s="833" t="s">
        <v>13</v>
      </c>
      <c r="K4" s="834" t="s">
        <v>14</v>
      </c>
      <c r="L4" s="835" t="s">
        <v>15</v>
      </c>
      <c r="M4" s="149" t="s">
        <v>16</v>
      </c>
      <c r="N4" s="150" t="s">
        <v>17</v>
      </c>
      <c r="O4" s="147" t="s">
        <v>17</v>
      </c>
      <c r="P4" s="1105" t="s">
        <v>18</v>
      </c>
      <c r="Q4" s="1107" t="s">
        <v>19</v>
      </c>
      <c r="R4" s="151" t="s">
        <v>20</v>
      </c>
    </row>
    <row r="5" spans="1:18" ht="15.75" thickBot="1" x14ac:dyDescent="0.25">
      <c r="A5" s="146"/>
      <c r="B5" s="147"/>
      <c r="C5" s="147"/>
      <c r="D5" s="147"/>
      <c r="E5" s="1101"/>
      <c r="F5" s="152" t="s">
        <v>21</v>
      </c>
      <c r="G5" s="153" t="s">
        <v>22</v>
      </c>
      <c r="H5" s="154" t="s">
        <v>23</v>
      </c>
      <c r="I5" s="148" t="s">
        <v>24</v>
      </c>
      <c r="J5" s="836" t="s">
        <v>25</v>
      </c>
      <c r="K5" s="837" t="s">
        <v>25</v>
      </c>
      <c r="L5" s="838" t="s">
        <v>25</v>
      </c>
      <c r="M5" s="154" t="s">
        <v>26</v>
      </c>
      <c r="N5" s="155" t="s">
        <v>27</v>
      </c>
      <c r="O5" s="155" t="s">
        <v>28</v>
      </c>
      <c r="P5" s="1106"/>
      <c r="Q5" s="1108"/>
      <c r="R5" s="156"/>
    </row>
    <row r="6" spans="1:18" s="935" customFormat="1" ht="17.25" customHeight="1" thickBot="1" x14ac:dyDescent="0.3">
      <c r="A6" s="921" t="s">
        <v>29</v>
      </c>
      <c r="B6" s="1019"/>
      <c r="C6" s="1019"/>
      <c r="D6" s="1019"/>
      <c r="E6" s="929">
        <f t="shared" ref="E6:L6" si="0">E7</f>
        <v>10078</v>
      </c>
      <c r="F6" s="1020">
        <f t="shared" si="0"/>
        <v>9736</v>
      </c>
      <c r="G6" s="1020">
        <f t="shared" si="0"/>
        <v>0</v>
      </c>
      <c r="H6" s="927">
        <f t="shared" si="0"/>
        <v>342</v>
      </c>
      <c r="I6" s="929">
        <f t="shared" si="0"/>
        <v>342</v>
      </c>
      <c r="J6" s="926">
        <f t="shared" si="0"/>
        <v>1000</v>
      </c>
      <c r="K6" s="927">
        <f t="shared" si="0"/>
        <v>264</v>
      </c>
      <c r="L6" s="927">
        <f t="shared" si="0"/>
        <v>264</v>
      </c>
      <c r="M6" s="930">
        <f>(L6/K6)*100</f>
        <v>100</v>
      </c>
      <c r="N6" s="931"/>
      <c r="O6" s="931"/>
      <c r="P6" s="932"/>
      <c r="Q6" s="933"/>
      <c r="R6" s="934"/>
    </row>
    <row r="7" spans="1:18" s="935" customFormat="1" ht="32.25" customHeight="1" thickBot="1" x14ac:dyDescent="0.3">
      <c r="A7" s="1091" t="s">
        <v>30</v>
      </c>
      <c r="B7" s="1092"/>
      <c r="C7" s="1092"/>
      <c r="D7" s="1093"/>
      <c r="E7" s="947">
        <f t="shared" ref="E7:L7" si="1">SUM(E8)</f>
        <v>10078</v>
      </c>
      <c r="F7" s="948">
        <f t="shared" si="1"/>
        <v>9736</v>
      </c>
      <c r="G7" s="948">
        <f t="shared" si="1"/>
        <v>0</v>
      </c>
      <c r="H7" s="948">
        <f t="shared" si="1"/>
        <v>342</v>
      </c>
      <c r="I7" s="947">
        <f t="shared" si="1"/>
        <v>342</v>
      </c>
      <c r="J7" s="936">
        <f t="shared" si="1"/>
        <v>1000</v>
      </c>
      <c r="K7" s="950">
        <f t="shared" si="1"/>
        <v>264</v>
      </c>
      <c r="L7" s="950">
        <f t="shared" si="1"/>
        <v>264</v>
      </c>
      <c r="M7" s="951">
        <f>(L7/K7)*100</f>
        <v>100</v>
      </c>
      <c r="N7" s="952"/>
      <c r="O7" s="953"/>
      <c r="P7" s="953"/>
      <c r="Q7" s="954"/>
      <c r="R7" s="955"/>
    </row>
    <row r="8" spans="1:18" ht="29.25" thickBot="1" x14ac:dyDescent="0.25">
      <c r="A8" s="157">
        <v>8195</v>
      </c>
      <c r="B8" s="158" t="s">
        <v>31</v>
      </c>
      <c r="C8" s="158" t="s">
        <v>32</v>
      </c>
      <c r="D8" s="159" t="s">
        <v>33</v>
      </c>
      <c r="E8" s="160">
        <f>SUM(F8:H8)</f>
        <v>10078</v>
      </c>
      <c r="F8" s="161">
        <v>9736</v>
      </c>
      <c r="G8" s="161">
        <v>0</v>
      </c>
      <c r="H8" s="162">
        <v>342</v>
      </c>
      <c r="I8" s="160">
        <v>342</v>
      </c>
      <c r="J8" s="839">
        <v>1000</v>
      </c>
      <c r="K8" s="840">
        <v>264</v>
      </c>
      <c r="L8" s="841">
        <v>264</v>
      </c>
      <c r="M8" s="163">
        <f>(L8/K8)*100</f>
        <v>100</v>
      </c>
      <c r="N8" s="164"/>
      <c r="O8" s="165"/>
      <c r="P8" s="165"/>
      <c r="Q8" s="166"/>
      <c r="R8" s="167" t="s">
        <v>34</v>
      </c>
    </row>
    <row r="9" spans="1:18" s="935" customFormat="1" ht="18" customHeight="1" thickBot="1" x14ac:dyDescent="0.3">
      <c r="A9" s="922" t="s">
        <v>35</v>
      </c>
      <c r="B9" s="923"/>
      <c r="C9" s="924"/>
      <c r="D9" s="925"/>
      <c r="E9" s="926">
        <f t="shared" ref="E9:L9" si="2">E10+E41+E80+E85+E88+E90+E127+E219</f>
        <v>8406957.686999999</v>
      </c>
      <c r="F9" s="927">
        <f t="shared" si="2"/>
        <v>7930743.3709999993</v>
      </c>
      <c r="G9" s="927">
        <f t="shared" si="2"/>
        <v>328220</v>
      </c>
      <c r="H9" s="928">
        <f t="shared" si="2"/>
        <v>147994.31599999999</v>
      </c>
      <c r="I9" s="929">
        <f t="shared" si="2"/>
        <v>2279790.6869999999</v>
      </c>
      <c r="J9" s="926">
        <f t="shared" si="2"/>
        <v>836087</v>
      </c>
      <c r="K9" s="927">
        <f t="shared" si="2"/>
        <v>622130</v>
      </c>
      <c r="L9" s="927">
        <f t="shared" si="2"/>
        <v>596620</v>
      </c>
      <c r="M9" s="930">
        <f>(L9/K9)*100</f>
        <v>95.899570829247907</v>
      </c>
      <c r="N9" s="931"/>
      <c r="O9" s="931"/>
      <c r="P9" s="932"/>
      <c r="Q9" s="933"/>
      <c r="R9" s="934"/>
    </row>
    <row r="10" spans="1:18" s="935" customFormat="1" ht="16.5" customHeight="1" thickBot="1" x14ac:dyDescent="0.3">
      <c r="A10" s="1074" t="s">
        <v>36</v>
      </c>
      <c r="B10" s="1075"/>
      <c r="C10" s="1075"/>
      <c r="D10" s="1076"/>
      <c r="E10" s="947">
        <f>SUM(E11:E40)</f>
        <v>838218</v>
      </c>
      <c r="F10" s="948">
        <f t="shared" ref="F10:L10" si="3">SUM(F11:F40)</f>
        <v>790267</v>
      </c>
      <c r="G10" s="948">
        <f t="shared" si="3"/>
        <v>33153</v>
      </c>
      <c r="H10" s="949">
        <f t="shared" si="3"/>
        <v>14798</v>
      </c>
      <c r="I10" s="947">
        <f t="shared" si="3"/>
        <v>520737</v>
      </c>
      <c r="J10" s="936">
        <f t="shared" si="3"/>
        <v>163541</v>
      </c>
      <c r="K10" s="950">
        <f t="shared" si="3"/>
        <v>105522</v>
      </c>
      <c r="L10" s="950">
        <f t="shared" si="3"/>
        <v>103067</v>
      </c>
      <c r="M10" s="951">
        <f>(L10/K10)*100</f>
        <v>97.673470934970908</v>
      </c>
      <c r="N10" s="952"/>
      <c r="O10" s="953"/>
      <c r="P10" s="953"/>
      <c r="Q10" s="954"/>
      <c r="R10" s="955"/>
    </row>
    <row r="11" spans="1:18" s="130" customFormat="1" ht="29.25" x14ac:dyDescent="0.2">
      <c r="A11" s="168">
        <v>3049</v>
      </c>
      <c r="B11" s="169" t="s">
        <v>37</v>
      </c>
      <c r="C11" s="169" t="s">
        <v>38</v>
      </c>
      <c r="D11" s="170" t="s">
        <v>39</v>
      </c>
      <c r="E11" s="171">
        <v>16210</v>
      </c>
      <c r="F11" s="172">
        <v>14616</v>
      </c>
      <c r="G11" s="172">
        <v>1130</v>
      </c>
      <c r="H11" s="173">
        <v>464</v>
      </c>
      <c r="I11" s="171">
        <v>16210</v>
      </c>
      <c r="J11" s="174">
        <v>400</v>
      </c>
      <c r="K11" s="842">
        <v>5</v>
      </c>
      <c r="L11" s="843">
        <v>4</v>
      </c>
      <c r="M11" s="175">
        <f>(L11/K11*100)</f>
        <v>80</v>
      </c>
      <c r="N11" s="176" t="s">
        <v>40</v>
      </c>
      <c r="O11" s="177" t="s">
        <v>41</v>
      </c>
      <c r="P11" s="177" t="s">
        <v>42</v>
      </c>
      <c r="Q11" s="178"/>
      <c r="R11" s="179" t="s">
        <v>903</v>
      </c>
    </row>
    <row r="12" spans="1:18" s="130" customFormat="1" ht="55.5" customHeight="1" x14ac:dyDescent="0.2">
      <c r="A12" s="157">
        <v>3068</v>
      </c>
      <c r="B12" s="158" t="s">
        <v>43</v>
      </c>
      <c r="C12" s="158" t="s">
        <v>44</v>
      </c>
      <c r="D12" s="180" t="s">
        <v>45</v>
      </c>
      <c r="E12" s="181">
        <f>F12+G12+H12</f>
        <v>0</v>
      </c>
      <c r="F12" s="162">
        <v>0</v>
      </c>
      <c r="G12" s="162">
        <v>0</v>
      </c>
      <c r="H12" s="162">
        <v>0</v>
      </c>
      <c r="I12" s="160">
        <v>0</v>
      </c>
      <c r="J12" s="182">
        <v>1000</v>
      </c>
      <c r="K12" s="844">
        <v>0</v>
      </c>
      <c r="L12" s="841">
        <v>0</v>
      </c>
      <c r="M12" s="1025" t="s">
        <v>941</v>
      </c>
      <c r="N12" s="164"/>
      <c r="O12" s="165"/>
      <c r="P12" s="165"/>
      <c r="Q12" s="166"/>
      <c r="R12" s="167" t="s">
        <v>845</v>
      </c>
    </row>
    <row r="13" spans="1:18" s="130" customFormat="1" ht="28.5" x14ac:dyDescent="0.2">
      <c r="A13" s="184">
        <v>3069</v>
      </c>
      <c r="B13" s="158" t="s">
        <v>43</v>
      </c>
      <c r="C13" s="158" t="s">
        <v>44</v>
      </c>
      <c r="D13" s="185" t="s">
        <v>46</v>
      </c>
      <c r="E13" s="181">
        <f>F13+G13+H13</f>
        <v>68370</v>
      </c>
      <c r="F13" s="162">
        <v>55200</v>
      </c>
      <c r="G13" s="162">
        <v>3000</v>
      </c>
      <c r="H13" s="186">
        <v>10170</v>
      </c>
      <c r="I13" s="160">
        <v>2939</v>
      </c>
      <c r="J13" s="182">
        <v>235</v>
      </c>
      <c r="K13" s="844">
        <v>37</v>
      </c>
      <c r="L13" s="845">
        <v>36</v>
      </c>
      <c r="M13" s="187">
        <f t="shared" ref="M13:M27" si="4">(L13/K13)*100</f>
        <v>97.297297297297305</v>
      </c>
      <c r="N13" s="164" t="s">
        <v>47</v>
      </c>
      <c r="O13" s="165" t="s">
        <v>48</v>
      </c>
      <c r="P13" s="165" t="s">
        <v>49</v>
      </c>
      <c r="Q13" s="166"/>
      <c r="R13" s="188" t="s">
        <v>50</v>
      </c>
    </row>
    <row r="14" spans="1:18" s="130" customFormat="1" ht="28.5" x14ac:dyDescent="0.2">
      <c r="A14" s="157">
        <v>3106</v>
      </c>
      <c r="B14" s="158" t="s">
        <v>51</v>
      </c>
      <c r="C14" s="158" t="s">
        <v>52</v>
      </c>
      <c r="D14" s="189" t="s">
        <v>53</v>
      </c>
      <c r="E14" s="160">
        <f>F14+G14+H14</f>
        <v>18497</v>
      </c>
      <c r="F14" s="162">
        <v>17086</v>
      </c>
      <c r="G14" s="162">
        <v>1239</v>
      </c>
      <c r="H14" s="186">
        <v>172</v>
      </c>
      <c r="I14" s="160">
        <v>17658</v>
      </c>
      <c r="J14" s="182">
        <v>19800</v>
      </c>
      <c r="K14" s="844">
        <v>16877</v>
      </c>
      <c r="L14" s="841">
        <v>16876</v>
      </c>
      <c r="M14" s="163">
        <f t="shared" si="4"/>
        <v>99.994074776322805</v>
      </c>
      <c r="N14" s="164" t="s">
        <v>54</v>
      </c>
      <c r="O14" s="165" t="s">
        <v>48</v>
      </c>
      <c r="P14" s="165" t="s">
        <v>55</v>
      </c>
      <c r="Q14" s="166" t="s">
        <v>56</v>
      </c>
      <c r="R14" s="167" t="s">
        <v>57</v>
      </c>
    </row>
    <row r="15" spans="1:18" s="4" customFormat="1" ht="54.75" customHeight="1" x14ac:dyDescent="0.2">
      <c r="A15" s="190">
        <v>3115</v>
      </c>
      <c r="B15" s="191" t="s">
        <v>58</v>
      </c>
      <c r="C15" s="158" t="s">
        <v>38</v>
      </c>
      <c r="D15" s="192" t="s">
        <v>59</v>
      </c>
      <c r="E15" s="193">
        <f t="shared" ref="E15:E24" si="5">SUM(F15:H15)</f>
        <v>9791</v>
      </c>
      <c r="F15" s="194">
        <v>9250</v>
      </c>
      <c r="G15" s="194">
        <v>450</v>
      </c>
      <c r="H15" s="195">
        <v>91</v>
      </c>
      <c r="I15" s="196">
        <v>539</v>
      </c>
      <c r="J15" s="197">
        <v>10500</v>
      </c>
      <c r="K15" s="846">
        <v>49</v>
      </c>
      <c r="L15" s="847">
        <v>48</v>
      </c>
      <c r="M15" s="163">
        <f t="shared" si="4"/>
        <v>97.959183673469383</v>
      </c>
      <c r="N15" s="164" t="s">
        <v>60</v>
      </c>
      <c r="O15" s="165" t="s">
        <v>61</v>
      </c>
      <c r="P15" s="165"/>
      <c r="Q15" s="166"/>
      <c r="R15" s="188" t="s">
        <v>902</v>
      </c>
    </row>
    <row r="16" spans="1:18" s="130" customFormat="1" ht="15.95" customHeight="1" x14ac:dyDescent="0.2">
      <c r="A16" s="199">
        <v>3120</v>
      </c>
      <c r="B16" s="200" t="s">
        <v>58</v>
      </c>
      <c r="C16" s="158" t="s">
        <v>44</v>
      </c>
      <c r="D16" s="201" t="s">
        <v>62</v>
      </c>
      <c r="E16" s="160">
        <f t="shared" si="5"/>
        <v>71588</v>
      </c>
      <c r="F16" s="162">
        <v>68905</v>
      </c>
      <c r="G16" s="202">
        <v>2683</v>
      </c>
      <c r="H16" s="186">
        <v>0</v>
      </c>
      <c r="I16" s="160">
        <v>71588</v>
      </c>
      <c r="J16" s="182">
        <v>90000</v>
      </c>
      <c r="K16" s="844">
        <v>273</v>
      </c>
      <c r="L16" s="847">
        <v>273</v>
      </c>
      <c r="M16" s="163">
        <f t="shared" si="4"/>
        <v>100</v>
      </c>
      <c r="N16" s="164" t="s">
        <v>63</v>
      </c>
      <c r="O16" s="165" t="s">
        <v>64</v>
      </c>
      <c r="P16" s="165" t="s">
        <v>65</v>
      </c>
      <c r="Q16" s="166" t="s">
        <v>66</v>
      </c>
      <c r="R16" s="167" t="s">
        <v>864</v>
      </c>
    </row>
    <row r="17" spans="1:18" s="130" customFormat="1" ht="15.95" customHeight="1" x14ac:dyDescent="0.2">
      <c r="A17" s="203">
        <v>3130</v>
      </c>
      <c r="B17" s="204" t="s">
        <v>67</v>
      </c>
      <c r="C17" s="205" t="s">
        <v>38</v>
      </c>
      <c r="D17" s="206" t="s">
        <v>68</v>
      </c>
      <c r="E17" s="193">
        <f t="shared" si="5"/>
        <v>194256</v>
      </c>
      <c r="F17" s="207">
        <v>191127</v>
      </c>
      <c r="G17" s="208">
        <v>1080</v>
      </c>
      <c r="H17" s="207">
        <v>2049</v>
      </c>
      <c r="I17" s="181">
        <v>194256</v>
      </c>
      <c r="J17" s="182">
        <v>1100</v>
      </c>
      <c r="K17" s="844">
        <v>107</v>
      </c>
      <c r="L17" s="784">
        <v>106</v>
      </c>
      <c r="M17" s="187">
        <f t="shared" si="4"/>
        <v>99.065420560747668</v>
      </c>
      <c r="N17" s="210" t="s">
        <v>69</v>
      </c>
      <c r="O17" s="211" t="s">
        <v>70</v>
      </c>
      <c r="P17" s="211" t="s">
        <v>71</v>
      </c>
      <c r="Q17" s="212" t="s">
        <v>72</v>
      </c>
      <c r="R17" s="167" t="s">
        <v>865</v>
      </c>
    </row>
    <row r="18" spans="1:18" s="130" customFormat="1" ht="28.5" x14ac:dyDescent="0.2">
      <c r="A18" s="199">
        <v>3136</v>
      </c>
      <c r="B18" s="200" t="s">
        <v>73</v>
      </c>
      <c r="C18" s="158" t="s">
        <v>44</v>
      </c>
      <c r="D18" s="213" t="s">
        <v>74</v>
      </c>
      <c r="E18" s="160">
        <f t="shared" si="5"/>
        <v>52000</v>
      </c>
      <c r="F18" s="162">
        <v>52000</v>
      </c>
      <c r="G18" s="202">
        <v>0</v>
      </c>
      <c r="H18" s="162">
        <v>0</v>
      </c>
      <c r="I18" s="160">
        <v>0</v>
      </c>
      <c r="J18" s="182">
        <v>0</v>
      </c>
      <c r="K18" s="844">
        <v>0</v>
      </c>
      <c r="L18" s="784">
        <v>0</v>
      </c>
      <c r="M18" s="1025" t="s">
        <v>941</v>
      </c>
      <c r="N18" s="164" t="s">
        <v>75</v>
      </c>
      <c r="O18" s="165" t="s">
        <v>76</v>
      </c>
      <c r="P18" s="165" t="s">
        <v>77</v>
      </c>
      <c r="Q18" s="166" t="s">
        <v>78</v>
      </c>
      <c r="R18" s="167" t="s">
        <v>904</v>
      </c>
    </row>
    <row r="19" spans="1:18" s="130" customFormat="1" ht="15.95" customHeight="1" x14ac:dyDescent="0.2">
      <c r="A19" s="199">
        <v>3150</v>
      </c>
      <c r="B19" s="200" t="s">
        <v>67</v>
      </c>
      <c r="C19" s="158" t="s">
        <v>44</v>
      </c>
      <c r="D19" s="214" t="s">
        <v>79</v>
      </c>
      <c r="E19" s="160">
        <f t="shared" si="5"/>
        <v>91840</v>
      </c>
      <c r="F19" s="162">
        <v>90370</v>
      </c>
      <c r="G19" s="202">
        <v>1470</v>
      </c>
      <c r="H19" s="186">
        <v>0</v>
      </c>
      <c r="I19" s="160">
        <v>91840</v>
      </c>
      <c r="J19" s="182">
        <v>7151</v>
      </c>
      <c r="K19" s="844">
        <v>9</v>
      </c>
      <c r="L19" s="784">
        <v>9</v>
      </c>
      <c r="M19" s="187">
        <f t="shared" si="4"/>
        <v>100</v>
      </c>
      <c r="N19" s="164" t="s">
        <v>80</v>
      </c>
      <c r="O19" s="165" t="s">
        <v>81</v>
      </c>
      <c r="P19" s="165" t="s">
        <v>49</v>
      </c>
      <c r="Q19" s="166" t="s">
        <v>78</v>
      </c>
      <c r="R19" s="167" t="s">
        <v>82</v>
      </c>
    </row>
    <row r="20" spans="1:18" s="130" customFormat="1" ht="29.25" x14ac:dyDescent="0.2">
      <c r="A20" s="199">
        <v>3162</v>
      </c>
      <c r="B20" s="200" t="s">
        <v>43</v>
      </c>
      <c r="C20" s="158" t="s">
        <v>83</v>
      </c>
      <c r="D20" s="215" t="s">
        <v>84</v>
      </c>
      <c r="E20" s="160">
        <f t="shared" si="5"/>
        <v>9917</v>
      </c>
      <c r="F20" s="162">
        <v>9118</v>
      </c>
      <c r="G20" s="202">
        <v>799</v>
      </c>
      <c r="H20" s="186">
        <v>0</v>
      </c>
      <c r="I20" s="160">
        <v>9917</v>
      </c>
      <c r="J20" s="182">
        <v>4208</v>
      </c>
      <c r="K20" s="844">
        <v>6039</v>
      </c>
      <c r="L20" s="784">
        <v>6038</v>
      </c>
      <c r="M20" s="163">
        <f t="shared" si="4"/>
        <v>99.983440967047528</v>
      </c>
      <c r="N20" s="164" t="s">
        <v>85</v>
      </c>
      <c r="O20" s="165" t="s">
        <v>86</v>
      </c>
      <c r="P20" s="165" t="s">
        <v>87</v>
      </c>
      <c r="Q20" s="166" t="s">
        <v>88</v>
      </c>
      <c r="R20" s="167" t="s">
        <v>905</v>
      </c>
    </row>
    <row r="21" spans="1:18" s="130" customFormat="1" ht="15.95" customHeight="1" x14ac:dyDescent="0.2">
      <c r="A21" s="199">
        <v>3163</v>
      </c>
      <c r="B21" s="200" t="s">
        <v>67</v>
      </c>
      <c r="C21" s="158" t="s">
        <v>44</v>
      </c>
      <c r="D21" s="189" t="s">
        <v>89</v>
      </c>
      <c r="E21" s="160">
        <f t="shared" si="5"/>
        <v>4815</v>
      </c>
      <c r="F21" s="162">
        <v>4678</v>
      </c>
      <c r="G21" s="202">
        <v>137</v>
      </c>
      <c r="H21" s="186">
        <v>0</v>
      </c>
      <c r="I21" s="160">
        <v>137</v>
      </c>
      <c r="J21" s="182">
        <v>172</v>
      </c>
      <c r="K21" s="844">
        <v>0</v>
      </c>
      <c r="L21" s="784">
        <v>0</v>
      </c>
      <c r="M21" s="1025" t="s">
        <v>941</v>
      </c>
      <c r="N21" s="164" t="s">
        <v>80</v>
      </c>
      <c r="O21" s="165" t="s">
        <v>72</v>
      </c>
      <c r="P21" s="165" t="s">
        <v>77</v>
      </c>
      <c r="Q21" s="166" t="s">
        <v>77</v>
      </c>
      <c r="R21" s="188" t="s">
        <v>90</v>
      </c>
    </row>
    <row r="22" spans="1:18" s="130" customFormat="1" ht="15.95" customHeight="1" x14ac:dyDescent="0.2">
      <c r="A22" s="203">
        <v>3165</v>
      </c>
      <c r="B22" s="200" t="s">
        <v>43</v>
      </c>
      <c r="C22" s="216" t="s">
        <v>52</v>
      </c>
      <c r="D22" s="213" t="s">
        <v>91</v>
      </c>
      <c r="E22" s="181">
        <f t="shared" si="5"/>
        <v>7100</v>
      </c>
      <c r="F22" s="207">
        <v>6000</v>
      </c>
      <c r="G22" s="208">
        <v>1100</v>
      </c>
      <c r="H22" s="217">
        <v>0</v>
      </c>
      <c r="I22" s="181">
        <v>577</v>
      </c>
      <c r="J22" s="182">
        <v>523</v>
      </c>
      <c r="K22" s="844">
        <v>16</v>
      </c>
      <c r="L22" s="784">
        <v>16</v>
      </c>
      <c r="M22" s="163">
        <f t="shared" si="4"/>
        <v>100</v>
      </c>
      <c r="N22" s="210" t="s">
        <v>92</v>
      </c>
      <c r="O22" s="211" t="s">
        <v>901</v>
      </c>
      <c r="P22" s="211" t="s">
        <v>77</v>
      </c>
      <c r="Q22" s="212" t="s">
        <v>77</v>
      </c>
      <c r="R22" s="218" t="s">
        <v>93</v>
      </c>
    </row>
    <row r="23" spans="1:18" s="130" customFormat="1" ht="28.5" x14ac:dyDescent="0.2">
      <c r="A23" s="219">
        <v>3169</v>
      </c>
      <c r="B23" s="204" t="s">
        <v>58</v>
      </c>
      <c r="C23" s="205" t="s">
        <v>38</v>
      </c>
      <c r="D23" s="213" t="s">
        <v>94</v>
      </c>
      <c r="E23" s="193">
        <f t="shared" si="5"/>
        <v>3695</v>
      </c>
      <c r="F23" s="220">
        <v>0</v>
      </c>
      <c r="G23" s="208">
        <v>3374</v>
      </c>
      <c r="H23" s="217">
        <v>321</v>
      </c>
      <c r="I23" s="181">
        <v>3695</v>
      </c>
      <c r="J23" s="182">
        <v>1094</v>
      </c>
      <c r="K23" s="844">
        <v>1607</v>
      </c>
      <c r="L23" s="784">
        <v>1607</v>
      </c>
      <c r="M23" s="163">
        <f t="shared" si="4"/>
        <v>100</v>
      </c>
      <c r="N23" s="210"/>
      <c r="O23" s="211"/>
      <c r="P23" s="165"/>
      <c r="Q23" s="212"/>
      <c r="R23" s="218" t="s">
        <v>846</v>
      </c>
    </row>
    <row r="24" spans="1:18" s="130" customFormat="1" ht="71.25" x14ac:dyDescent="0.2">
      <c r="A24" s="221">
        <v>3170</v>
      </c>
      <c r="B24" s="200" t="s">
        <v>43</v>
      </c>
      <c r="C24" s="158" t="s">
        <v>38</v>
      </c>
      <c r="D24" s="189" t="s">
        <v>95</v>
      </c>
      <c r="E24" s="193">
        <f t="shared" si="5"/>
        <v>41935</v>
      </c>
      <c r="F24" s="161">
        <v>40500</v>
      </c>
      <c r="G24" s="202">
        <v>1253</v>
      </c>
      <c r="H24" s="186">
        <v>182</v>
      </c>
      <c r="I24" s="160">
        <v>1434</v>
      </c>
      <c r="J24" s="182">
        <v>0</v>
      </c>
      <c r="K24" s="844">
        <v>287</v>
      </c>
      <c r="L24" s="784">
        <v>287</v>
      </c>
      <c r="M24" s="163">
        <f t="shared" si="4"/>
        <v>100</v>
      </c>
      <c r="N24" s="164"/>
      <c r="O24" s="165"/>
      <c r="P24" s="165"/>
      <c r="Q24" s="166"/>
      <c r="R24" s="218" t="s">
        <v>96</v>
      </c>
    </row>
    <row r="25" spans="1:18" s="130" customFormat="1" ht="15.95" customHeight="1" x14ac:dyDescent="0.2">
      <c r="A25" s="221">
        <v>3171</v>
      </c>
      <c r="B25" s="200"/>
      <c r="C25" s="158" t="s">
        <v>44</v>
      </c>
      <c r="D25" s="189" t="s">
        <v>97</v>
      </c>
      <c r="E25" s="193">
        <f>SUM(F25:H25)</f>
        <v>6160</v>
      </c>
      <c r="F25" s="161">
        <v>0</v>
      </c>
      <c r="G25" s="202">
        <v>6160</v>
      </c>
      <c r="H25" s="186">
        <v>0</v>
      </c>
      <c r="I25" s="160">
        <v>6160</v>
      </c>
      <c r="J25" s="182">
        <v>5000</v>
      </c>
      <c r="K25" s="844">
        <v>7</v>
      </c>
      <c r="L25" s="784">
        <v>6</v>
      </c>
      <c r="M25" s="187">
        <f t="shared" si="4"/>
        <v>85.714285714285708</v>
      </c>
      <c r="N25" s="164" t="s">
        <v>78</v>
      </c>
      <c r="O25" s="165"/>
      <c r="P25" s="165" t="s">
        <v>98</v>
      </c>
      <c r="Q25" s="166"/>
      <c r="R25" s="188" t="s">
        <v>99</v>
      </c>
    </row>
    <row r="26" spans="1:18" s="130" customFormat="1" ht="15.95" customHeight="1" x14ac:dyDescent="0.2">
      <c r="A26" s="221">
        <v>3172</v>
      </c>
      <c r="B26" s="200" t="s">
        <v>100</v>
      </c>
      <c r="C26" s="158" t="s">
        <v>44</v>
      </c>
      <c r="D26" s="222" t="s">
        <v>101</v>
      </c>
      <c r="E26" s="223">
        <f>SUM(F26:H26)</f>
        <v>23673</v>
      </c>
      <c r="F26" s="161">
        <v>22647</v>
      </c>
      <c r="G26" s="202">
        <v>349</v>
      </c>
      <c r="H26" s="186">
        <v>677</v>
      </c>
      <c r="I26" s="160">
        <v>349</v>
      </c>
      <c r="J26" s="182">
        <v>171</v>
      </c>
      <c r="K26" s="844">
        <v>1</v>
      </c>
      <c r="L26" s="784">
        <v>0</v>
      </c>
      <c r="M26" s="163">
        <f t="shared" si="4"/>
        <v>0</v>
      </c>
      <c r="N26" s="164"/>
      <c r="O26" s="165" t="s">
        <v>102</v>
      </c>
      <c r="P26" s="165" t="s">
        <v>77</v>
      </c>
      <c r="Q26" s="166" t="s">
        <v>77</v>
      </c>
      <c r="R26" s="188" t="s">
        <v>103</v>
      </c>
    </row>
    <row r="27" spans="1:18" s="130" customFormat="1" ht="29.25" x14ac:dyDescent="0.2">
      <c r="A27" s="203">
        <v>3183</v>
      </c>
      <c r="B27" s="204" t="s">
        <v>104</v>
      </c>
      <c r="C27" s="205" t="s">
        <v>83</v>
      </c>
      <c r="D27" s="213" t="s">
        <v>105</v>
      </c>
      <c r="E27" s="181">
        <f>SUM(F27:H27)</f>
        <v>17854</v>
      </c>
      <c r="F27" s="207">
        <v>17255</v>
      </c>
      <c r="G27" s="208">
        <v>534</v>
      </c>
      <c r="H27" s="217">
        <v>65</v>
      </c>
      <c r="I27" s="181">
        <v>17854</v>
      </c>
      <c r="J27" s="848">
        <v>0</v>
      </c>
      <c r="K27" s="849">
        <v>241</v>
      </c>
      <c r="L27" s="784">
        <v>241</v>
      </c>
      <c r="M27" s="187">
        <f t="shared" si="4"/>
        <v>100</v>
      </c>
      <c r="N27" s="224" t="s">
        <v>70</v>
      </c>
      <c r="O27" s="211" t="s">
        <v>106</v>
      </c>
      <c r="P27" s="225" t="s">
        <v>107</v>
      </c>
      <c r="Q27" s="212" t="s">
        <v>108</v>
      </c>
      <c r="R27" s="226" t="s">
        <v>866</v>
      </c>
    </row>
    <row r="28" spans="1:18" ht="42.75" x14ac:dyDescent="0.2">
      <c r="A28" s="221">
        <v>3188</v>
      </c>
      <c r="B28" s="200" t="s">
        <v>51</v>
      </c>
      <c r="C28" s="158" t="s">
        <v>52</v>
      </c>
      <c r="D28" s="206" t="s">
        <v>109</v>
      </c>
      <c r="E28" s="223">
        <f>SUM(F28:H28)</f>
        <v>181</v>
      </c>
      <c r="F28" s="161">
        <v>0</v>
      </c>
      <c r="G28" s="202">
        <v>181</v>
      </c>
      <c r="H28" s="186">
        <v>0</v>
      </c>
      <c r="I28" s="160">
        <v>181</v>
      </c>
      <c r="J28" s="227">
        <v>5082</v>
      </c>
      <c r="K28" s="850">
        <v>0</v>
      </c>
      <c r="L28" s="847">
        <v>0</v>
      </c>
      <c r="M28" s="1026" t="s">
        <v>941</v>
      </c>
      <c r="N28" s="229" t="s">
        <v>110</v>
      </c>
      <c r="O28" s="229" t="s">
        <v>110</v>
      </c>
      <c r="P28" s="165" t="s">
        <v>111</v>
      </c>
      <c r="Q28" s="166" t="s">
        <v>92</v>
      </c>
      <c r="R28" s="188" t="s">
        <v>112</v>
      </c>
    </row>
    <row r="29" spans="1:18" ht="42.75" x14ac:dyDescent="0.2">
      <c r="A29" s="221">
        <v>3189</v>
      </c>
      <c r="B29" s="200" t="s">
        <v>51</v>
      </c>
      <c r="C29" s="158" t="s">
        <v>52</v>
      </c>
      <c r="D29" s="230" t="s">
        <v>113</v>
      </c>
      <c r="E29" s="193">
        <f>SUM(F29:H29)</f>
        <v>183</v>
      </c>
      <c r="F29" s="220">
        <v>0</v>
      </c>
      <c r="G29" s="231">
        <v>183</v>
      </c>
      <c r="H29" s="217">
        <v>0</v>
      </c>
      <c r="I29" s="160">
        <v>183</v>
      </c>
      <c r="J29" s="182">
        <v>5445</v>
      </c>
      <c r="K29" s="844">
        <v>0</v>
      </c>
      <c r="L29" s="847">
        <v>0</v>
      </c>
      <c r="M29" s="1026" t="s">
        <v>941</v>
      </c>
      <c r="N29" s="229" t="s">
        <v>110</v>
      </c>
      <c r="O29" s="229" t="s">
        <v>110</v>
      </c>
      <c r="P29" s="165" t="s">
        <v>111</v>
      </c>
      <c r="Q29" s="166" t="s">
        <v>92</v>
      </c>
      <c r="R29" s="188" t="s">
        <v>114</v>
      </c>
    </row>
    <row r="30" spans="1:18" s="1" customFormat="1" ht="57" x14ac:dyDescent="0.2">
      <c r="A30" s="232">
        <v>3190</v>
      </c>
      <c r="B30" s="191" t="s">
        <v>51</v>
      </c>
      <c r="C30" s="158" t="s">
        <v>38</v>
      </c>
      <c r="D30" s="233" t="s">
        <v>115</v>
      </c>
      <c r="E30" s="193">
        <f t="shared" ref="E30:E31" si="6">SUM(F30:H30)</f>
        <v>15114</v>
      </c>
      <c r="F30" s="161">
        <v>13915</v>
      </c>
      <c r="G30" s="202">
        <v>1041</v>
      </c>
      <c r="H30" s="186">
        <v>158</v>
      </c>
      <c r="I30" s="160">
        <v>1198</v>
      </c>
      <c r="J30" s="197">
        <v>1000</v>
      </c>
      <c r="K30" s="846">
        <v>0</v>
      </c>
      <c r="L30" s="847">
        <v>0</v>
      </c>
      <c r="M30" s="1026" t="s">
        <v>941</v>
      </c>
      <c r="N30" s="164"/>
      <c r="O30" s="165"/>
      <c r="P30" s="165"/>
      <c r="Q30" s="166"/>
      <c r="R30" s="218" t="s">
        <v>847</v>
      </c>
    </row>
    <row r="31" spans="1:18" s="1" customFormat="1" ht="66" customHeight="1" x14ac:dyDescent="0.2">
      <c r="A31" s="232">
        <v>3191</v>
      </c>
      <c r="B31" s="191" t="s">
        <v>51</v>
      </c>
      <c r="C31" s="158" t="s">
        <v>38</v>
      </c>
      <c r="D31" s="233" t="s">
        <v>116</v>
      </c>
      <c r="E31" s="193">
        <f t="shared" si="6"/>
        <v>14419</v>
      </c>
      <c r="F31" s="161">
        <v>13552</v>
      </c>
      <c r="G31" s="202">
        <v>659</v>
      </c>
      <c r="H31" s="186">
        <v>208</v>
      </c>
      <c r="I31" s="160">
        <v>870</v>
      </c>
      <c r="J31" s="197">
        <v>1000</v>
      </c>
      <c r="K31" s="846">
        <v>0</v>
      </c>
      <c r="L31" s="847">
        <v>0</v>
      </c>
      <c r="M31" s="1026" t="s">
        <v>941</v>
      </c>
      <c r="N31" s="164"/>
      <c r="O31" s="165"/>
      <c r="P31" s="165"/>
      <c r="Q31" s="166"/>
      <c r="R31" s="218" t="s">
        <v>117</v>
      </c>
    </row>
    <row r="32" spans="1:18" ht="15.95" customHeight="1" x14ac:dyDescent="0.2">
      <c r="A32" s="203">
        <v>3197</v>
      </c>
      <c r="B32" s="204" t="s">
        <v>43</v>
      </c>
      <c r="C32" s="205"/>
      <c r="D32" s="234" t="s">
        <v>118</v>
      </c>
      <c r="E32" s="223">
        <f>SUM(F32:H32)</f>
        <v>0</v>
      </c>
      <c r="F32" s="161">
        <v>0</v>
      </c>
      <c r="G32" s="235">
        <v>0</v>
      </c>
      <c r="H32" s="186">
        <v>0</v>
      </c>
      <c r="I32" s="160">
        <v>0</v>
      </c>
      <c r="J32" s="182">
        <v>1000</v>
      </c>
      <c r="K32" s="844">
        <v>70</v>
      </c>
      <c r="L32" s="847">
        <v>0</v>
      </c>
      <c r="M32" s="163">
        <f t="shared" ref="M32:M87" si="7">(L32/K32)*100</f>
        <v>0</v>
      </c>
      <c r="N32" s="229"/>
      <c r="O32" s="229"/>
      <c r="P32" s="165"/>
      <c r="Q32" s="166"/>
      <c r="R32" s="188" t="s">
        <v>848</v>
      </c>
    </row>
    <row r="33" spans="1:18" ht="28.5" customHeight="1" x14ac:dyDescent="0.2">
      <c r="A33" s="199">
        <v>3198</v>
      </c>
      <c r="B33" s="200" t="s">
        <v>119</v>
      </c>
      <c r="C33" s="158"/>
      <c r="D33" s="824" t="s">
        <v>120</v>
      </c>
      <c r="E33" s="223">
        <f>SUM(F33:H33)</f>
        <v>0</v>
      </c>
      <c r="F33" s="161"/>
      <c r="G33" s="235">
        <v>0</v>
      </c>
      <c r="H33" s="186">
        <v>0</v>
      </c>
      <c r="I33" s="160">
        <v>0</v>
      </c>
      <c r="J33" s="182">
        <v>1000</v>
      </c>
      <c r="K33" s="844">
        <v>30</v>
      </c>
      <c r="L33" s="847">
        <v>0</v>
      </c>
      <c r="M33" s="163">
        <f t="shared" si="7"/>
        <v>0</v>
      </c>
      <c r="N33" s="236"/>
      <c r="O33" s="237"/>
      <c r="P33" s="211"/>
      <c r="Q33" s="212"/>
      <c r="R33" s="188" t="s">
        <v>121</v>
      </c>
    </row>
    <row r="34" spans="1:18" s="130" customFormat="1" ht="15.95" customHeight="1" x14ac:dyDescent="0.2">
      <c r="A34" s="199">
        <v>3200</v>
      </c>
      <c r="B34" s="200" t="s">
        <v>58</v>
      </c>
      <c r="C34" s="158" t="s">
        <v>44</v>
      </c>
      <c r="D34" s="234" t="s">
        <v>122</v>
      </c>
      <c r="E34" s="223">
        <f>SUM(F34:H34)</f>
        <v>73350</v>
      </c>
      <c r="F34" s="161">
        <v>73200</v>
      </c>
      <c r="G34" s="235">
        <v>150</v>
      </c>
      <c r="H34" s="186">
        <v>0</v>
      </c>
      <c r="I34" s="160">
        <v>73350</v>
      </c>
      <c r="J34" s="182">
        <v>0</v>
      </c>
      <c r="K34" s="844">
        <v>75627</v>
      </c>
      <c r="L34" s="847">
        <v>73349</v>
      </c>
      <c r="M34" s="163">
        <f t="shared" si="7"/>
        <v>96.987848255252757</v>
      </c>
      <c r="N34" s="164" t="s">
        <v>63</v>
      </c>
      <c r="O34" s="165" t="s">
        <v>64</v>
      </c>
      <c r="P34" s="165" t="s">
        <v>123</v>
      </c>
      <c r="Q34" s="166" t="s">
        <v>66</v>
      </c>
      <c r="R34" s="167" t="s">
        <v>867</v>
      </c>
    </row>
    <row r="35" spans="1:18" s="130" customFormat="1" ht="15.95" customHeight="1" x14ac:dyDescent="0.2">
      <c r="A35" s="203">
        <v>3201</v>
      </c>
      <c r="B35" s="238" t="s">
        <v>100</v>
      </c>
      <c r="C35" s="239" t="s">
        <v>83</v>
      </c>
      <c r="D35" s="240" t="s">
        <v>124</v>
      </c>
      <c r="E35" s="193">
        <f>SUM(F35:H35)</f>
        <v>1705</v>
      </c>
      <c r="F35" s="241">
        <v>1411</v>
      </c>
      <c r="G35" s="238">
        <v>294</v>
      </c>
      <c r="H35" s="242">
        <v>0</v>
      </c>
      <c r="I35" s="219">
        <v>1705</v>
      </c>
      <c r="J35" s="203">
        <v>0</v>
      </c>
      <c r="K35" s="241">
        <v>1710</v>
      </c>
      <c r="L35" s="238">
        <v>1705</v>
      </c>
      <c r="M35" s="242">
        <f t="shared" si="7"/>
        <v>99.707602339181292</v>
      </c>
      <c r="N35" s="164" t="s">
        <v>61</v>
      </c>
      <c r="O35" s="239" t="s">
        <v>125</v>
      </c>
      <c r="P35" s="239" t="s">
        <v>126</v>
      </c>
      <c r="Q35" s="212" t="s">
        <v>218</v>
      </c>
      <c r="R35" s="243" t="s">
        <v>868</v>
      </c>
    </row>
    <row r="36" spans="1:18" s="4" customFormat="1" ht="52.5" customHeight="1" x14ac:dyDescent="0.2">
      <c r="A36" s="244">
        <v>3205</v>
      </c>
      <c r="B36" s="245" t="s">
        <v>43</v>
      </c>
      <c r="C36" s="245" t="s">
        <v>38</v>
      </c>
      <c r="D36" s="246" t="s">
        <v>127</v>
      </c>
      <c r="E36" s="193">
        <f t="shared" ref="E36:E38" si="8">SUM(F36:H36)</f>
        <v>5470</v>
      </c>
      <c r="F36" s="247">
        <v>5000</v>
      </c>
      <c r="G36" s="248">
        <v>470</v>
      </c>
      <c r="H36" s="249">
        <v>0</v>
      </c>
      <c r="I36" s="244">
        <v>0</v>
      </c>
      <c r="J36" s="250">
        <v>0</v>
      </c>
      <c r="K36" s="247">
        <v>0</v>
      </c>
      <c r="L36" s="248">
        <v>0</v>
      </c>
      <c r="M36" s="1027" t="s">
        <v>941</v>
      </c>
      <c r="N36" s="251"/>
      <c r="O36" s="245"/>
      <c r="P36" s="245"/>
      <c r="Q36" s="212"/>
      <c r="R36" s="167" t="s">
        <v>128</v>
      </c>
    </row>
    <row r="37" spans="1:18" s="4" customFormat="1" ht="54.75" customHeight="1" x14ac:dyDescent="0.2">
      <c r="A37" s="244">
        <v>3206</v>
      </c>
      <c r="B37" s="245" t="s">
        <v>129</v>
      </c>
      <c r="C37" s="245" t="s">
        <v>38</v>
      </c>
      <c r="D37" s="246" t="s">
        <v>130</v>
      </c>
      <c r="E37" s="193">
        <f t="shared" si="8"/>
        <v>30312</v>
      </c>
      <c r="F37" s="247">
        <v>27912</v>
      </c>
      <c r="G37" s="248">
        <v>2400</v>
      </c>
      <c r="H37" s="249">
        <v>0</v>
      </c>
      <c r="I37" s="244">
        <v>0</v>
      </c>
      <c r="J37" s="250">
        <v>0</v>
      </c>
      <c r="K37" s="247">
        <v>0</v>
      </c>
      <c r="L37" s="248">
        <v>0</v>
      </c>
      <c r="M37" s="1027" t="s">
        <v>941</v>
      </c>
      <c r="N37" s="251"/>
      <c r="O37" s="245"/>
      <c r="P37" s="245"/>
      <c r="Q37" s="212"/>
      <c r="R37" s="226" t="s">
        <v>131</v>
      </c>
    </row>
    <row r="38" spans="1:18" s="131" customFormat="1" ht="28.5" customHeight="1" x14ac:dyDescent="0.2">
      <c r="A38" s="250">
        <v>3209</v>
      </c>
      <c r="B38" s="819" t="s">
        <v>58</v>
      </c>
      <c r="C38" s="253" t="s">
        <v>38</v>
      </c>
      <c r="D38" s="254" t="s">
        <v>132</v>
      </c>
      <c r="E38" s="193">
        <f t="shared" si="8"/>
        <v>26738</v>
      </c>
      <c r="F38" s="255">
        <v>24617</v>
      </c>
      <c r="G38" s="256">
        <v>2000</v>
      </c>
      <c r="H38" s="257">
        <v>121</v>
      </c>
      <c r="I38" s="252">
        <v>1700</v>
      </c>
      <c r="J38" s="258">
        <v>0</v>
      </c>
      <c r="K38" s="255">
        <v>0</v>
      </c>
      <c r="L38" s="256">
        <v>0</v>
      </c>
      <c r="M38" s="1027" t="s">
        <v>941</v>
      </c>
      <c r="N38" s="259"/>
      <c r="O38" s="260"/>
      <c r="P38" s="260"/>
      <c r="Q38" s="261"/>
      <c r="R38" s="262" t="s">
        <v>133</v>
      </c>
    </row>
    <row r="39" spans="1:18" s="130" customFormat="1" ht="28.5" x14ac:dyDescent="0.2">
      <c r="A39" s="203">
        <v>7217</v>
      </c>
      <c r="B39" s="204" t="s">
        <v>129</v>
      </c>
      <c r="C39" s="205" t="s">
        <v>134</v>
      </c>
      <c r="D39" s="263" t="s">
        <v>135</v>
      </c>
      <c r="E39" s="193">
        <f>SUM(F39:H39)</f>
        <v>5608</v>
      </c>
      <c r="F39" s="220">
        <v>5260</v>
      </c>
      <c r="G39" s="231">
        <v>228</v>
      </c>
      <c r="H39" s="217">
        <v>120</v>
      </c>
      <c r="I39" s="181">
        <v>5608</v>
      </c>
      <c r="J39" s="264">
        <v>7660</v>
      </c>
      <c r="K39" s="851">
        <v>2530</v>
      </c>
      <c r="L39" s="784">
        <v>2466</v>
      </c>
      <c r="M39" s="187">
        <f t="shared" si="7"/>
        <v>97.470355731225297</v>
      </c>
      <c r="N39" s="265" t="s">
        <v>136</v>
      </c>
      <c r="O39" s="266" t="s">
        <v>63</v>
      </c>
      <c r="P39" s="267" t="s">
        <v>137</v>
      </c>
      <c r="Q39" s="268"/>
      <c r="R39" s="226" t="s">
        <v>321</v>
      </c>
    </row>
    <row r="40" spans="1:18" s="2" customFormat="1" ht="43.5" thickBot="1" x14ac:dyDescent="0.25">
      <c r="A40" s="269">
        <v>7314</v>
      </c>
      <c r="B40" s="820" t="s">
        <v>58</v>
      </c>
      <c r="C40" s="270" t="s">
        <v>134</v>
      </c>
      <c r="D40" s="271" t="s">
        <v>138</v>
      </c>
      <c r="E40" s="913">
        <f>SUM(F40:H40)</f>
        <v>27437</v>
      </c>
      <c r="F40" s="272">
        <v>26648</v>
      </c>
      <c r="G40" s="273">
        <v>789</v>
      </c>
      <c r="H40" s="274">
        <v>0</v>
      </c>
      <c r="I40" s="275">
        <v>789</v>
      </c>
      <c r="J40" s="276">
        <v>0</v>
      </c>
      <c r="K40" s="852">
        <v>0</v>
      </c>
      <c r="L40" s="853">
        <v>0</v>
      </c>
      <c r="M40" s="1028" t="s">
        <v>941</v>
      </c>
      <c r="N40" s="278" t="s">
        <v>139</v>
      </c>
      <c r="O40" s="279" t="s">
        <v>64</v>
      </c>
      <c r="P40" s="280"/>
      <c r="Q40" s="281"/>
      <c r="R40" s="282" t="s">
        <v>140</v>
      </c>
    </row>
    <row r="41" spans="1:18" s="935" customFormat="1" ht="18" customHeight="1" thickBot="1" x14ac:dyDescent="0.3">
      <c r="A41" s="1077" t="s">
        <v>141</v>
      </c>
      <c r="B41" s="1078"/>
      <c r="C41" s="1078"/>
      <c r="D41" s="1079"/>
      <c r="E41" s="936">
        <f t="shared" ref="E41:L41" si="9">SUM(E42:E79)</f>
        <v>946397</v>
      </c>
      <c r="F41" s="937">
        <f t="shared" si="9"/>
        <v>863316</v>
      </c>
      <c r="G41" s="937">
        <f t="shared" si="9"/>
        <v>66562</v>
      </c>
      <c r="H41" s="938">
        <f t="shared" si="9"/>
        <v>16519</v>
      </c>
      <c r="I41" s="939">
        <f t="shared" si="9"/>
        <v>287004</v>
      </c>
      <c r="J41" s="940">
        <f t="shared" si="9"/>
        <v>83355</v>
      </c>
      <c r="K41" s="941">
        <f t="shared" si="9"/>
        <v>43121</v>
      </c>
      <c r="L41" s="941">
        <f t="shared" si="9"/>
        <v>40870</v>
      </c>
      <c r="M41" s="942">
        <f t="shared" si="7"/>
        <v>94.77980566313397</v>
      </c>
      <c r="N41" s="943"/>
      <c r="O41" s="944"/>
      <c r="P41" s="944"/>
      <c r="Q41" s="945"/>
      <c r="R41" s="946"/>
    </row>
    <row r="42" spans="1:18" s="130" customFormat="1" ht="27.75" customHeight="1" x14ac:dyDescent="0.2">
      <c r="A42" s="290">
        <v>3071</v>
      </c>
      <c r="B42" s="200"/>
      <c r="C42" s="216" t="s">
        <v>142</v>
      </c>
      <c r="D42" s="291" t="s">
        <v>143</v>
      </c>
      <c r="E42" s="181">
        <f>SUM(F42:H42)</f>
        <v>66500</v>
      </c>
      <c r="F42" s="162">
        <v>64000</v>
      </c>
      <c r="G42" s="162">
        <v>2500</v>
      </c>
      <c r="H42" s="186">
        <v>0</v>
      </c>
      <c r="I42" s="160">
        <v>60288</v>
      </c>
      <c r="J42" s="292">
        <v>1000</v>
      </c>
      <c r="K42" s="854">
        <v>0</v>
      </c>
      <c r="L42" s="841">
        <v>0</v>
      </c>
      <c r="M42" s="1025" t="s">
        <v>941</v>
      </c>
      <c r="N42" s="164" t="s">
        <v>144</v>
      </c>
      <c r="O42" s="165" t="s">
        <v>145</v>
      </c>
      <c r="P42" s="165" t="s">
        <v>146</v>
      </c>
      <c r="Q42" s="166" t="s">
        <v>147</v>
      </c>
      <c r="R42" s="167" t="s">
        <v>148</v>
      </c>
    </row>
    <row r="43" spans="1:18" s="130" customFormat="1" ht="99.75" x14ac:dyDescent="0.2">
      <c r="A43" s="293">
        <v>3091</v>
      </c>
      <c r="B43" s="205" t="s">
        <v>119</v>
      </c>
      <c r="C43" s="294" t="s">
        <v>142</v>
      </c>
      <c r="D43" s="295" t="s">
        <v>149</v>
      </c>
      <c r="E43" s="181">
        <f t="shared" ref="E43:E78" si="10">F43+G43+H43</f>
        <v>56345</v>
      </c>
      <c r="F43" s="207">
        <v>52000</v>
      </c>
      <c r="G43" s="207">
        <v>4345</v>
      </c>
      <c r="H43" s="217">
        <v>0</v>
      </c>
      <c r="I43" s="207">
        <v>3524</v>
      </c>
      <c r="J43" s="182">
        <v>1625</v>
      </c>
      <c r="K43" s="844">
        <v>625</v>
      </c>
      <c r="L43" s="845">
        <v>621</v>
      </c>
      <c r="M43" s="187">
        <f t="shared" si="7"/>
        <v>99.36</v>
      </c>
      <c r="N43" s="210" t="s">
        <v>63</v>
      </c>
      <c r="O43" s="211" t="s">
        <v>150</v>
      </c>
      <c r="P43" s="211" t="s">
        <v>151</v>
      </c>
      <c r="Q43" s="212" t="s">
        <v>152</v>
      </c>
      <c r="R43" s="218" t="s">
        <v>849</v>
      </c>
    </row>
    <row r="44" spans="1:18" s="130" customFormat="1" ht="28.5" x14ac:dyDescent="0.2">
      <c r="A44" s="293">
        <v>3094</v>
      </c>
      <c r="B44" s="205" t="s">
        <v>43</v>
      </c>
      <c r="C44" s="294" t="s">
        <v>142</v>
      </c>
      <c r="D44" s="214" t="s">
        <v>153</v>
      </c>
      <c r="E44" s="181">
        <f t="shared" si="10"/>
        <v>29500</v>
      </c>
      <c r="F44" s="207">
        <v>26000</v>
      </c>
      <c r="G44" s="207">
        <v>3500</v>
      </c>
      <c r="H44" s="217">
        <v>0</v>
      </c>
      <c r="I44" s="296">
        <v>2545</v>
      </c>
      <c r="J44" s="182">
        <v>38</v>
      </c>
      <c r="K44" s="844">
        <v>34</v>
      </c>
      <c r="L44" s="845">
        <v>33</v>
      </c>
      <c r="M44" s="187">
        <f t="shared" si="7"/>
        <v>97.058823529411768</v>
      </c>
      <c r="N44" s="210" t="s">
        <v>154</v>
      </c>
      <c r="O44" s="211" t="s">
        <v>106</v>
      </c>
      <c r="P44" s="211" t="s">
        <v>155</v>
      </c>
      <c r="Q44" s="212" t="s">
        <v>156</v>
      </c>
      <c r="R44" s="218" t="s">
        <v>157</v>
      </c>
    </row>
    <row r="45" spans="1:18" s="130" customFormat="1" ht="28.5" x14ac:dyDescent="0.2">
      <c r="A45" s="293">
        <v>3095</v>
      </c>
      <c r="B45" s="205" t="s">
        <v>51</v>
      </c>
      <c r="C45" s="294" t="s">
        <v>142</v>
      </c>
      <c r="D45" s="297" t="s">
        <v>158</v>
      </c>
      <c r="E45" s="181">
        <f t="shared" si="10"/>
        <v>24344</v>
      </c>
      <c r="F45" s="207">
        <v>21467</v>
      </c>
      <c r="G45" s="207">
        <v>2806</v>
      </c>
      <c r="H45" s="217">
        <v>71</v>
      </c>
      <c r="I45" s="296">
        <v>24344</v>
      </c>
      <c r="J45" s="182">
        <v>9164</v>
      </c>
      <c r="K45" s="844">
        <v>6539</v>
      </c>
      <c r="L45" s="845">
        <v>6536</v>
      </c>
      <c r="M45" s="187">
        <f t="shared" si="7"/>
        <v>99.954121425294389</v>
      </c>
      <c r="N45" s="210" t="s">
        <v>159</v>
      </c>
      <c r="O45" s="211" t="s">
        <v>54</v>
      </c>
      <c r="P45" s="211" t="s">
        <v>160</v>
      </c>
      <c r="Q45" s="212" t="s">
        <v>161</v>
      </c>
      <c r="R45" s="226" t="s">
        <v>869</v>
      </c>
    </row>
    <row r="46" spans="1:18" s="130" customFormat="1" ht="28.5" x14ac:dyDescent="0.2">
      <c r="A46" s="293">
        <v>3097</v>
      </c>
      <c r="B46" s="205" t="s">
        <v>43</v>
      </c>
      <c r="C46" s="294" t="s">
        <v>142</v>
      </c>
      <c r="D46" s="213" t="s">
        <v>162</v>
      </c>
      <c r="E46" s="193">
        <f t="shared" si="10"/>
        <v>9836</v>
      </c>
      <c r="F46" s="207">
        <v>8000</v>
      </c>
      <c r="G46" s="207">
        <v>1800</v>
      </c>
      <c r="H46" s="217">
        <v>36</v>
      </c>
      <c r="I46" s="181">
        <v>1371</v>
      </c>
      <c r="J46" s="182">
        <v>721</v>
      </c>
      <c r="K46" s="844">
        <v>377</v>
      </c>
      <c r="L46" s="845">
        <v>376</v>
      </c>
      <c r="M46" s="187">
        <f t="shared" si="7"/>
        <v>99.734748010610076</v>
      </c>
      <c r="N46" s="210" t="s">
        <v>63</v>
      </c>
      <c r="O46" s="211" t="s">
        <v>163</v>
      </c>
      <c r="P46" s="211" t="s">
        <v>78</v>
      </c>
      <c r="Q46" s="212" t="s">
        <v>164</v>
      </c>
      <c r="R46" s="226" t="s">
        <v>906</v>
      </c>
    </row>
    <row r="47" spans="1:18" s="130" customFormat="1" ht="29.25" customHeight="1" x14ac:dyDescent="0.2">
      <c r="A47" s="293">
        <v>3102</v>
      </c>
      <c r="B47" s="205" t="s">
        <v>165</v>
      </c>
      <c r="C47" s="294" t="s">
        <v>142</v>
      </c>
      <c r="D47" s="213" t="s">
        <v>166</v>
      </c>
      <c r="E47" s="181">
        <f t="shared" si="10"/>
        <v>40112</v>
      </c>
      <c r="F47" s="207">
        <v>36500</v>
      </c>
      <c r="G47" s="207">
        <v>3300</v>
      </c>
      <c r="H47" s="217">
        <v>312</v>
      </c>
      <c r="I47" s="181">
        <v>22908</v>
      </c>
      <c r="J47" s="182">
        <v>969</v>
      </c>
      <c r="K47" s="844">
        <v>728</v>
      </c>
      <c r="L47" s="845">
        <v>728</v>
      </c>
      <c r="M47" s="187">
        <f t="shared" si="7"/>
        <v>100</v>
      </c>
      <c r="N47" s="210" t="s">
        <v>136</v>
      </c>
      <c r="O47" s="210" t="s">
        <v>167</v>
      </c>
      <c r="P47" s="210" t="s">
        <v>168</v>
      </c>
      <c r="Q47" s="298" t="s">
        <v>156</v>
      </c>
      <c r="R47" s="218" t="s">
        <v>169</v>
      </c>
    </row>
    <row r="48" spans="1:18" s="130" customFormat="1" ht="28.5" x14ac:dyDescent="0.2">
      <c r="A48" s="157">
        <v>3107</v>
      </c>
      <c r="B48" s="158" t="s">
        <v>73</v>
      </c>
      <c r="C48" s="294" t="s">
        <v>142</v>
      </c>
      <c r="D48" s="222" t="s">
        <v>170</v>
      </c>
      <c r="E48" s="160">
        <f t="shared" si="10"/>
        <v>42200</v>
      </c>
      <c r="F48" s="162">
        <v>39300</v>
      </c>
      <c r="G48" s="162">
        <v>2900</v>
      </c>
      <c r="H48" s="186">
        <v>0</v>
      </c>
      <c r="I48" s="160">
        <v>1146</v>
      </c>
      <c r="J48" s="182">
        <v>1902</v>
      </c>
      <c r="K48" s="844">
        <v>0</v>
      </c>
      <c r="L48" s="841">
        <v>0</v>
      </c>
      <c r="M48" s="1026" t="s">
        <v>941</v>
      </c>
      <c r="N48" s="164" t="s">
        <v>102</v>
      </c>
      <c r="O48" s="165" t="s">
        <v>125</v>
      </c>
      <c r="P48" s="165" t="s">
        <v>171</v>
      </c>
      <c r="Q48" s="166" t="s">
        <v>172</v>
      </c>
      <c r="R48" s="167" t="s">
        <v>173</v>
      </c>
    </row>
    <row r="49" spans="1:18" s="130" customFormat="1" ht="15.95" customHeight="1" x14ac:dyDescent="0.2">
      <c r="A49" s="293">
        <v>3109</v>
      </c>
      <c r="B49" s="205" t="s">
        <v>174</v>
      </c>
      <c r="C49" s="294" t="s">
        <v>142</v>
      </c>
      <c r="D49" s="299" t="s">
        <v>175</v>
      </c>
      <c r="E49" s="181">
        <f t="shared" si="10"/>
        <v>26957</v>
      </c>
      <c r="F49" s="207">
        <v>25000</v>
      </c>
      <c r="G49" s="207">
        <v>1950</v>
      </c>
      <c r="H49" s="217">
        <v>7</v>
      </c>
      <c r="I49" s="181">
        <v>1274</v>
      </c>
      <c r="J49" s="182">
        <v>19</v>
      </c>
      <c r="K49" s="844">
        <v>67</v>
      </c>
      <c r="L49" s="845">
        <v>47</v>
      </c>
      <c r="M49" s="163">
        <f t="shared" si="7"/>
        <v>70.149253731343293</v>
      </c>
      <c r="N49" s="210" t="s">
        <v>176</v>
      </c>
      <c r="O49" s="211" t="s">
        <v>177</v>
      </c>
      <c r="P49" s="211" t="s">
        <v>178</v>
      </c>
      <c r="Q49" s="212" t="s">
        <v>179</v>
      </c>
      <c r="R49" s="218" t="s">
        <v>180</v>
      </c>
    </row>
    <row r="50" spans="1:18" s="130" customFormat="1" ht="28.5" x14ac:dyDescent="0.2">
      <c r="A50" s="293">
        <v>3111</v>
      </c>
      <c r="B50" s="205" t="s">
        <v>73</v>
      </c>
      <c r="C50" s="294" t="s">
        <v>142</v>
      </c>
      <c r="D50" s="300" t="s">
        <v>181</v>
      </c>
      <c r="E50" s="181">
        <f t="shared" si="10"/>
        <v>9400</v>
      </c>
      <c r="F50" s="207">
        <v>8300</v>
      </c>
      <c r="G50" s="207">
        <v>1100</v>
      </c>
      <c r="H50" s="217">
        <v>0</v>
      </c>
      <c r="I50" s="181">
        <v>340</v>
      </c>
      <c r="J50" s="182">
        <v>983</v>
      </c>
      <c r="K50" s="844">
        <v>221</v>
      </c>
      <c r="L50" s="845">
        <v>220</v>
      </c>
      <c r="M50" s="163">
        <f t="shared" si="7"/>
        <v>99.547511312217196</v>
      </c>
      <c r="N50" s="210" t="s">
        <v>61</v>
      </c>
      <c r="O50" s="211" t="s">
        <v>56</v>
      </c>
      <c r="P50" s="165" t="s">
        <v>182</v>
      </c>
      <c r="Q50" s="166" t="s">
        <v>164</v>
      </c>
      <c r="R50" s="218" t="s">
        <v>183</v>
      </c>
    </row>
    <row r="51" spans="1:18" s="130" customFormat="1" ht="15.95" customHeight="1" x14ac:dyDescent="0.2">
      <c r="A51" s="157">
        <v>3112</v>
      </c>
      <c r="B51" s="158" t="s">
        <v>184</v>
      </c>
      <c r="C51" s="294" t="s">
        <v>142</v>
      </c>
      <c r="D51" s="301" t="s">
        <v>185</v>
      </c>
      <c r="E51" s="160">
        <f t="shared" si="10"/>
        <v>7009</v>
      </c>
      <c r="F51" s="162">
        <v>6100</v>
      </c>
      <c r="G51" s="162">
        <v>900</v>
      </c>
      <c r="H51" s="186">
        <v>9</v>
      </c>
      <c r="I51" s="160">
        <v>6768</v>
      </c>
      <c r="J51" s="182">
        <v>500</v>
      </c>
      <c r="K51" s="844">
        <v>9</v>
      </c>
      <c r="L51" s="841">
        <v>9</v>
      </c>
      <c r="M51" s="163">
        <f t="shared" si="7"/>
        <v>100</v>
      </c>
      <c r="N51" s="164" t="s">
        <v>186</v>
      </c>
      <c r="O51" s="165" t="s">
        <v>187</v>
      </c>
      <c r="P51" s="165" t="s">
        <v>188</v>
      </c>
      <c r="Q51" s="166" t="s">
        <v>189</v>
      </c>
      <c r="R51" s="167" t="s">
        <v>870</v>
      </c>
    </row>
    <row r="52" spans="1:18" s="130" customFormat="1" ht="25.5" customHeight="1" x14ac:dyDescent="0.2">
      <c r="A52" s="157">
        <v>3123</v>
      </c>
      <c r="B52" s="158" t="s">
        <v>104</v>
      </c>
      <c r="C52" s="294" t="s">
        <v>142</v>
      </c>
      <c r="D52" s="302" t="s">
        <v>190</v>
      </c>
      <c r="E52" s="160">
        <f t="shared" si="10"/>
        <v>14299</v>
      </c>
      <c r="F52" s="162">
        <v>12650</v>
      </c>
      <c r="G52" s="162">
        <v>1600</v>
      </c>
      <c r="H52" s="186">
        <v>49</v>
      </c>
      <c r="I52" s="160">
        <v>14299</v>
      </c>
      <c r="J52" s="182">
        <v>9672</v>
      </c>
      <c r="K52" s="844">
        <v>7100</v>
      </c>
      <c r="L52" s="841">
        <v>7099</v>
      </c>
      <c r="M52" s="163">
        <f t="shared" si="7"/>
        <v>99.985915492957744</v>
      </c>
      <c r="N52" s="164" t="s">
        <v>191</v>
      </c>
      <c r="O52" s="164" t="s">
        <v>41</v>
      </c>
      <c r="P52" s="165" t="s">
        <v>192</v>
      </c>
      <c r="Q52" s="164" t="s">
        <v>88</v>
      </c>
      <c r="R52" s="167" t="s">
        <v>870</v>
      </c>
    </row>
    <row r="53" spans="1:18" s="130" customFormat="1" ht="15.95" customHeight="1" x14ac:dyDescent="0.2">
      <c r="A53" s="157">
        <v>3126</v>
      </c>
      <c r="B53" s="158" t="s">
        <v>58</v>
      </c>
      <c r="C53" s="294" t="s">
        <v>142</v>
      </c>
      <c r="D53" s="302" t="s">
        <v>193</v>
      </c>
      <c r="E53" s="223">
        <f t="shared" si="10"/>
        <v>10900</v>
      </c>
      <c r="F53" s="162">
        <v>9000</v>
      </c>
      <c r="G53" s="162">
        <v>1900</v>
      </c>
      <c r="H53" s="186">
        <v>0</v>
      </c>
      <c r="I53" s="160">
        <v>1288</v>
      </c>
      <c r="J53" s="182">
        <v>524</v>
      </c>
      <c r="K53" s="844">
        <v>413</v>
      </c>
      <c r="L53" s="841">
        <v>412</v>
      </c>
      <c r="M53" s="163">
        <f t="shared" si="7"/>
        <v>99.757869249394673</v>
      </c>
      <c r="N53" s="164" t="s">
        <v>63</v>
      </c>
      <c r="O53" s="165" t="s">
        <v>108</v>
      </c>
      <c r="P53" s="165" t="s">
        <v>151</v>
      </c>
      <c r="Q53" s="166"/>
      <c r="R53" s="188" t="s">
        <v>194</v>
      </c>
    </row>
    <row r="54" spans="1:18" s="130" customFormat="1" ht="15.95" customHeight="1" x14ac:dyDescent="0.2">
      <c r="A54" s="303">
        <v>3129</v>
      </c>
      <c r="B54" s="158" t="s">
        <v>43</v>
      </c>
      <c r="C54" s="158" t="s">
        <v>83</v>
      </c>
      <c r="D54" s="302" t="s">
        <v>195</v>
      </c>
      <c r="E54" s="160">
        <f t="shared" si="10"/>
        <v>82461</v>
      </c>
      <c r="F54" s="162">
        <v>80000</v>
      </c>
      <c r="G54" s="162">
        <v>2461</v>
      </c>
      <c r="H54" s="186">
        <v>0</v>
      </c>
      <c r="I54" s="160">
        <v>2461</v>
      </c>
      <c r="J54" s="182">
        <v>3000</v>
      </c>
      <c r="K54" s="844">
        <v>302</v>
      </c>
      <c r="L54" s="841">
        <v>302</v>
      </c>
      <c r="M54" s="163">
        <f t="shared" si="7"/>
        <v>100</v>
      </c>
      <c r="N54" s="164" t="s">
        <v>64</v>
      </c>
      <c r="O54" s="165"/>
      <c r="P54" s="165" t="s">
        <v>98</v>
      </c>
      <c r="Q54" s="166"/>
      <c r="R54" s="188" t="s">
        <v>196</v>
      </c>
    </row>
    <row r="55" spans="1:18" s="130" customFormat="1" ht="28.5" x14ac:dyDescent="0.2">
      <c r="A55" s="303">
        <v>3137</v>
      </c>
      <c r="B55" s="158" t="s">
        <v>129</v>
      </c>
      <c r="C55" s="158" t="s">
        <v>142</v>
      </c>
      <c r="D55" s="302" t="s">
        <v>197</v>
      </c>
      <c r="E55" s="160">
        <f t="shared" si="10"/>
        <v>16340</v>
      </c>
      <c r="F55" s="162">
        <v>14340</v>
      </c>
      <c r="G55" s="162">
        <v>2000</v>
      </c>
      <c r="H55" s="186">
        <v>0</v>
      </c>
      <c r="I55" s="160">
        <v>1414</v>
      </c>
      <c r="J55" s="182">
        <v>0</v>
      </c>
      <c r="K55" s="844">
        <v>0</v>
      </c>
      <c r="L55" s="841">
        <v>0</v>
      </c>
      <c r="M55" s="1026" t="s">
        <v>941</v>
      </c>
      <c r="N55" s="164" t="s">
        <v>136</v>
      </c>
      <c r="O55" s="165" t="s">
        <v>198</v>
      </c>
      <c r="P55" s="165" t="s">
        <v>199</v>
      </c>
      <c r="Q55" s="166" t="s">
        <v>156</v>
      </c>
      <c r="R55" s="188" t="s">
        <v>200</v>
      </c>
    </row>
    <row r="56" spans="1:18" s="130" customFormat="1" ht="42.75" x14ac:dyDescent="0.2">
      <c r="A56" s="290">
        <v>3138</v>
      </c>
      <c r="B56" s="204" t="s">
        <v>201</v>
      </c>
      <c r="C56" s="158" t="s">
        <v>142</v>
      </c>
      <c r="D56" s="302" t="s">
        <v>202</v>
      </c>
      <c r="E56" s="160">
        <f t="shared" si="10"/>
        <v>13617</v>
      </c>
      <c r="F56" s="162">
        <v>12200</v>
      </c>
      <c r="G56" s="162">
        <v>1400</v>
      </c>
      <c r="H56" s="186">
        <v>17</v>
      </c>
      <c r="I56" s="160">
        <v>1210</v>
      </c>
      <c r="J56" s="182">
        <v>317</v>
      </c>
      <c r="K56" s="844">
        <v>18</v>
      </c>
      <c r="L56" s="841">
        <v>18</v>
      </c>
      <c r="M56" s="163">
        <f t="shared" si="7"/>
        <v>100</v>
      </c>
      <c r="N56" s="164" t="s">
        <v>136</v>
      </c>
      <c r="O56" s="165" t="s">
        <v>61</v>
      </c>
      <c r="P56" s="165" t="s">
        <v>203</v>
      </c>
      <c r="Q56" s="166" t="s">
        <v>164</v>
      </c>
      <c r="R56" s="188" t="s">
        <v>204</v>
      </c>
    </row>
    <row r="57" spans="1:18" s="130" customFormat="1" ht="28.5" x14ac:dyDescent="0.2">
      <c r="A57" s="304">
        <v>3146</v>
      </c>
      <c r="B57" s="204" t="s">
        <v>51</v>
      </c>
      <c r="C57" s="205" t="s">
        <v>142</v>
      </c>
      <c r="D57" s="213" t="s">
        <v>205</v>
      </c>
      <c r="E57" s="181">
        <f t="shared" si="10"/>
        <v>4000</v>
      </c>
      <c r="F57" s="207">
        <v>3558</v>
      </c>
      <c r="G57" s="207">
        <v>442</v>
      </c>
      <c r="H57" s="217">
        <v>0</v>
      </c>
      <c r="I57" s="181">
        <v>627</v>
      </c>
      <c r="J57" s="182">
        <v>3800</v>
      </c>
      <c r="K57" s="844">
        <v>120</v>
      </c>
      <c r="L57" s="845">
        <v>99</v>
      </c>
      <c r="M57" s="163">
        <f t="shared" si="7"/>
        <v>82.5</v>
      </c>
      <c r="N57" s="210" t="s">
        <v>206</v>
      </c>
      <c r="O57" s="211"/>
      <c r="P57" s="225" t="s">
        <v>151</v>
      </c>
      <c r="Q57" s="212" t="s">
        <v>152</v>
      </c>
      <c r="R57" s="226" t="s">
        <v>850</v>
      </c>
    </row>
    <row r="58" spans="1:18" s="130" customFormat="1" ht="15.95" customHeight="1" x14ac:dyDescent="0.2">
      <c r="A58" s="290">
        <v>3152</v>
      </c>
      <c r="B58" s="204" t="s">
        <v>51</v>
      </c>
      <c r="C58" s="158" t="s">
        <v>142</v>
      </c>
      <c r="D58" s="302" t="s">
        <v>207</v>
      </c>
      <c r="E58" s="181">
        <f t="shared" si="10"/>
        <v>18800</v>
      </c>
      <c r="F58" s="162">
        <v>17500</v>
      </c>
      <c r="G58" s="162">
        <v>1300</v>
      </c>
      <c r="H58" s="186">
        <v>0</v>
      </c>
      <c r="I58" s="160">
        <v>1145</v>
      </c>
      <c r="J58" s="182">
        <v>818</v>
      </c>
      <c r="K58" s="844">
        <v>523</v>
      </c>
      <c r="L58" s="841">
        <v>523</v>
      </c>
      <c r="M58" s="187">
        <f t="shared" si="7"/>
        <v>100</v>
      </c>
      <c r="N58" s="164" t="s">
        <v>72</v>
      </c>
      <c r="O58" s="165" t="s">
        <v>208</v>
      </c>
      <c r="P58" s="165" t="s">
        <v>151</v>
      </c>
      <c r="Q58" s="166" t="s">
        <v>152</v>
      </c>
      <c r="R58" s="167" t="s">
        <v>209</v>
      </c>
    </row>
    <row r="59" spans="1:18" s="130" customFormat="1" ht="15.95" customHeight="1" x14ac:dyDescent="0.2">
      <c r="A59" s="304">
        <v>3153</v>
      </c>
      <c r="B59" s="204" t="s">
        <v>129</v>
      </c>
      <c r="C59" s="158" t="s">
        <v>142</v>
      </c>
      <c r="D59" s="305" t="s">
        <v>210</v>
      </c>
      <c r="E59" s="181">
        <f t="shared" si="10"/>
        <v>11219</v>
      </c>
      <c r="F59" s="207">
        <v>9900</v>
      </c>
      <c r="G59" s="207">
        <v>1250</v>
      </c>
      <c r="H59" s="217">
        <v>69</v>
      </c>
      <c r="I59" s="181">
        <v>848</v>
      </c>
      <c r="J59" s="182">
        <v>424</v>
      </c>
      <c r="K59" s="844">
        <v>175</v>
      </c>
      <c r="L59" s="845">
        <v>170</v>
      </c>
      <c r="M59" s="187">
        <f t="shared" si="7"/>
        <v>97.142857142857139</v>
      </c>
      <c r="N59" s="210" t="s">
        <v>106</v>
      </c>
      <c r="O59" s="211" t="s">
        <v>211</v>
      </c>
      <c r="P59" s="211" t="s">
        <v>78</v>
      </c>
      <c r="Q59" s="212" t="s">
        <v>78</v>
      </c>
      <c r="R59" s="226" t="s">
        <v>212</v>
      </c>
    </row>
    <row r="60" spans="1:18" s="130" customFormat="1" ht="15.95" customHeight="1" x14ac:dyDescent="0.2">
      <c r="A60" s="290">
        <v>3154</v>
      </c>
      <c r="B60" s="200" t="s">
        <v>119</v>
      </c>
      <c r="C60" s="158" t="s">
        <v>142</v>
      </c>
      <c r="D60" s="302" t="s">
        <v>213</v>
      </c>
      <c r="E60" s="160">
        <f t="shared" si="10"/>
        <v>20000</v>
      </c>
      <c r="F60" s="162">
        <v>18000</v>
      </c>
      <c r="G60" s="162">
        <v>2000</v>
      </c>
      <c r="H60" s="186">
        <v>0</v>
      </c>
      <c r="I60" s="160">
        <v>475</v>
      </c>
      <c r="J60" s="182">
        <v>2108</v>
      </c>
      <c r="K60" s="844">
        <v>0</v>
      </c>
      <c r="L60" s="841">
        <v>0</v>
      </c>
      <c r="M60" s="1025" t="s">
        <v>941</v>
      </c>
      <c r="N60" s="164" t="s">
        <v>163</v>
      </c>
      <c r="O60" s="165" t="s">
        <v>66</v>
      </c>
      <c r="P60" s="165" t="s">
        <v>214</v>
      </c>
      <c r="Q60" s="166" t="s">
        <v>164</v>
      </c>
      <c r="R60" s="167" t="s">
        <v>215</v>
      </c>
    </row>
    <row r="61" spans="1:18" s="130" customFormat="1" ht="15.95" customHeight="1" x14ac:dyDescent="0.2">
      <c r="A61" s="290">
        <v>3155</v>
      </c>
      <c r="B61" s="204" t="s">
        <v>216</v>
      </c>
      <c r="C61" s="158" t="s">
        <v>142</v>
      </c>
      <c r="D61" s="305" t="s">
        <v>217</v>
      </c>
      <c r="E61" s="181">
        <f t="shared" si="10"/>
        <v>22000</v>
      </c>
      <c r="F61" s="162">
        <v>20000</v>
      </c>
      <c r="G61" s="162">
        <v>2000</v>
      </c>
      <c r="H61" s="217">
        <v>0</v>
      </c>
      <c r="I61" s="181">
        <v>478</v>
      </c>
      <c r="J61" s="182">
        <v>2056</v>
      </c>
      <c r="K61" s="844">
        <v>0</v>
      </c>
      <c r="L61" s="845">
        <v>0</v>
      </c>
      <c r="M61" s="1025" t="s">
        <v>941</v>
      </c>
      <c r="N61" s="210" t="s">
        <v>61</v>
      </c>
      <c r="O61" s="211" t="s">
        <v>218</v>
      </c>
      <c r="P61" s="211" t="s">
        <v>219</v>
      </c>
      <c r="Q61" s="212" t="s">
        <v>220</v>
      </c>
      <c r="R61" s="226" t="s">
        <v>221</v>
      </c>
    </row>
    <row r="62" spans="1:18" s="130" customFormat="1" ht="15.95" customHeight="1" x14ac:dyDescent="0.2">
      <c r="A62" s="290">
        <v>3161</v>
      </c>
      <c r="B62" s="200" t="s">
        <v>129</v>
      </c>
      <c r="C62" s="158" t="s">
        <v>38</v>
      </c>
      <c r="D62" s="189" t="s">
        <v>222</v>
      </c>
      <c r="E62" s="160">
        <f t="shared" si="10"/>
        <v>3244</v>
      </c>
      <c r="F62" s="162">
        <v>2771</v>
      </c>
      <c r="G62" s="162">
        <v>473</v>
      </c>
      <c r="H62" s="186">
        <v>0</v>
      </c>
      <c r="I62" s="160">
        <v>3244</v>
      </c>
      <c r="J62" s="182">
        <v>4502</v>
      </c>
      <c r="K62" s="844">
        <v>2740</v>
      </c>
      <c r="L62" s="845">
        <v>2740</v>
      </c>
      <c r="M62" s="163">
        <f t="shared" si="7"/>
        <v>100</v>
      </c>
      <c r="N62" s="164" t="s">
        <v>223</v>
      </c>
      <c r="O62" s="165" t="s">
        <v>81</v>
      </c>
      <c r="P62" s="165" t="s">
        <v>836</v>
      </c>
      <c r="Q62" s="166" t="s">
        <v>224</v>
      </c>
      <c r="R62" s="167" t="s">
        <v>225</v>
      </c>
    </row>
    <row r="63" spans="1:18" s="130" customFormat="1" ht="26.25" customHeight="1" x14ac:dyDescent="0.2">
      <c r="A63" s="304">
        <v>3173</v>
      </c>
      <c r="B63" s="204" t="s">
        <v>201</v>
      </c>
      <c r="C63" s="205" t="s">
        <v>142</v>
      </c>
      <c r="D63" s="214" t="s">
        <v>226</v>
      </c>
      <c r="E63" s="181">
        <f t="shared" si="10"/>
        <v>12981</v>
      </c>
      <c r="F63" s="207">
        <v>11808</v>
      </c>
      <c r="G63" s="207">
        <v>586</v>
      </c>
      <c r="H63" s="217">
        <v>587</v>
      </c>
      <c r="I63" s="181">
        <v>12981</v>
      </c>
      <c r="J63" s="182">
        <v>11270</v>
      </c>
      <c r="K63" s="844">
        <v>12338</v>
      </c>
      <c r="L63" s="845">
        <v>10883</v>
      </c>
      <c r="M63" s="187">
        <f t="shared" si="7"/>
        <v>88.207164856540771</v>
      </c>
      <c r="N63" s="224" t="s">
        <v>60</v>
      </c>
      <c r="O63" s="211" t="s">
        <v>81</v>
      </c>
      <c r="P63" s="211" t="s">
        <v>227</v>
      </c>
      <c r="Q63" s="225"/>
      <c r="R63" s="226" t="s">
        <v>871</v>
      </c>
    </row>
    <row r="64" spans="1:18" s="130" customFormat="1" ht="15.95" customHeight="1" x14ac:dyDescent="0.2">
      <c r="A64" s="304">
        <v>3176</v>
      </c>
      <c r="B64" s="204" t="s">
        <v>129</v>
      </c>
      <c r="C64" s="205" t="s">
        <v>142</v>
      </c>
      <c r="D64" s="309" t="s">
        <v>228</v>
      </c>
      <c r="E64" s="181">
        <f t="shared" si="10"/>
        <v>11100</v>
      </c>
      <c r="F64" s="207">
        <v>9500</v>
      </c>
      <c r="G64" s="207">
        <v>1600</v>
      </c>
      <c r="H64" s="217">
        <v>0</v>
      </c>
      <c r="I64" s="181">
        <v>324</v>
      </c>
      <c r="J64" s="182">
        <v>952</v>
      </c>
      <c r="K64" s="844">
        <v>177</v>
      </c>
      <c r="L64" s="845">
        <v>176</v>
      </c>
      <c r="M64" s="187">
        <f t="shared" si="7"/>
        <v>99.435028248587571</v>
      </c>
      <c r="N64" s="224" t="s">
        <v>108</v>
      </c>
      <c r="O64" s="211" t="s">
        <v>229</v>
      </c>
      <c r="P64" s="211" t="s">
        <v>230</v>
      </c>
      <c r="Q64" s="225" t="s">
        <v>152</v>
      </c>
      <c r="R64" s="218" t="s">
        <v>231</v>
      </c>
    </row>
    <row r="65" spans="1:18" s="130" customFormat="1" ht="15.95" customHeight="1" x14ac:dyDescent="0.2">
      <c r="A65" s="304">
        <v>3177</v>
      </c>
      <c r="B65" s="204" t="s">
        <v>58</v>
      </c>
      <c r="C65" s="205" t="s">
        <v>142</v>
      </c>
      <c r="D65" s="309" t="s">
        <v>232</v>
      </c>
      <c r="E65" s="181">
        <f t="shared" si="10"/>
        <v>13300</v>
      </c>
      <c r="F65" s="207">
        <v>11500</v>
      </c>
      <c r="G65" s="207">
        <v>1800</v>
      </c>
      <c r="H65" s="217">
        <v>0</v>
      </c>
      <c r="I65" s="181">
        <v>357</v>
      </c>
      <c r="J65" s="182">
        <v>1186</v>
      </c>
      <c r="K65" s="844">
        <v>0</v>
      </c>
      <c r="L65" s="845">
        <v>0</v>
      </c>
      <c r="M65" s="1025" t="s">
        <v>941</v>
      </c>
      <c r="N65" s="224" t="s">
        <v>61</v>
      </c>
      <c r="O65" s="211" t="s">
        <v>233</v>
      </c>
      <c r="P65" s="211" t="s">
        <v>234</v>
      </c>
      <c r="Q65" s="225" t="s">
        <v>179</v>
      </c>
      <c r="R65" s="218" t="s">
        <v>231</v>
      </c>
    </row>
    <row r="66" spans="1:18" s="4" customFormat="1" ht="27" customHeight="1" x14ac:dyDescent="0.2">
      <c r="A66" s="707">
        <v>3179</v>
      </c>
      <c r="B66" s="506" t="s">
        <v>58</v>
      </c>
      <c r="C66" s="205" t="s">
        <v>38</v>
      </c>
      <c r="D66" s="919" t="s">
        <v>235</v>
      </c>
      <c r="E66" s="181">
        <f t="shared" si="10"/>
        <v>17583</v>
      </c>
      <c r="F66" s="207">
        <v>16613</v>
      </c>
      <c r="G66" s="207">
        <v>810</v>
      </c>
      <c r="H66" s="217">
        <v>160</v>
      </c>
      <c r="I66" s="181">
        <v>113</v>
      </c>
      <c r="J66" s="197">
        <v>0</v>
      </c>
      <c r="K66" s="846">
        <v>114</v>
      </c>
      <c r="L66" s="897">
        <v>113</v>
      </c>
      <c r="M66" s="187">
        <f t="shared" si="7"/>
        <v>99.122807017543863</v>
      </c>
      <c r="N66" s="224"/>
      <c r="O66" s="211"/>
      <c r="P66" s="211"/>
      <c r="Q66" s="225"/>
      <c r="R66" s="218" t="s">
        <v>236</v>
      </c>
    </row>
    <row r="67" spans="1:18" ht="15.95" customHeight="1" x14ac:dyDescent="0.2">
      <c r="A67" s="304">
        <v>3184</v>
      </c>
      <c r="B67" s="204" t="s">
        <v>165</v>
      </c>
      <c r="C67" s="205" t="s">
        <v>142</v>
      </c>
      <c r="D67" s="213" t="s">
        <v>237</v>
      </c>
      <c r="E67" s="181">
        <f t="shared" si="10"/>
        <v>42700</v>
      </c>
      <c r="F67" s="207">
        <v>40000</v>
      </c>
      <c r="G67" s="207">
        <v>2700</v>
      </c>
      <c r="H67" s="217">
        <v>0</v>
      </c>
      <c r="I67" s="181">
        <v>684</v>
      </c>
      <c r="J67" s="227">
        <v>1269</v>
      </c>
      <c r="K67" s="850">
        <v>0</v>
      </c>
      <c r="L67" s="845">
        <v>0</v>
      </c>
      <c r="M67" s="1025" t="s">
        <v>941</v>
      </c>
      <c r="N67" s="224" t="s">
        <v>88</v>
      </c>
      <c r="O67" s="211" t="s">
        <v>238</v>
      </c>
      <c r="P67" s="211" t="s">
        <v>239</v>
      </c>
      <c r="Q67" s="225" t="s">
        <v>240</v>
      </c>
      <c r="R67" s="226" t="s">
        <v>221</v>
      </c>
    </row>
    <row r="68" spans="1:18" ht="15.95" customHeight="1" x14ac:dyDescent="0.2">
      <c r="A68" s="304">
        <v>3185</v>
      </c>
      <c r="B68" s="204"/>
      <c r="C68" s="205" t="s">
        <v>142</v>
      </c>
      <c r="D68" s="213" t="s">
        <v>241</v>
      </c>
      <c r="E68" s="181">
        <f t="shared" si="10"/>
        <v>44800</v>
      </c>
      <c r="F68" s="207">
        <v>42000</v>
      </c>
      <c r="G68" s="207">
        <v>2800</v>
      </c>
      <c r="H68" s="217">
        <v>0</v>
      </c>
      <c r="I68" s="181">
        <v>764</v>
      </c>
      <c r="J68" s="227">
        <v>1637</v>
      </c>
      <c r="K68" s="850">
        <v>0</v>
      </c>
      <c r="L68" s="845">
        <v>0</v>
      </c>
      <c r="M68" s="1025" t="s">
        <v>941</v>
      </c>
      <c r="N68" s="224" t="s">
        <v>208</v>
      </c>
      <c r="O68" s="211" t="s">
        <v>218</v>
      </c>
      <c r="P68" s="211" t="s">
        <v>239</v>
      </c>
      <c r="Q68" s="225" t="s">
        <v>240</v>
      </c>
      <c r="R68" s="218" t="s">
        <v>231</v>
      </c>
    </row>
    <row r="69" spans="1:18" ht="15.95" customHeight="1" x14ac:dyDescent="0.2">
      <c r="A69" s="304">
        <v>3186</v>
      </c>
      <c r="B69" s="204" t="s">
        <v>201</v>
      </c>
      <c r="C69" s="205" t="s">
        <v>142</v>
      </c>
      <c r="D69" s="213" t="s">
        <v>242</v>
      </c>
      <c r="E69" s="181">
        <f t="shared" si="10"/>
        <v>9730</v>
      </c>
      <c r="F69" s="207">
        <v>8000</v>
      </c>
      <c r="G69" s="207">
        <v>1500</v>
      </c>
      <c r="H69" s="217">
        <v>230</v>
      </c>
      <c r="I69" s="181">
        <v>285</v>
      </c>
      <c r="J69" s="227">
        <v>817</v>
      </c>
      <c r="K69" s="850">
        <v>152</v>
      </c>
      <c r="L69" s="845">
        <v>152</v>
      </c>
      <c r="M69" s="187">
        <f t="shared" si="7"/>
        <v>100</v>
      </c>
      <c r="N69" s="224" t="s">
        <v>147</v>
      </c>
      <c r="O69" s="211" t="s">
        <v>56</v>
      </c>
      <c r="P69" s="211" t="s">
        <v>234</v>
      </c>
      <c r="Q69" s="225" t="s">
        <v>243</v>
      </c>
      <c r="R69" s="218" t="s">
        <v>209</v>
      </c>
    </row>
    <row r="70" spans="1:18" ht="15.95" customHeight="1" x14ac:dyDescent="0.2">
      <c r="A70" s="304">
        <v>3187</v>
      </c>
      <c r="B70" s="204" t="s">
        <v>51</v>
      </c>
      <c r="C70" s="205" t="s">
        <v>142</v>
      </c>
      <c r="D70" s="310" t="s">
        <v>244</v>
      </c>
      <c r="E70" s="181">
        <f t="shared" si="10"/>
        <v>5500</v>
      </c>
      <c r="F70" s="207">
        <v>5000</v>
      </c>
      <c r="G70" s="207">
        <v>500</v>
      </c>
      <c r="H70" s="217">
        <v>0</v>
      </c>
      <c r="I70" s="181">
        <v>205</v>
      </c>
      <c r="J70" s="182">
        <v>1000</v>
      </c>
      <c r="K70" s="844">
        <v>204</v>
      </c>
      <c r="L70" s="845">
        <v>94</v>
      </c>
      <c r="M70" s="187">
        <f t="shared" si="7"/>
        <v>46.078431372549019</v>
      </c>
      <c r="N70" s="224"/>
      <c r="O70" s="211"/>
      <c r="P70" s="211"/>
      <c r="Q70" s="225"/>
      <c r="R70" s="218" t="s">
        <v>245</v>
      </c>
    </row>
    <row r="71" spans="1:18" ht="15.95" customHeight="1" x14ac:dyDescent="0.2">
      <c r="A71" s="304">
        <v>3192</v>
      </c>
      <c r="B71" s="204" t="s">
        <v>51</v>
      </c>
      <c r="C71" s="205" t="s">
        <v>83</v>
      </c>
      <c r="D71" s="213" t="s">
        <v>246</v>
      </c>
      <c r="E71" s="181">
        <f t="shared" si="10"/>
        <v>52638</v>
      </c>
      <c r="F71" s="207">
        <v>50000</v>
      </c>
      <c r="G71" s="207">
        <v>2415</v>
      </c>
      <c r="H71" s="217">
        <v>223</v>
      </c>
      <c r="I71" s="181">
        <v>2638</v>
      </c>
      <c r="J71" s="227">
        <v>2500</v>
      </c>
      <c r="K71" s="850">
        <v>0</v>
      </c>
      <c r="L71" s="845">
        <v>0</v>
      </c>
      <c r="M71" s="1025" t="s">
        <v>941</v>
      </c>
      <c r="N71" s="224"/>
      <c r="O71" s="211"/>
      <c r="P71" s="211" t="s">
        <v>49</v>
      </c>
      <c r="Q71" s="225"/>
      <c r="R71" s="226" t="s">
        <v>247</v>
      </c>
    </row>
    <row r="72" spans="1:18" ht="42.75" x14ac:dyDescent="0.2">
      <c r="A72" s="304">
        <v>3194</v>
      </c>
      <c r="B72" s="204" t="s">
        <v>58</v>
      </c>
      <c r="C72" s="205" t="s">
        <v>248</v>
      </c>
      <c r="D72" s="310" t="s">
        <v>249</v>
      </c>
      <c r="E72" s="181">
        <f t="shared" si="10"/>
        <v>87500</v>
      </c>
      <c r="F72" s="207">
        <v>84000</v>
      </c>
      <c r="G72" s="207">
        <v>2000</v>
      </c>
      <c r="H72" s="217">
        <v>1500</v>
      </c>
      <c r="I72" s="181">
        <v>0</v>
      </c>
      <c r="J72" s="182">
        <v>2000</v>
      </c>
      <c r="K72" s="844">
        <v>560</v>
      </c>
      <c r="L72" s="845">
        <v>0</v>
      </c>
      <c r="M72" s="187">
        <f t="shared" si="7"/>
        <v>0</v>
      </c>
      <c r="N72" s="210"/>
      <c r="O72" s="211"/>
      <c r="P72" s="211"/>
      <c r="Q72" s="225"/>
      <c r="R72" s="226" t="s">
        <v>250</v>
      </c>
    </row>
    <row r="73" spans="1:18" s="3" customFormat="1" ht="25.5" customHeight="1" x14ac:dyDescent="0.2">
      <c r="A73" s="739">
        <v>3204</v>
      </c>
      <c r="B73" s="204" t="s">
        <v>251</v>
      </c>
      <c r="C73" s="205" t="s">
        <v>142</v>
      </c>
      <c r="D73" s="234" t="s">
        <v>252</v>
      </c>
      <c r="E73" s="181">
        <f t="shared" si="10"/>
        <v>726</v>
      </c>
      <c r="F73" s="207">
        <v>590</v>
      </c>
      <c r="G73" s="207">
        <v>136</v>
      </c>
      <c r="H73" s="217">
        <v>0</v>
      </c>
      <c r="I73" s="181">
        <v>0</v>
      </c>
      <c r="J73" s="182">
        <v>0</v>
      </c>
      <c r="K73" s="844">
        <v>0</v>
      </c>
      <c r="L73" s="845">
        <v>0</v>
      </c>
      <c r="M73" s="1025" t="s">
        <v>941</v>
      </c>
      <c r="N73" s="210" t="s">
        <v>253</v>
      </c>
      <c r="O73" s="210" t="s">
        <v>253</v>
      </c>
      <c r="P73" s="211" t="s">
        <v>254</v>
      </c>
      <c r="Q73" s="225" t="s">
        <v>179</v>
      </c>
      <c r="R73" s="226" t="s">
        <v>851</v>
      </c>
    </row>
    <row r="74" spans="1:18" s="3" customFormat="1" ht="25.5" customHeight="1" x14ac:dyDescent="0.2">
      <c r="A74" s="739">
        <v>3212</v>
      </c>
      <c r="B74" s="204" t="s">
        <v>37</v>
      </c>
      <c r="C74" s="205" t="s">
        <v>38</v>
      </c>
      <c r="D74" s="234" t="s">
        <v>255</v>
      </c>
      <c r="E74" s="920">
        <f t="shared" si="10"/>
        <v>2437</v>
      </c>
      <c r="F74" s="207">
        <v>2100</v>
      </c>
      <c r="G74" s="207">
        <v>242</v>
      </c>
      <c r="H74" s="217">
        <v>95</v>
      </c>
      <c r="I74" s="181">
        <v>337</v>
      </c>
      <c r="J74" s="182">
        <v>0</v>
      </c>
      <c r="K74" s="844">
        <v>0</v>
      </c>
      <c r="L74" s="845">
        <v>0</v>
      </c>
      <c r="M74" s="1025" t="s">
        <v>941</v>
      </c>
      <c r="N74" s="210"/>
      <c r="O74" s="210"/>
      <c r="P74" s="211"/>
      <c r="Q74" s="225"/>
      <c r="R74" s="226" t="s">
        <v>256</v>
      </c>
    </row>
    <row r="75" spans="1:18" s="130" customFormat="1" ht="28.5" customHeight="1" x14ac:dyDescent="0.2">
      <c r="A75" s="219">
        <v>7217</v>
      </c>
      <c r="B75" s="204" t="s">
        <v>129</v>
      </c>
      <c r="C75" s="205" t="s">
        <v>134</v>
      </c>
      <c r="D75" s="263" t="s">
        <v>135</v>
      </c>
      <c r="E75" s="181">
        <f t="shared" si="10"/>
        <v>2167</v>
      </c>
      <c r="F75" s="220">
        <v>2087</v>
      </c>
      <c r="G75" s="208">
        <v>0</v>
      </c>
      <c r="H75" s="217">
        <v>80</v>
      </c>
      <c r="I75" s="181">
        <v>2167</v>
      </c>
      <c r="J75" s="264">
        <v>0</v>
      </c>
      <c r="K75" s="851">
        <v>1070</v>
      </c>
      <c r="L75" s="784">
        <v>1007</v>
      </c>
      <c r="M75" s="187">
        <f t="shared" si="7"/>
        <v>94.112149532710276</v>
      </c>
      <c r="N75" s="265" t="s">
        <v>136</v>
      </c>
      <c r="O75" s="265" t="s">
        <v>63</v>
      </c>
      <c r="P75" s="267" t="s">
        <v>137</v>
      </c>
      <c r="Q75" s="212"/>
      <c r="R75" s="226" t="s">
        <v>321</v>
      </c>
    </row>
    <row r="76" spans="1:18" s="130" customFormat="1" ht="28.5" x14ac:dyDescent="0.2">
      <c r="A76" s="304">
        <v>8134</v>
      </c>
      <c r="B76" s="204" t="s">
        <v>104</v>
      </c>
      <c r="C76" s="294" t="s">
        <v>142</v>
      </c>
      <c r="D76" s="314" t="s">
        <v>257</v>
      </c>
      <c r="E76" s="181">
        <f t="shared" si="10"/>
        <v>29902</v>
      </c>
      <c r="F76" s="207">
        <v>27041</v>
      </c>
      <c r="G76" s="207">
        <v>2763</v>
      </c>
      <c r="H76" s="217">
        <v>98</v>
      </c>
      <c r="I76" s="181">
        <v>29902</v>
      </c>
      <c r="J76" s="264">
        <v>0</v>
      </c>
      <c r="K76" s="851">
        <v>59</v>
      </c>
      <c r="L76" s="784">
        <v>59</v>
      </c>
      <c r="M76" s="187">
        <f t="shared" si="7"/>
        <v>100</v>
      </c>
      <c r="N76" s="210" t="s">
        <v>258</v>
      </c>
      <c r="O76" s="211" t="s">
        <v>259</v>
      </c>
      <c r="P76" s="211" t="s">
        <v>260</v>
      </c>
      <c r="Q76" s="212" t="s">
        <v>261</v>
      </c>
      <c r="R76" s="226" t="s">
        <v>870</v>
      </c>
    </row>
    <row r="77" spans="1:18" s="130" customFormat="1" ht="28.5" x14ac:dyDescent="0.2">
      <c r="A77" s="304">
        <v>8137</v>
      </c>
      <c r="B77" s="204" t="s">
        <v>104</v>
      </c>
      <c r="C77" s="294" t="s">
        <v>142</v>
      </c>
      <c r="D77" s="314" t="s">
        <v>262</v>
      </c>
      <c r="E77" s="181">
        <f t="shared" si="10"/>
        <v>28021</v>
      </c>
      <c r="F77" s="207">
        <v>21781</v>
      </c>
      <c r="G77" s="207">
        <v>1634</v>
      </c>
      <c r="H77" s="217">
        <v>4606</v>
      </c>
      <c r="I77" s="181">
        <v>28021</v>
      </c>
      <c r="J77" s="264">
        <v>0</v>
      </c>
      <c r="K77" s="851">
        <v>1</v>
      </c>
      <c r="L77" s="784">
        <v>0</v>
      </c>
      <c r="M77" s="187">
        <f t="shared" si="7"/>
        <v>0</v>
      </c>
      <c r="N77" s="210" t="s">
        <v>258</v>
      </c>
      <c r="O77" s="211" t="s">
        <v>263</v>
      </c>
      <c r="P77" s="211" t="s">
        <v>264</v>
      </c>
      <c r="Q77" s="212" t="s">
        <v>167</v>
      </c>
      <c r="R77" s="226" t="s">
        <v>870</v>
      </c>
    </row>
    <row r="78" spans="1:18" s="130" customFormat="1" ht="28.5" x14ac:dyDescent="0.2">
      <c r="A78" s="491">
        <v>8138</v>
      </c>
      <c r="B78" s="204" t="s">
        <v>104</v>
      </c>
      <c r="C78" s="294" t="s">
        <v>142</v>
      </c>
      <c r="D78" s="314" t="s">
        <v>265</v>
      </c>
      <c r="E78" s="181">
        <f t="shared" si="10"/>
        <v>42843</v>
      </c>
      <c r="F78" s="207">
        <v>36602</v>
      </c>
      <c r="G78" s="207">
        <v>1949</v>
      </c>
      <c r="H78" s="217">
        <v>4292</v>
      </c>
      <c r="I78" s="181">
        <v>42843</v>
      </c>
      <c r="J78" s="264">
        <v>0</v>
      </c>
      <c r="K78" s="851">
        <v>53</v>
      </c>
      <c r="L78" s="784">
        <v>52</v>
      </c>
      <c r="M78" s="187">
        <f t="shared" si="7"/>
        <v>98.113207547169807</v>
      </c>
      <c r="N78" s="210" t="s">
        <v>258</v>
      </c>
      <c r="O78" s="211" t="s">
        <v>259</v>
      </c>
      <c r="P78" s="211" t="s">
        <v>266</v>
      </c>
      <c r="Q78" s="212" t="s">
        <v>54</v>
      </c>
      <c r="R78" s="226" t="s">
        <v>870</v>
      </c>
    </row>
    <row r="79" spans="1:18" s="130" customFormat="1" ht="15.95" customHeight="1" thickBot="1" x14ac:dyDescent="0.25">
      <c r="A79" s="315">
        <v>8142</v>
      </c>
      <c r="B79" s="316" t="s">
        <v>165</v>
      </c>
      <c r="C79" s="270" t="s">
        <v>142</v>
      </c>
      <c r="D79" s="317" t="s">
        <v>267</v>
      </c>
      <c r="E79" s="275">
        <f>SUM(F79:H79)</f>
        <v>13386</v>
      </c>
      <c r="F79" s="272">
        <v>8108</v>
      </c>
      <c r="G79" s="272">
        <v>1200</v>
      </c>
      <c r="H79" s="274">
        <v>4078</v>
      </c>
      <c r="I79" s="275">
        <v>13386</v>
      </c>
      <c r="J79" s="318">
        <v>16582</v>
      </c>
      <c r="K79" s="855">
        <v>8402</v>
      </c>
      <c r="L79" s="856">
        <v>8401</v>
      </c>
      <c r="M79" s="319">
        <f t="shared" si="7"/>
        <v>99.988098071887649</v>
      </c>
      <c r="N79" s="320" t="s">
        <v>268</v>
      </c>
      <c r="O79" s="321" t="s">
        <v>54</v>
      </c>
      <c r="P79" s="321" t="s">
        <v>269</v>
      </c>
      <c r="Q79" s="322" t="s">
        <v>92</v>
      </c>
      <c r="R79" s="282" t="s">
        <v>870</v>
      </c>
    </row>
    <row r="80" spans="1:18" s="935" customFormat="1" ht="18" customHeight="1" thickBot="1" x14ac:dyDescent="0.3">
      <c r="A80" s="1077" t="s">
        <v>270</v>
      </c>
      <c r="B80" s="1078"/>
      <c r="C80" s="1078"/>
      <c r="D80" s="1079"/>
      <c r="E80" s="939">
        <f t="shared" ref="E80:L80" si="11">SUM(E81:E84)</f>
        <v>1738201</v>
      </c>
      <c r="F80" s="937">
        <f t="shared" si="11"/>
        <v>1699516</v>
      </c>
      <c r="G80" s="937">
        <f t="shared" si="11"/>
        <v>32281</v>
      </c>
      <c r="H80" s="938">
        <f t="shared" si="11"/>
        <v>6404</v>
      </c>
      <c r="I80" s="939">
        <f t="shared" si="11"/>
        <v>169805</v>
      </c>
      <c r="J80" s="940">
        <f t="shared" si="11"/>
        <v>14896</v>
      </c>
      <c r="K80" s="941">
        <f>SUM(K81:K84)</f>
        <v>13051</v>
      </c>
      <c r="L80" s="941">
        <f t="shared" si="11"/>
        <v>12681</v>
      </c>
      <c r="M80" s="942">
        <f t="shared" si="7"/>
        <v>97.164968201670362</v>
      </c>
      <c r="N80" s="943"/>
      <c r="O80" s="944"/>
      <c r="P80" s="944"/>
      <c r="Q80" s="945"/>
      <c r="R80" s="946"/>
    </row>
    <row r="81" spans="1:18" s="130" customFormat="1" ht="15.95" customHeight="1" x14ac:dyDescent="0.2">
      <c r="A81" s="323">
        <v>3033</v>
      </c>
      <c r="B81" s="324" t="s">
        <v>104</v>
      </c>
      <c r="C81" s="324" t="s">
        <v>44</v>
      </c>
      <c r="D81" s="325" t="s">
        <v>271</v>
      </c>
      <c r="E81" s="196">
        <f>F81+G81+H81</f>
        <v>93380</v>
      </c>
      <c r="F81" s="326">
        <v>84064</v>
      </c>
      <c r="G81" s="326">
        <v>4500</v>
      </c>
      <c r="H81" s="327">
        <v>4816</v>
      </c>
      <c r="I81" s="328">
        <v>93316</v>
      </c>
      <c r="J81" s="329">
        <v>12896</v>
      </c>
      <c r="K81" s="857">
        <v>12896</v>
      </c>
      <c r="L81" s="857">
        <v>12528</v>
      </c>
      <c r="M81" s="330">
        <f t="shared" si="7"/>
        <v>97.146401985111666</v>
      </c>
      <c r="N81" s="331" t="s">
        <v>272</v>
      </c>
      <c r="O81" s="332" t="s">
        <v>273</v>
      </c>
      <c r="P81" s="332" t="s">
        <v>274</v>
      </c>
      <c r="Q81" s="333" t="s">
        <v>147</v>
      </c>
      <c r="R81" s="167" t="s">
        <v>872</v>
      </c>
    </row>
    <row r="82" spans="1:18" s="130" customFormat="1" ht="29.25" x14ac:dyDescent="0.2">
      <c r="A82" s="323">
        <v>3064</v>
      </c>
      <c r="B82" s="324" t="s">
        <v>129</v>
      </c>
      <c r="C82" s="334" t="s">
        <v>248</v>
      </c>
      <c r="D82" s="335" t="s">
        <v>275</v>
      </c>
      <c r="E82" s="336">
        <f>F82+G82+H82</f>
        <v>76489</v>
      </c>
      <c r="F82" s="337">
        <v>70452</v>
      </c>
      <c r="G82" s="326">
        <v>4449</v>
      </c>
      <c r="H82" s="327">
        <v>1588</v>
      </c>
      <c r="I82" s="328">
        <v>76489</v>
      </c>
      <c r="J82" s="352">
        <v>0</v>
      </c>
      <c r="K82" s="858">
        <v>155</v>
      </c>
      <c r="L82" s="857">
        <v>153</v>
      </c>
      <c r="M82" s="330">
        <f t="shared" si="7"/>
        <v>98.709677419354833</v>
      </c>
      <c r="N82" s="331" t="s">
        <v>276</v>
      </c>
      <c r="O82" s="332" t="s">
        <v>268</v>
      </c>
      <c r="P82" s="332" t="s">
        <v>277</v>
      </c>
      <c r="Q82" s="333" t="s">
        <v>278</v>
      </c>
      <c r="R82" s="167" t="s">
        <v>873</v>
      </c>
    </row>
    <row r="83" spans="1:18" s="130" customFormat="1" ht="42.75" x14ac:dyDescent="0.2">
      <c r="A83" s="323">
        <v>3195</v>
      </c>
      <c r="B83" s="324" t="s">
        <v>129</v>
      </c>
      <c r="C83" s="340" t="s">
        <v>38</v>
      </c>
      <c r="D83" s="335" t="s">
        <v>279</v>
      </c>
      <c r="E83" s="196">
        <f>F83+G83+H83</f>
        <v>80412</v>
      </c>
      <c r="F83" s="326">
        <v>75000</v>
      </c>
      <c r="G83" s="326">
        <v>5412</v>
      </c>
      <c r="H83" s="327">
        <v>0</v>
      </c>
      <c r="I83" s="328">
        <v>0</v>
      </c>
      <c r="J83" s="352">
        <v>2000</v>
      </c>
      <c r="K83" s="858">
        <v>0</v>
      </c>
      <c r="L83" s="857">
        <v>0</v>
      </c>
      <c r="M83" s="1029" t="s">
        <v>941</v>
      </c>
      <c r="N83" s="331"/>
      <c r="O83" s="332"/>
      <c r="P83" s="332"/>
      <c r="Q83" s="268"/>
      <c r="R83" s="226" t="s">
        <v>280</v>
      </c>
    </row>
    <row r="84" spans="1:18" ht="51" customHeight="1" thickBot="1" x14ac:dyDescent="0.25">
      <c r="A84" s="341">
        <v>3202</v>
      </c>
      <c r="B84" s="342" t="s">
        <v>51</v>
      </c>
      <c r="C84" s="342" t="s">
        <v>38</v>
      </c>
      <c r="D84" s="343" t="s">
        <v>281</v>
      </c>
      <c r="E84" s="344">
        <f>F84+G84+H84</f>
        <v>1487920</v>
      </c>
      <c r="F84" s="345">
        <v>1470000</v>
      </c>
      <c r="G84" s="345">
        <v>17920</v>
      </c>
      <c r="H84" s="346">
        <v>0</v>
      </c>
      <c r="I84" s="344">
        <v>0</v>
      </c>
      <c r="J84" s="347">
        <v>0</v>
      </c>
      <c r="K84" s="859">
        <v>0</v>
      </c>
      <c r="L84" s="859">
        <v>0</v>
      </c>
      <c r="M84" s="1029" t="s">
        <v>941</v>
      </c>
      <c r="N84" s="348"/>
      <c r="O84" s="349"/>
      <c r="P84" s="349"/>
      <c r="Q84" s="350"/>
      <c r="R84" s="351" t="s">
        <v>282</v>
      </c>
    </row>
    <row r="85" spans="1:18" s="935" customFormat="1" ht="18" customHeight="1" thickBot="1" x14ac:dyDescent="0.3">
      <c r="A85" s="1074" t="s">
        <v>283</v>
      </c>
      <c r="B85" s="1075"/>
      <c r="C85" s="1075"/>
      <c r="D85" s="1076"/>
      <c r="E85" s="947">
        <f>SUM(E86:E87)</f>
        <v>18795</v>
      </c>
      <c r="F85" s="948">
        <f t="shared" ref="F85:L85" si="12">SUM(F86:F87)</f>
        <v>15000</v>
      </c>
      <c r="G85" s="948">
        <f t="shared" si="12"/>
        <v>3614</v>
      </c>
      <c r="H85" s="949">
        <f t="shared" si="12"/>
        <v>181</v>
      </c>
      <c r="I85" s="947">
        <f t="shared" si="12"/>
        <v>2680</v>
      </c>
      <c r="J85" s="936">
        <f t="shared" si="12"/>
        <v>3593</v>
      </c>
      <c r="K85" s="950">
        <f t="shared" si="12"/>
        <v>573</v>
      </c>
      <c r="L85" s="950">
        <f t="shared" si="12"/>
        <v>488</v>
      </c>
      <c r="M85" s="951">
        <f t="shared" si="7"/>
        <v>85.16579406631763</v>
      </c>
      <c r="N85" s="952"/>
      <c r="O85" s="953"/>
      <c r="P85" s="953"/>
      <c r="Q85" s="954"/>
      <c r="R85" s="955"/>
    </row>
    <row r="86" spans="1:18" s="130" customFormat="1" ht="15.95" customHeight="1" x14ac:dyDescent="0.2">
      <c r="A86" s="323">
        <v>3098</v>
      </c>
      <c r="B86" s="324"/>
      <c r="C86" s="324" t="s">
        <v>284</v>
      </c>
      <c r="D86" s="312" t="s">
        <v>285</v>
      </c>
      <c r="E86" s="328">
        <f>F86+G86+H86</f>
        <v>6145</v>
      </c>
      <c r="F86" s="326">
        <v>5000</v>
      </c>
      <c r="G86" s="326">
        <v>1114</v>
      </c>
      <c r="H86" s="327">
        <v>31</v>
      </c>
      <c r="I86" s="328">
        <v>2442</v>
      </c>
      <c r="J86" s="352">
        <v>3593</v>
      </c>
      <c r="K86" s="858">
        <v>332</v>
      </c>
      <c r="L86" s="858">
        <v>250</v>
      </c>
      <c r="M86" s="353">
        <f t="shared" si="7"/>
        <v>75.301204819277118</v>
      </c>
      <c r="N86" s="331"/>
      <c r="O86" s="332"/>
      <c r="P86" s="332" t="s">
        <v>286</v>
      </c>
      <c r="Q86" s="333"/>
      <c r="R86" s="354" t="s">
        <v>874</v>
      </c>
    </row>
    <row r="87" spans="1:18" s="3" customFormat="1" ht="29.25" customHeight="1" thickBot="1" x14ac:dyDescent="0.25">
      <c r="A87" s="341">
        <v>3211</v>
      </c>
      <c r="B87" s="342"/>
      <c r="C87" s="342" t="s">
        <v>284</v>
      </c>
      <c r="D87" s="355" t="s">
        <v>287</v>
      </c>
      <c r="E87" s="356">
        <f>F87+G87+H87</f>
        <v>12650</v>
      </c>
      <c r="F87" s="357">
        <v>10000</v>
      </c>
      <c r="G87" s="357">
        <v>2500</v>
      </c>
      <c r="H87" s="358">
        <v>150</v>
      </c>
      <c r="I87" s="356">
        <v>238</v>
      </c>
      <c r="J87" s="360">
        <v>0</v>
      </c>
      <c r="K87" s="786">
        <v>241</v>
      </c>
      <c r="L87" s="786">
        <v>238</v>
      </c>
      <c r="M87" s="361">
        <f t="shared" si="7"/>
        <v>98.755186721991706</v>
      </c>
      <c r="N87" s="362" t="s">
        <v>288</v>
      </c>
      <c r="O87" s="280"/>
      <c r="P87" s="280" t="s">
        <v>289</v>
      </c>
      <c r="Q87" s="281"/>
      <c r="R87" s="363" t="s">
        <v>290</v>
      </c>
    </row>
    <row r="88" spans="1:18" s="935" customFormat="1" ht="18" customHeight="1" thickBot="1" x14ac:dyDescent="0.3">
      <c r="A88" s="1074" t="s">
        <v>291</v>
      </c>
      <c r="B88" s="1075"/>
      <c r="C88" s="1075"/>
      <c r="D88" s="1076"/>
      <c r="E88" s="947">
        <f t="shared" ref="E88:L88" si="13">SUM(E89:E89)</f>
        <v>1000</v>
      </c>
      <c r="F88" s="948">
        <f t="shared" si="13"/>
        <v>0</v>
      </c>
      <c r="G88" s="948">
        <f t="shared" si="13"/>
        <v>1000</v>
      </c>
      <c r="H88" s="949">
        <f t="shared" si="13"/>
        <v>0</v>
      </c>
      <c r="I88" s="947">
        <f t="shared" si="13"/>
        <v>0</v>
      </c>
      <c r="J88" s="936">
        <f t="shared" si="13"/>
        <v>1000</v>
      </c>
      <c r="K88" s="950">
        <f t="shared" si="13"/>
        <v>0</v>
      </c>
      <c r="L88" s="950">
        <f t="shared" si="13"/>
        <v>0</v>
      </c>
      <c r="M88" s="1030" t="s">
        <v>941</v>
      </c>
      <c r="N88" s="952"/>
      <c r="O88" s="953"/>
      <c r="P88" s="953"/>
      <c r="Q88" s="954"/>
      <c r="R88" s="955"/>
    </row>
    <row r="89" spans="1:18" ht="15.95" customHeight="1" thickBot="1" x14ac:dyDescent="0.25">
      <c r="A89" s="364">
        <v>3196</v>
      </c>
      <c r="B89" s="270" t="s">
        <v>43</v>
      </c>
      <c r="C89" s="270" t="s">
        <v>38</v>
      </c>
      <c r="D89" s="365" t="s">
        <v>292</v>
      </c>
      <c r="E89" s="275">
        <f>SUM(F89:H89)</f>
        <v>1000</v>
      </c>
      <c r="F89" s="272">
        <v>0</v>
      </c>
      <c r="G89" s="272">
        <v>1000</v>
      </c>
      <c r="H89" s="274">
        <v>0</v>
      </c>
      <c r="I89" s="275">
        <v>0</v>
      </c>
      <c r="J89" s="277">
        <v>1000</v>
      </c>
      <c r="K89" s="853">
        <v>0</v>
      </c>
      <c r="L89" s="853">
        <v>0</v>
      </c>
      <c r="M89" s="1031" t="s">
        <v>941</v>
      </c>
      <c r="N89" s="320"/>
      <c r="O89" s="321"/>
      <c r="P89" s="321"/>
      <c r="Q89" s="322"/>
      <c r="R89" s="368" t="s">
        <v>293</v>
      </c>
    </row>
    <row r="90" spans="1:18" s="935" customFormat="1" ht="18" customHeight="1" thickBot="1" x14ac:dyDescent="0.3">
      <c r="A90" s="1077" t="s">
        <v>294</v>
      </c>
      <c r="B90" s="1078"/>
      <c r="C90" s="1078"/>
      <c r="D90" s="1079"/>
      <c r="E90" s="936">
        <f t="shared" ref="E90:L90" si="14">SUM(E91:E125)</f>
        <v>576461</v>
      </c>
      <c r="F90" s="950">
        <f t="shared" si="14"/>
        <v>522875</v>
      </c>
      <c r="G90" s="950">
        <f t="shared" si="14"/>
        <v>31896</v>
      </c>
      <c r="H90" s="949">
        <f t="shared" si="14"/>
        <v>21690</v>
      </c>
      <c r="I90" s="939">
        <f t="shared" si="14"/>
        <v>193268</v>
      </c>
      <c r="J90" s="936">
        <f t="shared" si="14"/>
        <v>98068</v>
      </c>
      <c r="K90" s="950">
        <f t="shared" si="14"/>
        <v>66485</v>
      </c>
      <c r="L90" s="950">
        <f t="shared" si="14"/>
        <v>58962</v>
      </c>
      <c r="M90" s="951">
        <f t="shared" ref="M90:M105" si="15">(L90/K90)*100</f>
        <v>88.684665714070846</v>
      </c>
      <c r="N90" s="943"/>
      <c r="O90" s="944"/>
      <c r="P90" s="944"/>
      <c r="Q90" s="945"/>
      <c r="R90" s="946"/>
    </row>
    <row r="91" spans="1:18" ht="15.95" customHeight="1" x14ac:dyDescent="0.2">
      <c r="A91" s="304">
        <v>857</v>
      </c>
      <c r="B91" s="204" t="s">
        <v>174</v>
      </c>
      <c r="C91" s="205" t="s">
        <v>295</v>
      </c>
      <c r="D91" s="369" t="s">
        <v>296</v>
      </c>
      <c r="E91" s="181">
        <f t="shared" ref="E91:E105" si="16">SUM(F91:H91)</f>
        <v>308568</v>
      </c>
      <c r="F91" s="207">
        <v>295370</v>
      </c>
      <c r="G91" s="207">
        <v>3089</v>
      </c>
      <c r="H91" s="217">
        <v>10109</v>
      </c>
      <c r="I91" s="181">
        <v>25000</v>
      </c>
      <c r="J91" s="370">
        <v>5000</v>
      </c>
      <c r="K91" s="860">
        <v>3250</v>
      </c>
      <c r="L91" s="841">
        <v>3224</v>
      </c>
      <c r="M91" s="187">
        <f t="shared" si="15"/>
        <v>99.2</v>
      </c>
      <c r="N91" s="210" t="s">
        <v>297</v>
      </c>
      <c r="O91" s="211" t="s">
        <v>298</v>
      </c>
      <c r="P91" s="211" t="s">
        <v>299</v>
      </c>
      <c r="Q91" s="212" t="s">
        <v>300</v>
      </c>
      <c r="R91" s="371" t="s">
        <v>301</v>
      </c>
    </row>
    <row r="92" spans="1:18" ht="15.95" customHeight="1" x14ac:dyDescent="0.2">
      <c r="A92" s="304">
        <v>1004</v>
      </c>
      <c r="B92" s="204" t="s">
        <v>129</v>
      </c>
      <c r="C92" s="294" t="s">
        <v>295</v>
      </c>
      <c r="D92" s="295" t="s">
        <v>302</v>
      </c>
      <c r="E92" s="181">
        <f t="shared" si="16"/>
        <v>24080</v>
      </c>
      <c r="F92" s="207">
        <v>19000</v>
      </c>
      <c r="G92" s="207">
        <v>4080</v>
      </c>
      <c r="H92" s="217">
        <v>1000</v>
      </c>
      <c r="I92" s="181">
        <v>4080</v>
      </c>
      <c r="J92" s="227">
        <v>400</v>
      </c>
      <c r="K92" s="850">
        <v>0</v>
      </c>
      <c r="L92" s="861">
        <v>0</v>
      </c>
      <c r="M92" s="1032" t="s">
        <v>941</v>
      </c>
      <c r="N92" s="210" t="s">
        <v>303</v>
      </c>
      <c r="O92" s="225" t="s">
        <v>304</v>
      </c>
      <c r="P92" s="211"/>
      <c r="Q92" s="212"/>
      <c r="R92" s="218" t="s">
        <v>305</v>
      </c>
    </row>
    <row r="93" spans="1:18" ht="28.5" x14ac:dyDescent="0.2">
      <c r="A93" s="372">
        <v>7025</v>
      </c>
      <c r="B93" s="373" t="s">
        <v>43</v>
      </c>
      <c r="C93" s="374" t="s">
        <v>306</v>
      </c>
      <c r="D93" s="375" t="s">
        <v>307</v>
      </c>
      <c r="E93" s="376">
        <f t="shared" si="16"/>
        <v>5730</v>
      </c>
      <c r="F93" s="377">
        <v>4865</v>
      </c>
      <c r="G93" s="377">
        <v>219</v>
      </c>
      <c r="H93" s="378">
        <v>646</v>
      </c>
      <c r="I93" s="376">
        <v>340</v>
      </c>
      <c r="J93" s="370">
        <v>130</v>
      </c>
      <c r="K93" s="860">
        <v>0</v>
      </c>
      <c r="L93" s="862">
        <v>0</v>
      </c>
      <c r="M93" s="1026" t="s">
        <v>941</v>
      </c>
      <c r="N93" s="379" t="s">
        <v>308</v>
      </c>
      <c r="O93" s="380" t="s">
        <v>176</v>
      </c>
      <c r="P93" s="380" t="s">
        <v>78</v>
      </c>
      <c r="Q93" s="381" t="s">
        <v>152</v>
      </c>
      <c r="R93" s="382" t="s">
        <v>309</v>
      </c>
    </row>
    <row r="94" spans="1:18" ht="15.95" customHeight="1" x14ac:dyDescent="0.2">
      <c r="A94" s="199">
        <v>7175</v>
      </c>
      <c r="B94" s="383" t="s">
        <v>51</v>
      </c>
      <c r="C94" s="205" t="s">
        <v>310</v>
      </c>
      <c r="D94" s="384" t="s">
        <v>311</v>
      </c>
      <c r="E94" s="193">
        <f t="shared" si="16"/>
        <v>2111</v>
      </c>
      <c r="F94" s="385">
        <v>1904</v>
      </c>
      <c r="G94" s="194">
        <v>156</v>
      </c>
      <c r="H94" s="217">
        <v>51</v>
      </c>
      <c r="I94" s="160">
        <v>206</v>
      </c>
      <c r="J94" s="227">
        <v>65</v>
      </c>
      <c r="K94" s="850">
        <v>0</v>
      </c>
      <c r="L94" s="861">
        <v>0</v>
      </c>
      <c r="M94" s="1032" t="s">
        <v>941</v>
      </c>
      <c r="N94" s="379" t="s">
        <v>312</v>
      </c>
      <c r="O94" s="332" t="s">
        <v>77</v>
      </c>
      <c r="P94" s="211"/>
      <c r="Q94" s="212"/>
      <c r="R94" s="218" t="s">
        <v>313</v>
      </c>
    </row>
    <row r="95" spans="1:18" s="130" customFormat="1" ht="28.5" x14ac:dyDescent="0.2">
      <c r="A95" s="203">
        <v>7179</v>
      </c>
      <c r="B95" s="200" t="s">
        <v>184</v>
      </c>
      <c r="C95" s="294" t="s">
        <v>134</v>
      </c>
      <c r="D95" s="384" t="s">
        <v>314</v>
      </c>
      <c r="E95" s="181">
        <f t="shared" si="16"/>
        <v>10597</v>
      </c>
      <c r="F95" s="207">
        <v>9160</v>
      </c>
      <c r="G95" s="207">
        <v>949</v>
      </c>
      <c r="H95" s="217">
        <v>488</v>
      </c>
      <c r="I95" s="181">
        <v>10597</v>
      </c>
      <c r="J95" s="182">
        <v>10190</v>
      </c>
      <c r="K95" s="844">
        <v>8430</v>
      </c>
      <c r="L95" s="845">
        <v>8410</v>
      </c>
      <c r="M95" s="187">
        <f t="shared" si="15"/>
        <v>99.762752075919337</v>
      </c>
      <c r="N95" s="164" t="s">
        <v>315</v>
      </c>
      <c r="O95" s="165" t="s">
        <v>47</v>
      </c>
      <c r="P95" s="307" t="s">
        <v>316</v>
      </c>
      <c r="Q95" s="166" t="s">
        <v>77</v>
      </c>
      <c r="R95" s="167" t="s">
        <v>923</v>
      </c>
    </row>
    <row r="96" spans="1:18" s="130" customFormat="1" ht="28.5" customHeight="1" x14ac:dyDescent="0.2">
      <c r="A96" s="203">
        <v>7183</v>
      </c>
      <c r="B96" s="204" t="s">
        <v>119</v>
      </c>
      <c r="C96" s="294" t="s">
        <v>134</v>
      </c>
      <c r="D96" s="821" t="s">
        <v>317</v>
      </c>
      <c r="E96" s="181">
        <f t="shared" si="16"/>
        <v>20996</v>
      </c>
      <c r="F96" s="207">
        <v>20746</v>
      </c>
      <c r="G96" s="207">
        <v>0</v>
      </c>
      <c r="H96" s="217">
        <v>250</v>
      </c>
      <c r="I96" s="181">
        <v>20996</v>
      </c>
      <c r="J96" s="182">
        <v>0</v>
      </c>
      <c r="K96" s="844">
        <v>8460</v>
      </c>
      <c r="L96" s="784">
        <v>8414</v>
      </c>
      <c r="M96" s="330">
        <f t="shared" si="15"/>
        <v>99.456264775413715</v>
      </c>
      <c r="N96" s="386" t="s">
        <v>318</v>
      </c>
      <c r="O96" s="266" t="s">
        <v>319</v>
      </c>
      <c r="P96" s="386" t="s">
        <v>320</v>
      </c>
      <c r="Q96" s="268"/>
      <c r="R96" s="226" t="s">
        <v>321</v>
      </c>
    </row>
    <row r="97" spans="1:18" s="130" customFormat="1" ht="27" customHeight="1" x14ac:dyDescent="0.2">
      <c r="A97" s="199">
        <v>7204</v>
      </c>
      <c r="B97" s="387" t="s">
        <v>322</v>
      </c>
      <c r="C97" s="158" t="s">
        <v>323</v>
      </c>
      <c r="D97" s="825" t="s">
        <v>324</v>
      </c>
      <c r="E97" s="223">
        <f t="shared" si="16"/>
        <v>2860</v>
      </c>
      <c r="F97" s="162">
        <v>1810</v>
      </c>
      <c r="G97" s="162">
        <v>360</v>
      </c>
      <c r="H97" s="186">
        <v>690</v>
      </c>
      <c r="I97" s="160">
        <v>488</v>
      </c>
      <c r="J97" s="182">
        <v>400</v>
      </c>
      <c r="K97" s="844">
        <v>200</v>
      </c>
      <c r="L97" s="841">
        <v>0</v>
      </c>
      <c r="M97" s="163">
        <f t="shared" si="15"/>
        <v>0</v>
      </c>
      <c r="N97" s="164" t="s">
        <v>191</v>
      </c>
      <c r="O97" s="165" t="s">
        <v>198</v>
      </c>
      <c r="P97" s="165"/>
      <c r="Q97" s="166"/>
      <c r="R97" s="226" t="s">
        <v>325</v>
      </c>
    </row>
    <row r="98" spans="1:18" s="130" customFormat="1" ht="15.95" customHeight="1" x14ac:dyDescent="0.2">
      <c r="A98" s="199">
        <v>7205</v>
      </c>
      <c r="B98" s="387" t="s">
        <v>58</v>
      </c>
      <c r="C98" s="158" t="s">
        <v>323</v>
      </c>
      <c r="D98" s="388" t="s">
        <v>326</v>
      </c>
      <c r="E98" s="160">
        <f t="shared" si="16"/>
        <v>6640</v>
      </c>
      <c r="F98" s="162">
        <v>5500</v>
      </c>
      <c r="G98" s="162">
        <v>500</v>
      </c>
      <c r="H98" s="186">
        <v>640</v>
      </c>
      <c r="I98" s="160">
        <v>661</v>
      </c>
      <c r="J98" s="182">
        <v>400</v>
      </c>
      <c r="K98" s="844">
        <v>300</v>
      </c>
      <c r="L98" s="841">
        <v>0</v>
      </c>
      <c r="M98" s="163">
        <f t="shared" si="15"/>
        <v>0</v>
      </c>
      <c r="N98" s="164"/>
      <c r="O98" s="165"/>
      <c r="P98" s="165"/>
      <c r="Q98" s="166"/>
      <c r="R98" s="218" t="s">
        <v>327</v>
      </c>
    </row>
    <row r="99" spans="1:18" s="130" customFormat="1" ht="15.95" customHeight="1" x14ac:dyDescent="0.2">
      <c r="A99" s="199">
        <v>7206</v>
      </c>
      <c r="B99" s="387" t="s">
        <v>67</v>
      </c>
      <c r="C99" s="158" t="s">
        <v>323</v>
      </c>
      <c r="D99" s="389" t="s">
        <v>328</v>
      </c>
      <c r="E99" s="223">
        <f t="shared" si="16"/>
        <v>12390</v>
      </c>
      <c r="F99" s="162">
        <v>8540</v>
      </c>
      <c r="G99" s="162">
        <v>1750</v>
      </c>
      <c r="H99" s="186">
        <v>2100</v>
      </c>
      <c r="I99" s="160">
        <v>10831</v>
      </c>
      <c r="J99" s="182">
        <v>10500</v>
      </c>
      <c r="K99" s="844">
        <v>8900</v>
      </c>
      <c r="L99" s="841">
        <v>6278</v>
      </c>
      <c r="M99" s="163">
        <f t="shared" si="15"/>
        <v>70.539325842696627</v>
      </c>
      <c r="N99" s="164" t="s">
        <v>139</v>
      </c>
      <c r="O99" s="390" t="s">
        <v>80</v>
      </c>
      <c r="P99" s="332" t="s">
        <v>98</v>
      </c>
      <c r="Q99" s="166" t="s">
        <v>66</v>
      </c>
      <c r="R99" s="218" t="s">
        <v>329</v>
      </c>
    </row>
    <row r="100" spans="1:18" s="130" customFormat="1" ht="15.95" customHeight="1" x14ac:dyDescent="0.2">
      <c r="A100" s="199">
        <v>7207</v>
      </c>
      <c r="B100" s="387" t="s">
        <v>129</v>
      </c>
      <c r="C100" s="158" t="s">
        <v>295</v>
      </c>
      <c r="D100" s="369" t="s">
        <v>330</v>
      </c>
      <c r="E100" s="223">
        <f t="shared" si="16"/>
        <v>7405</v>
      </c>
      <c r="F100" s="162">
        <v>6663</v>
      </c>
      <c r="G100" s="162">
        <v>200</v>
      </c>
      <c r="H100" s="186">
        <v>542</v>
      </c>
      <c r="I100" s="160">
        <v>7405</v>
      </c>
      <c r="J100" s="182">
        <v>6000</v>
      </c>
      <c r="K100" s="844">
        <v>5820</v>
      </c>
      <c r="L100" s="841">
        <v>5811</v>
      </c>
      <c r="M100" s="163">
        <f t="shared" si="15"/>
        <v>99.845360824742272</v>
      </c>
      <c r="N100" s="224" t="s">
        <v>331</v>
      </c>
      <c r="O100" s="225" t="s">
        <v>298</v>
      </c>
      <c r="P100" s="211" t="s">
        <v>332</v>
      </c>
      <c r="Q100" s="212" t="s">
        <v>56</v>
      </c>
      <c r="R100" s="391" t="s">
        <v>333</v>
      </c>
    </row>
    <row r="101" spans="1:18" s="130" customFormat="1" ht="15.95" customHeight="1" x14ac:dyDescent="0.2">
      <c r="A101" s="199">
        <v>7211</v>
      </c>
      <c r="B101" s="387" t="s">
        <v>51</v>
      </c>
      <c r="C101" s="158" t="s">
        <v>284</v>
      </c>
      <c r="D101" s="392" t="s">
        <v>334</v>
      </c>
      <c r="E101" s="160">
        <f t="shared" si="16"/>
        <v>6755</v>
      </c>
      <c r="F101" s="162">
        <v>5495</v>
      </c>
      <c r="G101" s="162">
        <v>1000</v>
      </c>
      <c r="H101" s="186">
        <v>260</v>
      </c>
      <c r="I101" s="160">
        <v>6755</v>
      </c>
      <c r="J101" s="182">
        <v>1000</v>
      </c>
      <c r="K101" s="844">
        <v>293</v>
      </c>
      <c r="L101" s="841">
        <v>260</v>
      </c>
      <c r="M101" s="163">
        <f t="shared" si="15"/>
        <v>88.737201365187715</v>
      </c>
      <c r="N101" s="164" t="s">
        <v>161</v>
      </c>
      <c r="O101" s="165"/>
      <c r="P101" s="165" t="s">
        <v>111</v>
      </c>
      <c r="Q101" s="166"/>
      <c r="R101" s="393" t="s">
        <v>383</v>
      </c>
    </row>
    <row r="102" spans="1:18" s="130" customFormat="1" ht="28.5" x14ac:dyDescent="0.2">
      <c r="A102" s="199">
        <v>7217</v>
      </c>
      <c r="B102" s="394" t="s">
        <v>129</v>
      </c>
      <c r="C102" s="216" t="s">
        <v>134</v>
      </c>
      <c r="D102" s="395" t="s">
        <v>335</v>
      </c>
      <c r="E102" s="223">
        <f t="shared" si="16"/>
        <v>570</v>
      </c>
      <c r="F102" s="162">
        <v>545</v>
      </c>
      <c r="G102" s="162">
        <v>0</v>
      </c>
      <c r="H102" s="186">
        <v>25</v>
      </c>
      <c r="I102" s="160">
        <v>570</v>
      </c>
      <c r="J102" s="182">
        <v>0</v>
      </c>
      <c r="K102" s="844">
        <v>500</v>
      </c>
      <c r="L102" s="847">
        <v>467</v>
      </c>
      <c r="M102" s="163">
        <f t="shared" si="15"/>
        <v>93.4</v>
      </c>
      <c r="N102" s="164" t="s">
        <v>136</v>
      </c>
      <c r="O102" s="307" t="s">
        <v>63</v>
      </c>
      <c r="P102" s="165" t="s">
        <v>137</v>
      </c>
      <c r="Q102" s="166"/>
      <c r="R102" s="167" t="s">
        <v>321</v>
      </c>
    </row>
    <row r="103" spans="1:18" s="130" customFormat="1" ht="15.95" customHeight="1" x14ac:dyDescent="0.2">
      <c r="A103" s="199">
        <v>7231</v>
      </c>
      <c r="B103" s="200"/>
      <c r="C103" s="216" t="s">
        <v>295</v>
      </c>
      <c r="D103" s="392" t="s">
        <v>336</v>
      </c>
      <c r="E103" s="160">
        <f t="shared" si="16"/>
        <v>6000</v>
      </c>
      <c r="F103" s="162">
        <v>0</v>
      </c>
      <c r="G103" s="396">
        <v>6000</v>
      </c>
      <c r="H103" s="186">
        <v>0</v>
      </c>
      <c r="I103" s="160">
        <v>6000</v>
      </c>
      <c r="J103" s="182">
        <v>2000</v>
      </c>
      <c r="K103" s="844">
        <v>400</v>
      </c>
      <c r="L103" s="841">
        <v>294</v>
      </c>
      <c r="M103" s="163">
        <f t="shared" si="15"/>
        <v>73.5</v>
      </c>
      <c r="N103" s="306"/>
      <c r="O103" s="307"/>
      <c r="P103" s="165"/>
      <c r="Q103" s="166"/>
      <c r="R103" s="188" t="s">
        <v>337</v>
      </c>
    </row>
    <row r="104" spans="1:18" s="130" customFormat="1" ht="15.95" customHeight="1" x14ac:dyDescent="0.2">
      <c r="A104" s="203">
        <v>7232</v>
      </c>
      <c r="B104" s="383"/>
      <c r="C104" s="205" t="s">
        <v>338</v>
      </c>
      <c r="D104" s="397" t="s">
        <v>339</v>
      </c>
      <c r="E104" s="193">
        <f t="shared" si="16"/>
        <v>1223</v>
      </c>
      <c r="F104" s="220">
        <v>0</v>
      </c>
      <c r="G104" s="398">
        <v>923</v>
      </c>
      <c r="H104" s="217">
        <v>300</v>
      </c>
      <c r="I104" s="181">
        <v>1193</v>
      </c>
      <c r="J104" s="182">
        <v>100</v>
      </c>
      <c r="K104" s="844">
        <v>30</v>
      </c>
      <c r="L104" s="845">
        <v>0</v>
      </c>
      <c r="M104" s="187">
        <f t="shared" si="15"/>
        <v>0</v>
      </c>
      <c r="N104" s="210"/>
      <c r="O104" s="211"/>
      <c r="P104" s="211"/>
      <c r="Q104" s="212"/>
      <c r="R104" s="218" t="s">
        <v>924</v>
      </c>
    </row>
    <row r="105" spans="1:18" s="130" customFormat="1" ht="28.5" x14ac:dyDescent="0.2">
      <c r="A105" s="199">
        <v>7233</v>
      </c>
      <c r="B105" s="200"/>
      <c r="C105" s="158" t="s">
        <v>323</v>
      </c>
      <c r="D105" s="399" t="s">
        <v>340</v>
      </c>
      <c r="E105" s="223">
        <f t="shared" si="16"/>
        <v>990</v>
      </c>
      <c r="F105" s="162">
        <v>0</v>
      </c>
      <c r="G105" s="396">
        <v>645</v>
      </c>
      <c r="H105" s="186">
        <v>345</v>
      </c>
      <c r="I105" s="160">
        <v>338</v>
      </c>
      <c r="J105" s="182">
        <v>500</v>
      </c>
      <c r="K105" s="844">
        <v>300</v>
      </c>
      <c r="L105" s="841">
        <v>0</v>
      </c>
      <c r="M105" s="163">
        <f t="shared" si="15"/>
        <v>0</v>
      </c>
      <c r="N105" s="164"/>
      <c r="O105" s="165"/>
      <c r="P105" s="165"/>
      <c r="Q105" s="166"/>
      <c r="R105" s="188" t="s">
        <v>341</v>
      </c>
    </row>
    <row r="106" spans="1:18" s="130" customFormat="1" ht="15.95" customHeight="1" x14ac:dyDescent="0.2">
      <c r="A106" s="400">
        <v>7234</v>
      </c>
      <c r="B106" s="401"/>
      <c r="C106" s="402" t="s">
        <v>134</v>
      </c>
      <c r="D106" s="403" t="s">
        <v>342</v>
      </c>
      <c r="E106" s="404">
        <v>3384</v>
      </c>
      <c r="F106" s="405"/>
      <c r="G106" s="406">
        <v>2680</v>
      </c>
      <c r="H106" s="407">
        <v>704</v>
      </c>
      <c r="I106" s="404">
        <v>3384</v>
      </c>
      <c r="J106" s="408">
        <v>270</v>
      </c>
      <c r="K106" s="863">
        <v>70</v>
      </c>
      <c r="L106" s="843">
        <v>0</v>
      </c>
      <c r="M106" s="409">
        <v>0</v>
      </c>
      <c r="N106" s="410"/>
      <c r="O106" s="177"/>
      <c r="P106" s="411" t="s">
        <v>343</v>
      </c>
      <c r="Q106" s="178"/>
      <c r="R106" s="412" t="s">
        <v>924</v>
      </c>
    </row>
    <row r="107" spans="1:18" s="130" customFormat="1" ht="15.95" customHeight="1" x14ac:dyDescent="0.2">
      <c r="A107" s="199">
        <v>7236</v>
      </c>
      <c r="B107" s="200"/>
      <c r="C107" s="158" t="s">
        <v>306</v>
      </c>
      <c r="D107" s="201" t="s">
        <v>344</v>
      </c>
      <c r="E107" s="160">
        <f t="shared" ref="E107:E125" si="17">SUM(F107:H107)</f>
        <v>3000</v>
      </c>
      <c r="F107" s="162">
        <v>0</v>
      </c>
      <c r="G107" s="396">
        <v>3000</v>
      </c>
      <c r="H107" s="186">
        <v>0</v>
      </c>
      <c r="I107" s="160">
        <v>1830</v>
      </c>
      <c r="J107" s="182">
        <v>4003</v>
      </c>
      <c r="K107" s="844">
        <v>150</v>
      </c>
      <c r="L107" s="845">
        <v>126</v>
      </c>
      <c r="M107" s="163">
        <f t="shared" ref="M107:M125" si="18">(L107/K107)*100</f>
        <v>84</v>
      </c>
      <c r="N107" s="164"/>
      <c r="O107" s="165"/>
      <c r="P107" s="165"/>
      <c r="Q107" s="166"/>
      <c r="R107" s="188" t="s">
        <v>345</v>
      </c>
    </row>
    <row r="108" spans="1:18" s="130" customFormat="1" ht="28.5" customHeight="1" x14ac:dyDescent="0.2">
      <c r="A108" s="203">
        <v>7238</v>
      </c>
      <c r="B108" s="413" t="s">
        <v>58</v>
      </c>
      <c r="C108" s="205" t="s">
        <v>323</v>
      </c>
      <c r="D108" s="397" t="s">
        <v>346</v>
      </c>
      <c r="E108" s="193">
        <f t="shared" si="17"/>
        <v>10440</v>
      </c>
      <c r="F108" s="207">
        <v>9450</v>
      </c>
      <c r="G108" s="207">
        <v>390</v>
      </c>
      <c r="H108" s="217">
        <v>600</v>
      </c>
      <c r="I108" s="181">
        <v>608</v>
      </c>
      <c r="J108" s="182">
        <v>1200</v>
      </c>
      <c r="K108" s="844">
        <v>900</v>
      </c>
      <c r="L108" s="845">
        <v>0</v>
      </c>
      <c r="M108" s="163">
        <f t="shared" si="18"/>
        <v>0</v>
      </c>
      <c r="N108" s="210" t="s">
        <v>347</v>
      </c>
      <c r="O108" s="211" t="s">
        <v>60</v>
      </c>
      <c r="P108" s="211"/>
      <c r="Q108" s="212"/>
      <c r="R108" s="218" t="s">
        <v>852</v>
      </c>
    </row>
    <row r="109" spans="1:18" s="130" customFormat="1" ht="57.75" x14ac:dyDescent="0.2">
      <c r="A109" s="203">
        <v>7250</v>
      </c>
      <c r="B109" s="413" t="s">
        <v>348</v>
      </c>
      <c r="C109" s="205" t="s">
        <v>323</v>
      </c>
      <c r="D109" s="414" t="s">
        <v>349</v>
      </c>
      <c r="E109" s="193">
        <f t="shared" si="17"/>
        <v>1810</v>
      </c>
      <c r="F109" s="207">
        <v>1320</v>
      </c>
      <c r="G109" s="207">
        <v>335</v>
      </c>
      <c r="H109" s="217">
        <v>155</v>
      </c>
      <c r="I109" s="181">
        <v>1454</v>
      </c>
      <c r="J109" s="182">
        <v>400</v>
      </c>
      <c r="K109" s="844">
        <v>400</v>
      </c>
      <c r="L109" s="845">
        <v>30</v>
      </c>
      <c r="M109" s="187">
        <f t="shared" si="18"/>
        <v>7.5</v>
      </c>
      <c r="N109" s="210" t="s">
        <v>350</v>
      </c>
      <c r="O109" s="211" t="s">
        <v>139</v>
      </c>
      <c r="P109" s="237" t="s">
        <v>942</v>
      </c>
      <c r="Q109" s="212" t="s">
        <v>147</v>
      </c>
      <c r="R109" s="226" t="s">
        <v>875</v>
      </c>
    </row>
    <row r="110" spans="1:18" s="130" customFormat="1" ht="43.5" x14ac:dyDescent="0.2">
      <c r="A110" s="199">
        <v>7252</v>
      </c>
      <c r="B110" s="415" t="s">
        <v>351</v>
      </c>
      <c r="C110" s="205" t="s">
        <v>310</v>
      </c>
      <c r="D110" s="416" t="s">
        <v>352</v>
      </c>
      <c r="E110" s="417">
        <f t="shared" si="17"/>
        <v>2217</v>
      </c>
      <c r="F110" s="162">
        <v>2217</v>
      </c>
      <c r="G110" s="207">
        <v>0</v>
      </c>
      <c r="H110" s="217">
        <v>0</v>
      </c>
      <c r="I110" s="181">
        <v>2217</v>
      </c>
      <c r="J110" s="182">
        <v>0</v>
      </c>
      <c r="K110" s="844">
        <v>1400</v>
      </c>
      <c r="L110" s="845">
        <v>1371</v>
      </c>
      <c r="M110" s="187">
        <f t="shared" si="18"/>
        <v>97.928571428571431</v>
      </c>
      <c r="N110" s="386" t="s">
        <v>353</v>
      </c>
      <c r="O110" s="418" t="s">
        <v>186</v>
      </c>
      <c r="P110" s="418" t="s">
        <v>354</v>
      </c>
      <c r="Q110" s="268" t="s">
        <v>355</v>
      </c>
      <c r="R110" s="226" t="s">
        <v>876</v>
      </c>
    </row>
    <row r="111" spans="1:18" s="130" customFormat="1" ht="29.25" x14ac:dyDescent="0.2">
      <c r="A111" s="199">
        <v>7271</v>
      </c>
      <c r="B111" s="415" t="s">
        <v>165</v>
      </c>
      <c r="C111" s="205" t="s">
        <v>338</v>
      </c>
      <c r="D111" s="419" t="s">
        <v>357</v>
      </c>
      <c r="E111" s="193">
        <f t="shared" si="17"/>
        <v>5774</v>
      </c>
      <c r="F111" s="337">
        <v>5086</v>
      </c>
      <c r="G111" s="207">
        <v>538</v>
      </c>
      <c r="H111" s="195">
        <v>150</v>
      </c>
      <c r="I111" s="196">
        <v>5774</v>
      </c>
      <c r="J111" s="182">
        <v>140</v>
      </c>
      <c r="K111" s="844">
        <v>140</v>
      </c>
      <c r="L111" s="845">
        <v>119</v>
      </c>
      <c r="M111" s="187">
        <f t="shared" si="18"/>
        <v>85</v>
      </c>
      <c r="N111" s="210" t="s">
        <v>358</v>
      </c>
      <c r="O111" s="211" t="s">
        <v>359</v>
      </c>
      <c r="P111" s="211" t="s">
        <v>360</v>
      </c>
      <c r="Q111" s="268" t="s">
        <v>189</v>
      </c>
      <c r="R111" s="391" t="s">
        <v>877</v>
      </c>
    </row>
    <row r="112" spans="1:18" s="130" customFormat="1" ht="43.5" x14ac:dyDescent="0.2">
      <c r="A112" s="199">
        <v>7276</v>
      </c>
      <c r="B112" s="200" t="s">
        <v>58</v>
      </c>
      <c r="C112" s="158" t="s">
        <v>338</v>
      </c>
      <c r="D112" s="420" t="s">
        <v>361</v>
      </c>
      <c r="E112" s="181">
        <f t="shared" si="17"/>
        <v>550</v>
      </c>
      <c r="F112" s="326">
        <v>550</v>
      </c>
      <c r="G112" s="396">
        <v>0</v>
      </c>
      <c r="H112" s="327">
        <v>0</v>
      </c>
      <c r="I112" s="421">
        <v>550</v>
      </c>
      <c r="J112" s="182">
        <v>0</v>
      </c>
      <c r="K112" s="844">
        <v>550</v>
      </c>
      <c r="L112" s="847">
        <v>542</v>
      </c>
      <c r="M112" s="163">
        <f t="shared" si="18"/>
        <v>98.545454545454547</v>
      </c>
      <c r="N112" s="331" t="s">
        <v>362</v>
      </c>
      <c r="O112" s="332" t="s">
        <v>363</v>
      </c>
      <c r="P112" s="332" t="s">
        <v>364</v>
      </c>
      <c r="Q112" s="333" t="s">
        <v>224</v>
      </c>
      <c r="R112" s="167" t="s">
        <v>878</v>
      </c>
    </row>
    <row r="113" spans="1:18" s="130" customFormat="1" ht="31.5" customHeight="1" x14ac:dyDescent="0.2">
      <c r="A113" s="203">
        <v>7279</v>
      </c>
      <c r="B113" s="204" t="s">
        <v>129</v>
      </c>
      <c r="C113" s="205" t="s">
        <v>134</v>
      </c>
      <c r="D113" s="384" t="s">
        <v>365</v>
      </c>
      <c r="E113" s="181">
        <f t="shared" si="17"/>
        <v>2420</v>
      </c>
      <c r="F113" s="207">
        <v>2057</v>
      </c>
      <c r="G113" s="207">
        <v>312</v>
      </c>
      <c r="H113" s="217">
        <v>51</v>
      </c>
      <c r="I113" s="181">
        <v>2420</v>
      </c>
      <c r="J113" s="182">
        <v>70</v>
      </c>
      <c r="K113" s="844">
        <v>70</v>
      </c>
      <c r="L113" s="845">
        <v>42</v>
      </c>
      <c r="M113" s="187">
        <f t="shared" si="18"/>
        <v>60</v>
      </c>
      <c r="N113" s="210" t="s">
        <v>154</v>
      </c>
      <c r="O113" s="211" t="s">
        <v>48</v>
      </c>
      <c r="P113" s="211" t="s">
        <v>879</v>
      </c>
      <c r="Q113" s="212" t="s">
        <v>278</v>
      </c>
      <c r="R113" s="226" t="s">
        <v>925</v>
      </c>
    </row>
    <row r="114" spans="1:18" s="130" customFormat="1" ht="26.25" customHeight="1" x14ac:dyDescent="0.2">
      <c r="A114" s="203">
        <v>7280</v>
      </c>
      <c r="B114" s="204" t="s">
        <v>58</v>
      </c>
      <c r="C114" s="294" t="s">
        <v>134</v>
      </c>
      <c r="D114" s="314" t="s">
        <v>366</v>
      </c>
      <c r="E114" s="181">
        <f t="shared" si="17"/>
        <v>1439</v>
      </c>
      <c r="F114" s="194">
        <v>1439</v>
      </c>
      <c r="G114" s="398">
        <v>0</v>
      </c>
      <c r="H114" s="195">
        <v>0</v>
      </c>
      <c r="I114" s="422">
        <v>1439</v>
      </c>
      <c r="J114" s="182">
        <v>0</v>
      </c>
      <c r="K114" s="844">
        <v>1500</v>
      </c>
      <c r="L114" s="784">
        <v>1439</v>
      </c>
      <c r="M114" s="187">
        <f t="shared" si="18"/>
        <v>95.933333333333337</v>
      </c>
      <c r="N114" s="423" t="s">
        <v>312</v>
      </c>
      <c r="O114" s="267" t="s">
        <v>367</v>
      </c>
      <c r="P114" s="267" t="s">
        <v>841</v>
      </c>
      <c r="Q114" s="268" t="s">
        <v>224</v>
      </c>
      <c r="R114" s="167" t="s">
        <v>926</v>
      </c>
    </row>
    <row r="115" spans="1:18" s="130" customFormat="1" ht="27" customHeight="1" x14ac:dyDescent="0.2">
      <c r="A115" s="203">
        <v>7281</v>
      </c>
      <c r="B115" s="204" t="s">
        <v>58</v>
      </c>
      <c r="C115" s="294" t="s">
        <v>134</v>
      </c>
      <c r="D115" s="424" t="s">
        <v>368</v>
      </c>
      <c r="E115" s="181">
        <f t="shared" si="17"/>
        <v>1422</v>
      </c>
      <c r="F115" s="194">
        <v>1422</v>
      </c>
      <c r="G115" s="398">
        <v>0</v>
      </c>
      <c r="H115" s="195">
        <v>0</v>
      </c>
      <c r="I115" s="422">
        <v>1422</v>
      </c>
      <c r="J115" s="182">
        <v>0</v>
      </c>
      <c r="K115" s="844">
        <v>890</v>
      </c>
      <c r="L115" s="784">
        <v>822</v>
      </c>
      <c r="M115" s="187">
        <f t="shared" si="18"/>
        <v>92.359550561797761</v>
      </c>
      <c r="N115" s="423" t="s">
        <v>369</v>
      </c>
      <c r="O115" s="267" t="s">
        <v>259</v>
      </c>
      <c r="P115" s="267" t="s">
        <v>880</v>
      </c>
      <c r="Q115" s="268" t="s">
        <v>56</v>
      </c>
      <c r="R115" s="435" t="s">
        <v>927</v>
      </c>
    </row>
    <row r="116" spans="1:18" s="130" customFormat="1" ht="15.95" customHeight="1" x14ac:dyDescent="0.2">
      <c r="A116" s="203">
        <v>7286</v>
      </c>
      <c r="B116" s="425"/>
      <c r="C116" s="205" t="s">
        <v>284</v>
      </c>
      <c r="D116" s="309" t="s">
        <v>370</v>
      </c>
      <c r="E116" s="181">
        <f t="shared" si="17"/>
        <v>500</v>
      </c>
      <c r="F116" s="326">
        <v>0</v>
      </c>
      <c r="G116" s="326">
        <v>500</v>
      </c>
      <c r="H116" s="327">
        <v>0</v>
      </c>
      <c r="I116" s="328">
        <v>0</v>
      </c>
      <c r="J116" s="182">
        <v>500</v>
      </c>
      <c r="K116" s="844">
        <v>0</v>
      </c>
      <c r="L116" s="854">
        <v>0</v>
      </c>
      <c r="M116" s="1025" t="s">
        <v>941</v>
      </c>
      <c r="N116" s="426"/>
      <c r="O116" s="332"/>
      <c r="P116" s="427"/>
      <c r="Q116" s="333"/>
      <c r="R116" s="391"/>
    </row>
    <row r="117" spans="1:18" s="130" customFormat="1" ht="28.5" x14ac:dyDescent="0.2">
      <c r="A117" s="199">
        <v>7292</v>
      </c>
      <c r="B117" s="425" t="s">
        <v>104</v>
      </c>
      <c r="C117" s="158" t="s">
        <v>338</v>
      </c>
      <c r="D117" s="826" t="s">
        <v>371</v>
      </c>
      <c r="E117" s="181">
        <f t="shared" si="17"/>
        <v>26947</v>
      </c>
      <c r="F117" s="326">
        <v>23747</v>
      </c>
      <c r="G117" s="326">
        <v>2200</v>
      </c>
      <c r="H117" s="327">
        <v>1000</v>
      </c>
      <c r="I117" s="328">
        <v>26877</v>
      </c>
      <c r="J117" s="182">
        <v>10000</v>
      </c>
      <c r="K117" s="844">
        <v>250</v>
      </c>
      <c r="L117" s="854">
        <v>180</v>
      </c>
      <c r="M117" s="187">
        <f t="shared" si="18"/>
        <v>72</v>
      </c>
      <c r="N117" s="426" t="s">
        <v>372</v>
      </c>
      <c r="O117" s="332" t="s">
        <v>144</v>
      </c>
      <c r="P117" s="427"/>
      <c r="Q117" s="333"/>
      <c r="R117" s="391" t="s">
        <v>373</v>
      </c>
    </row>
    <row r="118" spans="1:18" s="130" customFormat="1" ht="29.25" x14ac:dyDescent="0.2">
      <c r="A118" s="203">
        <v>7293</v>
      </c>
      <c r="B118" s="413" t="s">
        <v>43</v>
      </c>
      <c r="C118" s="205" t="s">
        <v>310</v>
      </c>
      <c r="D118" s="309" t="s">
        <v>374</v>
      </c>
      <c r="E118" s="193">
        <f t="shared" si="17"/>
        <v>7621</v>
      </c>
      <c r="F118" s="385">
        <v>6927</v>
      </c>
      <c r="G118" s="385">
        <v>480</v>
      </c>
      <c r="H118" s="195">
        <v>214</v>
      </c>
      <c r="I118" s="428">
        <v>7621</v>
      </c>
      <c r="J118" s="182">
        <v>800</v>
      </c>
      <c r="K118" s="844">
        <v>800</v>
      </c>
      <c r="L118" s="844">
        <v>722</v>
      </c>
      <c r="M118" s="187">
        <f t="shared" si="18"/>
        <v>90.25</v>
      </c>
      <c r="N118" s="423" t="s">
        <v>187</v>
      </c>
      <c r="O118" s="267" t="s">
        <v>261</v>
      </c>
      <c r="P118" s="267" t="s">
        <v>375</v>
      </c>
      <c r="Q118" s="268" t="s">
        <v>189</v>
      </c>
      <c r="R118" s="429" t="s">
        <v>881</v>
      </c>
    </row>
    <row r="119" spans="1:18" s="130" customFormat="1" ht="51" customHeight="1" x14ac:dyDescent="0.2">
      <c r="A119" s="199">
        <v>7294</v>
      </c>
      <c r="B119" s="430" t="s">
        <v>104</v>
      </c>
      <c r="C119" s="158" t="s">
        <v>323</v>
      </c>
      <c r="D119" s="308" t="s">
        <v>376</v>
      </c>
      <c r="E119" s="431">
        <f t="shared" si="17"/>
        <v>450</v>
      </c>
      <c r="F119" s="432">
        <v>0</v>
      </c>
      <c r="G119" s="432">
        <v>240</v>
      </c>
      <c r="H119" s="433">
        <v>210</v>
      </c>
      <c r="I119" s="431">
        <v>222</v>
      </c>
      <c r="J119" s="182">
        <v>15500</v>
      </c>
      <c r="K119" s="844">
        <v>2000</v>
      </c>
      <c r="L119" s="854">
        <v>0</v>
      </c>
      <c r="M119" s="228">
        <f t="shared" si="18"/>
        <v>0</v>
      </c>
      <c r="N119" s="426" t="s">
        <v>377</v>
      </c>
      <c r="O119" s="390" t="s">
        <v>102</v>
      </c>
      <c r="P119" s="427" t="s">
        <v>378</v>
      </c>
      <c r="Q119" s="333"/>
      <c r="R119" s="188" t="s">
        <v>379</v>
      </c>
    </row>
    <row r="120" spans="1:18" s="130" customFormat="1" ht="15.95" customHeight="1" x14ac:dyDescent="0.2">
      <c r="A120" s="199">
        <v>7325</v>
      </c>
      <c r="B120" s="425" t="s">
        <v>58</v>
      </c>
      <c r="C120" s="158" t="s">
        <v>295</v>
      </c>
      <c r="D120" s="434" t="s">
        <v>944</v>
      </c>
      <c r="E120" s="328">
        <f t="shared" si="17"/>
        <v>32808</v>
      </c>
      <c r="F120" s="326">
        <v>31417</v>
      </c>
      <c r="G120" s="326">
        <v>600</v>
      </c>
      <c r="H120" s="327">
        <v>791</v>
      </c>
      <c r="I120" s="328">
        <v>32808</v>
      </c>
      <c r="J120" s="292">
        <v>19000</v>
      </c>
      <c r="K120" s="844">
        <v>14900</v>
      </c>
      <c r="L120" s="854">
        <v>14890</v>
      </c>
      <c r="M120" s="187">
        <f t="shared" si="18"/>
        <v>99.932885906040269</v>
      </c>
      <c r="N120" s="426" t="s">
        <v>106</v>
      </c>
      <c r="O120" s="332" t="s">
        <v>380</v>
      </c>
      <c r="P120" s="427" t="s">
        <v>837</v>
      </c>
      <c r="Q120" s="333" t="s">
        <v>253</v>
      </c>
      <c r="R120" s="391" t="s">
        <v>321</v>
      </c>
    </row>
    <row r="121" spans="1:18" s="130" customFormat="1" ht="15.95" customHeight="1" x14ac:dyDescent="0.2">
      <c r="A121" s="199">
        <v>7327</v>
      </c>
      <c r="B121" s="425" t="s">
        <v>165</v>
      </c>
      <c r="C121" s="158" t="s">
        <v>295</v>
      </c>
      <c r="D121" s="827" t="s">
        <v>381</v>
      </c>
      <c r="E121" s="328">
        <f t="shared" si="17"/>
        <v>1004</v>
      </c>
      <c r="F121" s="326">
        <v>995</v>
      </c>
      <c r="G121" s="326">
        <v>0</v>
      </c>
      <c r="H121" s="327">
        <v>9</v>
      </c>
      <c r="I121" s="328">
        <v>1004</v>
      </c>
      <c r="J121" s="182">
        <v>500</v>
      </c>
      <c r="K121" s="844">
        <v>10</v>
      </c>
      <c r="L121" s="844">
        <v>9</v>
      </c>
      <c r="M121" s="187">
        <f t="shared" si="18"/>
        <v>90</v>
      </c>
      <c r="N121" s="426" t="s">
        <v>106</v>
      </c>
      <c r="O121" s="332" t="s">
        <v>380</v>
      </c>
      <c r="P121" s="427" t="s">
        <v>382</v>
      </c>
      <c r="Q121" s="333" t="s">
        <v>161</v>
      </c>
      <c r="R121" s="435" t="s">
        <v>383</v>
      </c>
    </row>
    <row r="122" spans="1:18" s="130" customFormat="1" ht="15.95" customHeight="1" x14ac:dyDescent="0.2">
      <c r="A122" s="203">
        <v>7330</v>
      </c>
      <c r="B122" s="415" t="s">
        <v>43</v>
      </c>
      <c r="C122" s="205" t="s">
        <v>295</v>
      </c>
      <c r="D122" s="436" t="s">
        <v>384</v>
      </c>
      <c r="E122" s="196">
        <f t="shared" si="17"/>
        <v>1060</v>
      </c>
      <c r="F122" s="194">
        <v>1050</v>
      </c>
      <c r="G122" s="194">
        <v>0</v>
      </c>
      <c r="H122" s="195">
        <v>10</v>
      </c>
      <c r="I122" s="196">
        <v>1060</v>
      </c>
      <c r="J122" s="182">
        <v>1000</v>
      </c>
      <c r="K122" s="844">
        <v>1061</v>
      </c>
      <c r="L122" s="844">
        <v>1059</v>
      </c>
      <c r="M122" s="187">
        <f t="shared" si="18"/>
        <v>99.811498586239395</v>
      </c>
      <c r="N122" s="386"/>
      <c r="O122" s="267"/>
      <c r="P122" s="418" t="s">
        <v>385</v>
      </c>
      <c r="Q122" s="268" t="s">
        <v>147</v>
      </c>
      <c r="R122" s="437" t="s">
        <v>383</v>
      </c>
    </row>
    <row r="123" spans="1:18" s="130" customFormat="1" ht="42.75" x14ac:dyDescent="0.2">
      <c r="A123" s="203">
        <v>7332</v>
      </c>
      <c r="B123" s="413" t="s">
        <v>184</v>
      </c>
      <c r="C123" s="205" t="s">
        <v>386</v>
      </c>
      <c r="D123" s="263" t="s">
        <v>387</v>
      </c>
      <c r="E123" s="196">
        <f t="shared" si="17"/>
        <v>51050</v>
      </c>
      <c r="F123" s="194">
        <v>50000</v>
      </c>
      <c r="G123" s="194">
        <v>750</v>
      </c>
      <c r="H123" s="195">
        <v>300</v>
      </c>
      <c r="I123" s="196">
        <v>1518</v>
      </c>
      <c r="J123" s="182">
        <v>8000</v>
      </c>
      <c r="K123" s="844">
        <v>0</v>
      </c>
      <c r="L123" s="844">
        <v>0</v>
      </c>
      <c r="M123" s="1025" t="s">
        <v>941</v>
      </c>
      <c r="N123" s="386" t="s">
        <v>312</v>
      </c>
      <c r="O123" s="267" t="s">
        <v>298</v>
      </c>
      <c r="P123" s="418" t="s">
        <v>388</v>
      </c>
      <c r="Q123" s="268" t="s">
        <v>389</v>
      </c>
      <c r="R123" s="226" t="s">
        <v>390</v>
      </c>
    </row>
    <row r="124" spans="1:18" s="130" customFormat="1" ht="27.75" customHeight="1" x14ac:dyDescent="0.2">
      <c r="A124" s="203">
        <v>7335</v>
      </c>
      <c r="B124" s="413" t="s">
        <v>58</v>
      </c>
      <c r="C124" s="413" t="s">
        <v>310</v>
      </c>
      <c r="D124" s="263" t="s">
        <v>391</v>
      </c>
      <c r="E124" s="196">
        <f t="shared" si="17"/>
        <v>1376</v>
      </c>
      <c r="F124" s="194">
        <v>1376</v>
      </c>
      <c r="G124" s="194">
        <v>0</v>
      </c>
      <c r="H124" s="195">
        <v>0</v>
      </c>
      <c r="I124" s="196">
        <v>1376</v>
      </c>
      <c r="J124" s="182">
        <v>0</v>
      </c>
      <c r="K124" s="844">
        <v>250</v>
      </c>
      <c r="L124" s="844">
        <v>250</v>
      </c>
      <c r="M124" s="187">
        <f t="shared" si="18"/>
        <v>100</v>
      </c>
      <c r="N124" s="265" t="s">
        <v>312</v>
      </c>
      <c r="O124" s="267" t="s">
        <v>161</v>
      </c>
      <c r="P124" s="418" t="s">
        <v>392</v>
      </c>
      <c r="Q124" s="418" t="s">
        <v>355</v>
      </c>
      <c r="R124" s="429" t="s">
        <v>393</v>
      </c>
    </row>
    <row r="125" spans="1:18" s="130" customFormat="1" ht="30" customHeight="1" thickBot="1" x14ac:dyDescent="0.25">
      <c r="A125" s="269">
        <v>7340</v>
      </c>
      <c r="B125" s="438" t="s">
        <v>58</v>
      </c>
      <c r="C125" s="270" t="s">
        <v>338</v>
      </c>
      <c r="D125" s="439" t="s">
        <v>394</v>
      </c>
      <c r="E125" s="440">
        <f t="shared" si="17"/>
        <v>4274</v>
      </c>
      <c r="F125" s="357">
        <v>4224</v>
      </c>
      <c r="G125" s="357">
        <v>0</v>
      </c>
      <c r="H125" s="358">
        <v>50</v>
      </c>
      <c r="I125" s="356">
        <v>4224</v>
      </c>
      <c r="J125" s="318">
        <v>0</v>
      </c>
      <c r="K125" s="855">
        <v>4261</v>
      </c>
      <c r="L125" s="855">
        <v>4203</v>
      </c>
      <c r="M125" s="319">
        <f t="shared" si="18"/>
        <v>98.638817179065953</v>
      </c>
      <c r="N125" s="441" t="s">
        <v>63</v>
      </c>
      <c r="O125" s="442" t="s">
        <v>63</v>
      </c>
      <c r="P125" s="442" t="s">
        <v>838</v>
      </c>
      <c r="Q125" s="281" t="s">
        <v>56</v>
      </c>
      <c r="R125" s="282" t="s">
        <v>882</v>
      </c>
    </row>
    <row r="126" spans="1:18" ht="15" x14ac:dyDescent="0.2">
      <c r="A126" s="1094" t="s">
        <v>395</v>
      </c>
      <c r="B126" s="1095"/>
      <c r="C126" s="1095"/>
      <c r="D126" s="1096"/>
      <c r="E126" s="443"/>
      <c r="F126" s="444"/>
      <c r="G126" s="444"/>
      <c r="H126" s="445"/>
      <c r="I126" s="443"/>
      <c r="J126" s="446"/>
      <c r="K126" s="864"/>
      <c r="L126" s="864"/>
      <c r="M126" s="447"/>
      <c r="N126" s="448"/>
      <c r="O126" s="449"/>
      <c r="P126" s="449"/>
      <c r="Q126" s="450"/>
      <c r="R126" s="451"/>
    </row>
    <row r="127" spans="1:18" ht="15.75" thickBot="1" x14ac:dyDescent="0.25">
      <c r="A127" s="452" t="s">
        <v>396</v>
      </c>
      <c r="B127" s="453"/>
      <c r="C127" s="453"/>
      <c r="D127" s="454"/>
      <c r="E127" s="285">
        <f t="shared" ref="E127:L127" si="19">SUM(E128:E218)</f>
        <v>4285226.6869999999</v>
      </c>
      <c r="F127" s="455">
        <f t="shared" si="19"/>
        <v>4037469.3709999998</v>
      </c>
      <c r="G127" s="455">
        <f t="shared" si="19"/>
        <v>159355</v>
      </c>
      <c r="H127" s="284">
        <f t="shared" si="19"/>
        <v>88402.316000000006</v>
      </c>
      <c r="I127" s="283">
        <f t="shared" si="19"/>
        <v>1105937.6869999999</v>
      </c>
      <c r="J127" s="285">
        <f t="shared" si="19"/>
        <v>471377</v>
      </c>
      <c r="K127" s="455">
        <f t="shared" si="19"/>
        <v>393326</v>
      </c>
      <c r="L127" s="455">
        <f t="shared" si="19"/>
        <v>380501</v>
      </c>
      <c r="M127" s="286">
        <f t="shared" ref="M127:M152" si="20">(L127/K127)*100</f>
        <v>96.739345987806558</v>
      </c>
      <c r="N127" s="287"/>
      <c r="O127" s="456"/>
      <c r="P127" s="456"/>
      <c r="Q127" s="288"/>
      <c r="R127" s="289"/>
    </row>
    <row r="128" spans="1:18" ht="15.95" customHeight="1" x14ac:dyDescent="0.2">
      <c r="A128" s="304">
        <v>1004</v>
      </c>
      <c r="B128" s="204" t="s">
        <v>129</v>
      </c>
      <c r="C128" s="294" t="s">
        <v>295</v>
      </c>
      <c r="D128" s="291" t="s">
        <v>302</v>
      </c>
      <c r="E128" s="193">
        <f t="shared" ref="E128:E191" si="21">SUM(F128:H128)</f>
        <v>24080</v>
      </c>
      <c r="F128" s="207">
        <v>19000</v>
      </c>
      <c r="G128" s="207">
        <v>4080</v>
      </c>
      <c r="H128" s="217">
        <v>1000</v>
      </c>
      <c r="I128" s="181">
        <v>4160</v>
      </c>
      <c r="J128" s="370">
        <v>400</v>
      </c>
      <c r="K128" s="850">
        <v>0</v>
      </c>
      <c r="L128" s="784">
        <v>0</v>
      </c>
      <c r="M128" s="1025" t="s">
        <v>941</v>
      </c>
      <c r="N128" s="306" t="s">
        <v>303</v>
      </c>
      <c r="O128" s="225" t="s">
        <v>304</v>
      </c>
      <c r="P128" s="211"/>
      <c r="Q128" s="212"/>
      <c r="R128" s="218" t="s">
        <v>305</v>
      </c>
    </row>
    <row r="129" spans="1:18" s="130" customFormat="1" ht="71.25" x14ac:dyDescent="0.2">
      <c r="A129" s="199">
        <v>3120</v>
      </c>
      <c r="B129" s="200" t="s">
        <v>58</v>
      </c>
      <c r="C129" s="216" t="s">
        <v>338</v>
      </c>
      <c r="D129" s="314" t="s">
        <v>397</v>
      </c>
      <c r="E129" s="193">
        <f t="shared" si="21"/>
        <v>12696</v>
      </c>
      <c r="F129" s="326">
        <v>12396</v>
      </c>
      <c r="G129" s="396">
        <v>0</v>
      </c>
      <c r="H129" s="327">
        <v>300</v>
      </c>
      <c r="I129" s="421">
        <v>12696</v>
      </c>
      <c r="J129" s="182">
        <v>13000</v>
      </c>
      <c r="K129" s="844">
        <v>699</v>
      </c>
      <c r="L129" s="847">
        <v>698</v>
      </c>
      <c r="M129" s="187">
        <f t="shared" si="20"/>
        <v>99.856938483547935</v>
      </c>
      <c r="N129" s="331" t="s">
        <v>63</v>
      </c>
      <c r="O129" s="332" t="s">
        <v>63</v>
      </c>
      <c r="P129" s="332" t="s">
        <v>160</v>
      </c>
      <c r="Q129" s="457" t="s">
        <v>189</v>
      </c>
      <c r="R129" s="167" t="s">
        <v>398</v>
      </c>
    </row>
    <row r="130" spans="1:18" s="130" customFormat="1" ht="15.95" customHeight="1" x14ac:dyDescent="0.2">
      <c r="A130" s="304">
        <v>7032</v>
      </c>
      <c r="B130" s="204" t="s">
        <v>165</v>
      </c>
      <c r="C130" s="294" t="s">
        <v>295</v>
      </c>
      <c r="D130" s="414" t="s">
        <v>399</v>
      </c>
      <c r="E130" s="193">
        <f t="shared" si="21"/>
        <v>85492</v>
      </c>
      <c r="F130" s="207">
        <f>77201+4000</f>
        <v>81201</v>
      </c>
      <c r="G130" s="207">
        <v>3111</v>
      </c>
      <c r="H130" s="217">
        <v>1180</v>
      </c>
      <c r="I130" s="181">
        <v>85492</v>
      </c>
      <c r="J130" s="182">
        <v>25000</v>
      </c>
      <c r="K130" s="844">
        <v>38500</v>
      </c>
      <c r="L130" s="784">
        <v>38260</v>
      </c>
      <c r="M130" s="187">
        <f t="shared" si="20"/>
        <v>99.376623376623371</v>
      </c>
      <c r="N130" s="224" t="s">
        <v>400</v>
      </c>
      <c r="O130" s="225" t="s">
        <v>401</v>
      </c>
      <c r="P130" s="211" t="s">
        <v>839</v>
      </c>
      <c r="Q130" s="212" t="s">
        <v>288</v>
      </c>
      <c r="R130" s="371" t="s">
        <v>321</v>
      </c>
    </row>
    <row r="131" spans="1:18" s="130" customFormat="1" ht="28.5" x14ac:dyDescent="0.2">
      <c r="A131" s="304">
        <v>7039</v>
      </c>
      <c r="B131" s="204" t="s">
        <v>402</v>
      </c>
      <c r="C131" s="205" t="s">
        <v>306</v>
      </c>
      <c r="D131" s="369" t="s">
        <v>403</v>
      </c>
      <c r="E131" s="181">
        <f t="shared" si="21"/>
        <v>156561</v>
      </c>
      <c r="F131" s="207">
        <v>151830</v>
      </c>
      <c r="G131" s="207">
        <v>2059</v>
      </c>
      <c r="H131" s="217">
        <v>2672</v>
      </c>
      <c r="I131" s="181">
        <v>53000</v>
      </c>
      <c r="J131" s="182">
        <v>20879</v>
      </c>
      <c r="K131" s="844">
        <v>32200</v>
      </c>
      <c r="L131" s="784">
        <v>31804</v>
      </c>
      <c r="M131" s="187">
        <f t="shared" si="20"/>
        <v>98.770186335403736</v>
      </c>
      <c r="N131" s="210" t="s">
        <v>404</v>
      </c>
      <c r="O131" s="211" t="s">
        <v>405</v>
      </c>
      <c r="P131" s="267" t="s">
        <v>406</v>
      </c>
      <c r="Q131" s="268" t="s">
        <v>66</v>
      </c>
      <c r="R131" s="429" t="s">
        <v>407</v>
      </c>
    </row>
    <row r="132" spans="1:18" s="130" customFormat="1" ht="15.95" customHeight="1" x14ac:dyDescent="0.2">
      <c r="A132" s="304">
        <v>7040</v>
      </c>
      <c r="B132" s="204" t="s">
        <v>184</v>
      </c>
      <c r="C132" s="205" t="s">
        <v>306</v>
      </c>
      <c r="D132" s="458" t="s">
        <v>408</v>
      </c>
      <c r="E132" s="181">
        <f t="shared" si="21"/>
        <v>352332</v>
      </c>
      <c r="F132" s="207">
        <v>338159</v>
      </c>
      <c r="G132" s="207">
        <v>4256</v>
      </c>
      <c r="H132" s="217">
        <v>9917</v>
      </c>
      <c r="I132" s="181">
        <v>33509</v>
      </c>
      <c r="J132" s="182">
        <v>1100</v>
      </c>
      <c r="K132" s="844">
        <v>1150</v>
      </c>
      <c r="L132" s="784">
        <v>1105</v>
      </c>
      <c r="M132" s="187">
        <f t="shared" si="20"/>
        <v>96.086956521739125</v>
      </c>
      <c r="N132" s="210" t="s">
        <v>409</v>
      </c>
      <c r="O132" s="211" t="s">
        <v>410</v>
      </c>
      <c r="P132" s="211" t="s">
        <v>411</v>
      </c>
      <c r="Q132" s="212" t="s">
        <v>152</v>
      </c>
      <c r="R132" s="371" t="s">
        <v>412</v>
      </c>
    </row>
    <row r="133" spans="1:18" s="130" customFormat="1" ht="15.95" customHeight="1" x14ac:dyDescent="0.2">
      <c r="A133" s="290">
        <v>7049</v>
      </c>
      <c r="B133" s="200" t="s">
        <v>184</v>
      </c>
      <c r="C133" s="216" t="s">
        <v>295</v>
      </c>
      <c r="D133" s="459" t="s">
        <v>413</v>
      </c>
      <c r="E133" s="223">
        <f t="shared" si="21"/>
        <v>26774</v>
      </c>
      <c r="F133" s="162">
        <v>23374</v>
      </c>
      <c r="G133" s="162">
        <v>3172</v>
      </c>
      <c r="H133" s="186">
        <v>228</v>
      </c>
      <c r="I133" s="460">
        <v>26774</v>
      </c>
      <c r="J133" s="182">
        <v>10000</v>
      </c>
      <c r="K133" s="844">
        <v>4770</v>
      </c>
      <c r="L133" s="847">
        <v>4767</v>
      </c>
      <c r="M133" s="163">
        <f t="shared" si="20"/>
        <v>99.937106918238996</v>
      </c>
      <c r="N133" s="306" t="s">
        <v>272</v>
      </c>
      <c r="O133" s="307" t="s">
        <v>401</v>
      </c>
      <c r="P133" s="165" t="s">
        <v>414</v>
      </c>
      <c r="Q133" s="166" t="s">
        <v>88</v>
      </c>
      <c r="R133" s="461" t="s">
        <v>383</v>
      </c>
    </row>
    <row r="134" spans="1:18" s="130" customFormat="1" ht="15.95" customHeight="1" x14ac:dyDescent="0.2">
      <c r="A134" s="462">
        <v>7080</v>
      </c>
      <c r="B134" s="204" t="s">
        <v>37</v>
      </c>
      <c r="C134" s="205" t="s">
        <v>306</v>
      </c>
      <c r="D134" s="463" t="s">
        <v>415</v>
      </c>
      <c r="E134" s="181">
        <f t="shared" si="21"/>
        <v>25162</v>
      </c>
      <c r="F134" s="207">
        <v>22896</v>
      </c>
      <c r="G134" s="207">
        <v>656</v>
      </c>
      <c r="H134" s="217">
        <v>1610</v>
      </c>
      <c r="I134" s="181">
        <v>25162</v>
      </c>
      <c r="J134" s="182">
        <v>7300</v>
      </c>
      <c r="K134" s="844">
        <v>450</v>
      </c>
      <c r="L134" s="784">
        <v>410</v>
      </c>
      <c r="M134" s="187">
        <f t="shared" si="20"/>
        <v>91.111111111111114</v>
      </c>
      <c r="N134" s="210" t="s">
        <v>416</v>
      </c>
      <c r="O134" s="211" t="s">
        <v>417</v>
      </c>
      <c r="P134" s="267" t="s">
        <v>418</v>
      </c>
      <c r="Q134" s="268" t="s">
        <v>419</v>
      </c>
      <c r="R134" s="429" t="s">
        <v>393</v>
      </c>
    </row>
    <row r="135" spans="1:18" s="130" customFormat="1" ht="71.25" customHeight="1" x14ac:dyDescent="0.2">
      <c r="A135" s="304">
        <v>7081</v>
      </c>
      <c r="B135" s="204" t="s">
        <v>348</v>
      </c>
      <c r="C135" s="205" t="s">
        <v>323</v>
      </c>
      <c r="D135" s="414" t="s">
        <v>420</v>
      </c>
      <c r="E135" s="193">
        <f t="shared" si="21"/>
        <v>297300</v>
      </c>
      <c r="F135" s="207">
        <v>270000</v>
      </c>
      <c r="G135" s="207">
        <v>9900</v>
      </c>
      <c r="H135" s="217">
        <v>17400</v>
      </c>
      <c r="I135" s="181">
        <v>54679</v>
      </c>
      <c r="J135" s="182">
        <v>3400</v>
      </c>
      <c r="K135" s="844">
        <v>6000</v>
      </c>
      <c r="L135" s="784">
        <v>5358</v>
      </c>
      <c r="M135" s="187">
        <f t="shared" si="20"/>
        <v>89.3</v>
      </c>
      <c r="N135" s="210" t="s">
        <v>273</v>
      </c>
      <c r="O135" s="211" t="s">
        <v>421</v>
      </c>
      <c r="P135" s="237" t="s">
        <v>883</v>
      </c>
      <c r="Q135" s="457"/>
      <c r="R135" s="218" t="s">
        <v>422</v>
      </c>
    </row>
    <row r="136" spans="1:18" s="130" customFormat="1" ht="28.5" x14ac:dyDescent="0.2">
      <c r="A136" s="290">
        <v>7085</v>
      </c>
      <c r="B136" s="200" t="s">
        <v>251</v>
      </c>
      <c r="C136" s="158" t="s">
        <v>83</v>
      </c>
      <c r="D136" s="464" t="s">
        <v>423</v>
      </c>
      <c r="E136" s="160">
        <f t="shared" si="21"/>
        <v>87581</v>
      </c>
      <c r="F136" s="162">
        <v>86426</v>
      </c>
      <c r="G136" s="162">
        <v>796</v>
      </c>
      <c r="H136" s="186">
        <v>359</v>
      </c>
      <c r="I136" s="160">
        <v>67581</v>
      </c>
      <c r="J136" s="292">
        <v>30000</v>
      </c>
      <c r="K136" s="854">
        <v>33548</v>
      </c>
      <c r="L136" s="847">
        <v>32147</v>
      </c>
      <c r="M136" s="163">
        <f t="shared" si="20"/>
        <v>95.823894121855261</v>
      </c>
      <c r="N136" s="164" t="s">
        <v>400</v>
      </c>
      <c r="O136" s="165" t="s">
        <v>401</v>
      </c>
      <c r="P136" s="165" t="s">
        <v>424</v>
      </c>
      <c r="Q136" s="166" t="s">
        <v>425</v>
      </c>
      <c r="R136" s="465" t="s">
        <v>907</v>
      </c>
    </row>
    <row r="137" spans="1:18" s="130" customFormat="1" ht="44.25" customHeight="1" x14ac:dyDescent="0.2">
      <c r="A137" s="290">
        <v>7086</v>
      </c>
      <c r="B137" s="200" t="s">
        <v>174</v>
      </c>
      <c r="C137" s="158" t="s">
        <v>323</v>
      </c>
      <c r="D137" s="828" t="s">
        <v>426</v>
      </c>
      <c r="E137" s="223">
        <f t="shared" si="21"/>
        <v>54600</v>
      </c>
      <c r="F137" s="162">
        <v>47800</v>
      </c>
      <c r="G137" s="162">
        <v>3600</v>
      </c>
      <c r="H137" s="186">
        <v>3200</v>
      </c>
      <c r="I137" s="160">
        <v>54003</v>
      </c>
      <c r="J137" s="182">
        <v>13000</v>
      </c>
      <c r="K137" s="844">
        <v>21913</v>
      </c>
      <c r="L137" s="847">
        <v>20736</v>
      </c>
      <c r="M137" s="163">
        <f t="shared" si="20"/>
        <v>94.62875918404599</v>
      </c>
      <c r="N137" s="466"/>
      <c r="O137" s="467" t="s">
        <v>427</v>
      </c>
      <c r="P137" s="467" t="s">
        <v>428</v>
      </c>
      <c r="Q137" s="468"/>
      <c r="R137" s="351" t="s">
        <v>429</v>
      </c>
    </row>
    <row r="138" spans="1:18" s="130" customFormat="1" ht="29.25" customHeight="1" x14ac:dyDescent="0.2">
      <c r="A138" s="290">
        <v>7087</v>
      </c>
      <c r="B138" s="200" t="s">
        <v>58</v>
      </c>
      <c r="C138" s="216" t="s">
        <v>295</v>
      </c>
      <c r="D138" s="829" t="s">
        <v>430</v>
      </c>
      <c r="E138" s="160">
        <f t="shared" si="21"/>
        <v>54040</v>
      </c>
      <c r="F138" s="162">
        <v>52000</v>
      </c>
      <c r="G138" s="161">
        <v>1225</v>
      </c>
      <c r="H138" s="186">
        <v>815</v>
      </c>
      <c r="I138" s="160">
        <v>54040</v>
      </c>
      <c r="J138" s="182">
        <v>3000</v>
      </c>
      <c r="K138" s="844">
        <v>2300</v>
      </c>
      <c r="L138" s="847">
        <v>2223</v>
      </c>
      <c r="M138" s="163">
        <f t="shared" si="20"/>
        <v>96.652173913043484</v>
      </c>
      <c r="N138" s="470" t="s">
        <v>431</v>
      </c>
      <c r="O138" s="225" t="s">
        <v>401</v>
      </c>
      <c r="P138" s="211" t="s">
        <v>432</v>
      </c>
      <c r="Q138" s="212" t="s">
        <v>156</v>
      </c>
      <c r="R138" s="371" t="s">
        <v>433</v>
      </c>
    </row>
    <row r="139" spans="1:18" s="130" customFormat="1" ht="71.25" x14ac:dyDescent="0.2">
      <c r="A139" s="290">
        <v>7088</v>
      </c>
      <c r="B139" s="200" t="s">
        <v>201</v>
      </c>
      <c r="C139" s="158" t="s">
        <v>323</v>
      </c>
      <c r="D139" s="828" t="s">
        <v>434</v>
      </c>
      <c r="E139" s="223">
        <f t="shared" si="21"/>
        <v>71300</v>
      </c>
      <c r="F139" s="162">
        <v>65700</v>
      </c>
      <c r="G139" s="162">
        <v>3400</v>
      </c>
      <c r="H139" s="186">
        <v>2200</v>
      </c>
      <c r="I139" s="160">
        <v>18465</v>
      </c>
      <c r="J139" s="182">
        <v>860</v>
      </c>
      <c r="K139" s="844">
        <v>260</v>
      </c>
      <c r="L139" s="847">
        <v>0</v>
      </c>
      <c r="M139" s="163">
        <f t="shared" si="20"/>
        <v>0</v>
      </c>
      <c r="N139" s="471" t="s">
        <v>435</v>
      </c>
      <c r="O139" s="237" t="s">
        <v>436</v>
      </c>
      <c r="P139" s="237" t="s">
        <v>437</v>
      </c>
      <c r="Q139" s="457"/>
      <c r="R139" s="226" t="s">
        <v>438</v>
      </c>
    </row>
    <row r="140" spans="1:18" ht="57" x14ac:dyDescent="0.2">
      <c r="A140" s="304">
        <v>7089</v>
      </c>
      <c r="B140" s="204" t="s">
        <v>58</v>
      </c>
      <c r="C140" s="205" t="s">
        <v>295</v>
      </c>
      <c r="D140" s="414" t="s">
        <v>439</v>
      </c>
      <c r="E140" s="193">
        <f t="shared" si="21"/>
        <v>514587</v>
      </c>
      <c r="F140" s="220">
        <v>506937</v>
      </c>
      <c r="G140" s="207">
        <v>7650</v>
      </c>
      <c r="H140" s="217">
        <v>0</v>
      </c>
      <c r="I140" s="181">
        <v>34774</v>
      </c>
      <c r="J140" s="227">
        <v>5000</v>
      </c>
      <c r="K140" s="850">
        <v>2300</v>
      </c>
      <c r="L140" s="784">
        <v>2251</v>
      </c>
      <c r="M140" s="187">
        <f t="shared" si="20"/>
        <v>97.869565217391312</v>
      </c>
      <c r="N140" s="471"/>
      <c r="O140" s="211" t="s">
        <v>440</v>
      </c>
      <c r="P140" s="211"/>
      <c r="Q140" s="212"/>
      <c r="R140" s="218" t="s">
        <v>441</v>
      </c>
    </row>
    <row r="141" spans="1:18" ht="28.5" x14ac:dyDescent="0.2">
      <c r="A141" s="304">
        <v>7090</v>
      </c>
      <c r="B141" s="204" t="s">
        <v>251</v>
      </c>
      <c r="C141" s="205" t="s">
        <v>386</v>
      </c>
      <c r="D141" s="472" t="s">
        <v>442</v>
      </c>
      <c r="E141" s="193">
        <f t="shared" si="21"/>
        <v>78626</v>
      </c>
      <c r="F141" s="207">
        <v>76440</v>
      </c>
      <c r="G141" s="207">
        <v>1186</v>
      </c>
      <c r="H141" s="217">
        <v>1000</v>
      </c>
      <c r="I141" s="160">
        <v>1186</v>
      </c>
      <c r="J141" s="227">
        <v>0</v>
      </c>
      <c r="K141" s="850">
        <v>0</v>
      </c>
      <c r="L141" s="847">
        <v>0</v>
      </c>
      <c r="M141" s="1025" t="s">
        <v>941</v>
      </c>
      <c r="N141" s="471" t="s">
        <v>425</v>
      </c>
      <c r="O141" s="211" t="s">
        <v>443</v>
      </c>
      <c r="P141" s="211" t="s">
        <v>214</v>
      </c>
      <c r="Q141" s="212" t="s">
        <v>164</v>
      </c>
      <c r="R141" s="218" t="s">
        <v>908</v>
      </c>
    </row>
    <row r="142" spans="1:18" ht="15.95" customHeight="1" x14ac:dyDescent="0.2">
      <c r="A142" s="473">
        <v>7091</v>
      </c>
      <c r="B142" s="474" t="s">
        <v>37</v>
      </c>
      <c r="C142" s="475" t="s">
        <v>306</v>
      </c>
      <c r="D142" s="476" t="s">
        <v>444</v>
      </c>
      <c r="E142" s="477">
        <f t="shared" si="21"/>
        <v>198007</v>
      </c>
      <c r="F142" s="478">
        <v>192327</v>
      </c>
      <c r="G142" s="478">
        <v>2163</v>
      </c>
      <c r="H142" s="479">
        <v>3517</v>
      </c>
      <c r="I142" s="160">
        <v>7456</v>
      </c>
      <c r="J142" s="227">
        <v>1100</v>
      </c>
      <c r="K142" s="850">
        <v>0</v>
      </c>
      <c r="L142" s="847">
        <v>0</v>
      </c>
      <c r="M142" s="1032" t="s">
        <v>941</v>
      </c>
      <c r="N142" s="480" t="s">
        <v>273</v>
      </c>
      <c r="O142" s="481" t="s">
        <v>347</v>
      </c>
      <c r="P142" s="482" t="s">
        <v>151</v>
      </c>
      <c r="Q142" s="483" t="s">
        <v>172</v>
      </c>
      <c r="R142" s="218" t="s">
        <v>28</v>
      </c>
    </row>
    <row r="143" spans="1:18" ht="15.95" customHeight="1" x14ac:dyDescent="0.2">
      <c r="A143" s="484">
        <v>7092</v>
      </c>
      <c r="B143" s="200" t="s">
        <v>104</v>
      </c>
      <c r="C143" s="216" t="s">
        <v>295</v>
      </c>
      <c r="D143" s="485" t="s">
        <v>445</v>
      </c>
      <c r="E143" s="160">
        <f t="shared" si="21"/>
        <v>122000</v>
      </c>
      <c r="F143" s="162">
        <v>115373</v>
      </c>
      <c r="G143" s="161">
        <v>4517</v>
      </c>
      <c r="H143" s="186">
        <v>2110</v>
      </c>
      <c r="I143" s="160">
        <v>10200</v>
      </c>
      <c r="J143" s="227">
        <v>1000</v>
      </c>
      <c r="K143" s="850">
        <v>550</v>
      </c>
      <c r="L143" s="847">
        <v>546</v>
      </c>
      <c r="M143" s="163">
        <f t="shared" si="20"/>
        <v>99.272727272727266</v>
      </c>
      <c r="N143" s="470" t="s">
        <v>446</v>
      </c>
      <c r="O143" s="225" t="s">
        <v>61</v>
      </c>
      <c r="P143" s="211" t="s">
        <v>447</v>
      </c>
      <c r="Q143" s="212" t="s">
        <v>164</v>
      </c>
      <c r="R143" s="218" t="s">
        <v>853</v>
      </c>
    </row>
    <row r="144" spans="1:18" ht="74.25" customHeight="1" x14ac:dyDescent="0.2">
      <c r="A144" s="484">
        <v>7093</v>
      </c>
      <c r="B144" s="394" t="s">
        <v>104</v>
      </c>
      <c r="C144" s="158" t="s">
        <v>338</v>
      </c>
      <c r="D144" s="485" t="s">
        <v>448</v>
      </c>
      <c r="E144" s="223">
        <f t="shared" si="21"/>
        <v>149770</v>
      </c>
      <c r="F144" s="161">
        <v>145000</v>
      </c>
      <c r="G144" s="162">
        <v>2570</v>
      </c>
      <c r="H144" s="186">
        <v>2200</v>
      </c>
      <c r="I144" s="160">
        <v>4730</v>
      </c>
      <c r="J144" s="227">
        <v>1150</v>
      </c>
      <c r="K144" s="850">
        <v>50</v>
      </c>
      <c r="L144" s="847">
        <v>0</v>
      </c>
      <c r="M144" s="163">
        <f t="shared" si="20"/>
        <v>0</v>
      </c>
      <c r="N144" s="486" t="s">
        <v>449</v>
      </c>
      <c r="O144" s="211"/>
      <c r="P144" s="211"/>
      <c r="Q144" s="212"/>
      <c r="R144" s="226" t="s">
        <v>450</v>
      </c>
    </row>
    <row r="145" spans="1:18" s="130" customFormat="1" ht="15.95" customHeight="1" x14ac:dyDescent="0.2">
      <c r="A145" s="487">
        <v>7094</v>
      </c>
      <c r="B145" s="413" t="s">
        <v>216</v>
      </c>
      <c r="C145" s="340" t="s">
        <v>134</v>
      </c>
      <c r="D145" s="325" t="s">
        <v>451</v>
      </c>
      <c r="E145" s="196">
        <f t="shared" si="21"/>
        <v>35073</v>
      </c>
      <c r="F145" s="194">
        <v>27994</v>
      </c>
      <c r="G145" s="194">
        <v>3657</v>
      </c>
      <c r="H145" s="195">
        <v>3422</v>
      </c>
      <c r="I145" s="196">
        <v>35073</v>
      </c>
      <c r="J145" s="182">
        <v>10380</v>
      </c>
      <c r="K145" s="844">
        <v>10140</v>
      </c>
      <c r="L145" s="857">
        <v>10023</v>
      </c>
      <c r="M145" s="330">
        <f t="shared" si="20"/>
        <v>98.846153846153854</v>
      </c>
      <c r="N145" s="488" t="s">
        <v>452</v>
      </c>
      <c r="O145" s="267" t="s">
        <v>421</v>
      </c>
      <c r="P145" s="418" t="s">
        <v>453</v>
      </c>
      <c r="Q145" s="268" t="s">
        <v>125</v>
      </c>
      <c r="R145" s="226" t="s">
        <v>928</v>
      </c>
    </row>
    <row r="146" spans="1:18" s="130" customFormat="1" ht="42.75" x14ac:dyDescent="0.2">
      <c r="A146" s="487">
        <v>7095</v>
      </c>
      <c r="B146" s="413" t="s">
        <v>119</v>
      </c>
      <c r="C146" s="340" t="s">
        <v>134</v>
      </c>
      <c r="D146" s="424" t="s">
        <v>454</v>
      </c>
      <c r="E146" s="196">
        <f t="shared" si="21"/>
        <v>79696</v>
      </c>
      <c r="F146" s="194">
        <v>75929</v>
      </c>
      <c r="G146" s="194">
        <v>2700</v>
      </c>
      <c r="H146" s="195">
        <v>1067</v>
      </c>
      <c r="I146" s="196">
        <v>3767</v>
      </c>
      <c r="J146" s="182">
        <v>5000</v>
      </c>
      <c r="K146" s="844">
        <v>40</v>
      </c>
      <c r="L146" s="857">
        <v>1</v>
      </c>
      <c r="M146" s="330">
        <f t="shared" si="20"/>
        <v>2.5</v>
      </c>
      <c r="N146" s="331" t="s">
        <v>455</v>
      </c>
      <c r="O146" s="332" t="s">
        <v>456</v>
      </c>
      <c r="P146" s="418"/>
      <c r="Q146" s="268"/>
      <c r="R146" s="226" t="s">
        <v>909</v>
      </c>
    </row>
    <row r="147" spans="1:18" s="130" customFormat="1" ht="71.25" x14ac:dyDescent="0.2">
      <c r="A147" s="489">
        <v>7096</v>
      </c>
      <c r="B147" s="383" t="s">
        <v>104</v>
      </c>
      <c r="C147" s="205" t="s">
        <v>338</v>
      </c>
      <c r="D147" s="416" t="s">
        <v>457</v>
      </c>
      <c r="E147" s="193">
        <f t="shared" si="21"/>
        <v>123929</v>
      </c>
      <c r="F147" s="220">
        <v>122035</v>
      </c>
      <c r="G147" s="207">
        <v>621</v>
      </c>
      <c r="H147" s="217">
        <v>1273</v>
      </c>
      <c r="I147" s="181">
        <v>995</v>
      </c>
      <c r="J147" s="182">
        <v>5000</v>
      </c>
      <c r="K147" s="844">
        <v>100</v>
      </c>
      <c r="L147" s="784">
        <v>15</v>
      </c>
      <c r="M147" s="187">
        <f t="shared" si="20"/>
        <v>15</v>
      </c>
      <c r="N147" s="210" t="s">
        <v>458</v>
      </c>
      <c r="O147" s="211" t="s">
        <v>347</v>
      </c>
      <c r="P147" s="211"/>
      <c r="Q147" s="457"/>
      <c r="R147" s="226" t="s">
        <v>459</v>
      </c>
    </row>
    <row r="148" spans="1:18" s="130" customFormat="1" ht="177" customHeight="1" x14ac:dyDescent="0.2">
      <c r="A148" s="489">
        <v>7097</v>
      </c>
      <c r="B148" s="383" t="s">
        <v>104</v>
      </c>
      <c r="C148" s="205" t="s">
        <v>338</v>
      </c>
      <c r="D148" s="490" t="s">
        <v>460</v>
      </c>
      <c r="E148" s="193">
        <f t="shared" si="21"/>
        <v>216024</v>
      </c>
      <c r="F148" s="220">
        <v>209500</v>
      </c>
      <c r="G148" s="207">
        <v>4524</v>
      </c>
      <c r="H148" s="217">
        <v>2000</v>
      </c>
      <c r="I148" s="181">
        <v>6200</v>
      </c>
      <c r="J148" s="182">
        <v>1600</v>
      </c>
      <c r="K148" s="844">
        <v>100</v>
      </c>
      <c r="L148" s="784">
        <v>0</v>
      </c>
      <c r="M148" s="187">
        <f t="shared" si="20"/>
        <v>0</v>
      </c>
      <c r="N148" s="210" t="s">
        <v>312</v>
      </c>
      <c r="O148" s="211" t="s">
        <v>312</v>
      </c>
      <c r="P148" s="211" t="s">
        <v>312</v>
      </c>
      <c r="Q148" s="212" t="s">
        <v>312</v>
      </c>
      <c r="R148" s="218" t="s">
        <v>854</v>
      </c>
    </row>
    <row r="149" spans="1:18" s="130" customFormat="1" ht="29.25" x14ac:dyDescent="0.2">
      <c r="A149" s="491">
        <v>7115</v>
      </c>
      <c r="B149" s="204" t="s">
        <v>165</v>
      </c>
      <c r="C149" s="205" t="s">
        <v>306</v>
      </c>
      <c r="D149" s="830" t="s">
        <v>461</v>
      </c>
      <c r="E149" s="181">
        <f t="shared" si="21"/>
        <v>21900</v>
      </c>
      <c r="F149" s="207">
        <v>20266</v>
      </c>
      <c r="G149" s="207">
        <v>797</v>
      </c>
      <c r="H149" s="217">
        <v>837</v>
      </c>
      <c r="I149" s="196">
        <v>21900</v>
      </c>
      <c r="J149" s="182">
        <v>12300</v>
      </c>
      <c r="K149" s="844">
        <v>5600</v>
      </c>
      <c r="L149" s="784">
        <v>5427</v>
      </c>
      <c r="M149" s="187">
        <f t="shared" si="20"/>
        <v>96.910714285714278</v>
      </c>
      <c r="N149" s="210" t="s">
        <v>462</v>
      </c>
      <c r="O149" s="211" t="s">
        <v>268</v>
      </c>
      <c r="P149" s="267" t="s">
        <v>463</v>
      </c>
      <c r="Q149" s="268" t="s">
        <v>66</v>
      </c>
      <c r="R149" s="226" t="s">
        <v>884</v>
      </c>
    </row>
    <row r="150" spans="1:18" s="130" customFormat="1" ht="15.95" customHeight="1" x14ac:dyDescent="0.2">
      <c r="A150" s="491">
        <v>7120</v>
      </c>
      <c r="B150" s="204" t="s">
        <v>351</v>
      </c>
      <c r="C150" s="205" t="s">
        <v>306</v>
      </c>
      <c r="D150" s="492" t="s">
        <v>464</v>
      </c>
      <c r="E150" s="181">
        <f t="shared" si="21"/>
        <v>37836</v>
      </c>
      <c r="F150" s="207">
        <v>36279</v>
      </c>
      <c r="G150" s="207">
        <v>856</v>
      </c>
      <c r="H150" s="217">
        <v>701</v>
      </c>
      <c r="I150" s="181">
        <v>1050</v>
      </c>
      <c r="J150" s="182">
        <v>863</v>
      </c>
      <c r="K150" s="844">
        <v>120</v>
      </c>
      <c r="L150" s="784">
        <v>107</v>
      </c>
      <c r="M150" s="187">
        <f t="shared" si="20"/>
        <v>89.166666666666671</v>
      </c>
      <c r="N150" s="423" t="s">
        <v>224</v>
      </c>
      <c r="O150" s="211" t="s">
        <v>56</v>
      </c>
      <c r="P150" s="211" t="s">
        <v>49</v>
      </c>
      <c r="Q150" s="212" t="s">
        <v>78</v>
      </c>
      <c r="R150" s="218" t="s">
        <v>465</v>
      </c>
    </row>
    <row r="151" spans="1:18" s="130" customFormat="1" ht="27.75" customHeight="1" x14ac:dyDescent="0.2">
      <c r="A151" s="199">
        <v>7174</v>
      </c>
      <c r="B151" s="200" t="s">
        <v>351</v>
      </c>
      <c r="C151" s="216" t="s">
        <v>386</v>
      </c>
      <c r="D151" s="388" t="s">
        <v>466</v>
      </c>
      <c r="E151" s="160">
        <f t="shared" si="21"/>
        <v>32067</v>
      </c>
      <c r="F151" s="162">
        <v>29118</v>
      </c>
      <c r="G151" s="161">
        <v>966</v>
      </c>
      <c r="H151" s="186">
        <v>1983</v>
      </c>
      <c r="I151" s="160">
        <v>3155</v>
      </c>
      <c r="J151" s="182">
        <v>5000</v>
      </c>
      <c r="K151" s="844">
        <v>430</v>
      </c>
      <c r="L151" s="847">
        <v>423</v>
      </c>
      <c r="M151" s="187">
        <f t="shared" si="20"/>
        <v>98.372093023255815</v>
      </c>
      <c r="N151" s="306" t="s">
        <v>159</v>
      </c>
      <c r="O151" s="307" t="s">
        <v>60</v>
      </c>
      <c r="P151" s="165" t="s">
        <v>467</v>
      </c>
      <c r="Q151" s="166" t="s">
        <v>156</v>
      </c>
      <c r="R151" s="188" t="s">
        <v>468</v>
      </c>
    </row>
    <row r="152" spans="1:18" s="130" customFormat="1" ht="27.75" customHeight="1" x14ac:dyDescent="0.2">
      <c r="A152" s="203">
        <v>7183</v>
      </c>
      <c r="B152" s="204" t="s">
        <v>119</v>
      </c>
      <c r="C152" s="294" t="s">
        <v>134</v>
      </c>
      <c r="D152" s="821" t="s">
        <v>317</v>
      </c>
      <c r="E152" s="181">
        <f t="shared" si="21"/>
        <v>63973</v>
      </c>
      <c r="F152" s="207">
        <v>61291</v>
      </c>
      <c r="G152" s="207">
        <v>587</v>
      </c>
      <c r="H152" s="217">
        <v>2095</v>
      </c>
      <c r="I152" s="181">
        <v>63973</v>
      </c>
      <c r="J152" s="182">
        <v>39340</v>
      </c>
      <c r="K152" s="844">
        <v>33400</v>
      </c>
      <c r="L152" s="784">
        <v>33339</v>
      </c>
      <c r="M152" s="330">
        <f t="shared" si="20"/>
        <v>99.817365269461078</v>
      </c>
      <c r="N152" s="224" t="s">
        <v>318</v>
      </c>
      <c r="O152" s="237" t="s">
        <v>319</v>
      </c>
      <c r="P152" s="386" t="s">
        <v>320</v>
      </c>
      <c r="Q152" s="212"/>
      <c r="R152" s="226" t="s">
        <v>321</v>
      </c>
    </row>
    <row r="153" spans="1:18" s="130" customFormat="1" ht="15.95" customHeight="1" x14ac:dyDescent="0.2">
      <c r="A153" s="203">
        <v>7187</v>
      </c>
      <c r="B153" s="204" t="s">
        <v>104</v>
      </c>
      <c r="C153" s="205" t="s">
        <v>306</v>
      </c>
      <c r="D153" s="291" t="s">
        <v>469</v>
      </c>
      <c r="E153" s="181">
        <f t="shared" si="21"/>
        <v>28621</v>
      </c>
      <c r="F153" s="207">
        <v>27610</v>
      </c>
      <c r="G153" s="207">
        <v>911</v>
      </c>
      <c r="H153" s="217">
        <v>100</v>
      </c>
      <c r="I153" s="181">
        <v>1400</v>
      </c>
      <c r="J153" s="182">
        <v>100</v>
      </c>
      <c r="K153" s="844">
        <v>0</v>
      </c>
      <c r="L153" s="784">
        <v>0</v>
      </c>
      <c r="M153" s="1025" t="s">
        <v>941</v>
      </c>
      <c r="N153" s="210" t="s">
        <v>470</v>
      </c>
      <c r="O153" s="211" t="s">
        <v>471</v>
      </c>
      <c r="P153" s="211" t="s">
        <v>472</v>
      </c>
      <c r="Q153" s="212" t="s">
        <v>172</v>
      </c>
      <c r="R153" s="218" t="s">
        <v>473</v>
      </c>
    </row>
    <row r="154" spans="1:18" s="130" customFormat="1" ht="15.95" customHeight="1" x14ac:dyDescent="0.2">
      <c r="A154" s="203">
        <v>7196</v>
      </c>
      <c r="B154" s="204" t="s">
        <v>67</v>
      </c>
      <c r="C154" s="294" t="s">
        <v>295</v>
      </c>
      <c r="D154" s="414" t="s">
        <v>474</v>
      </c>
      <c r="E154" s="181">
        <f t="shared" si="21"/>
        <v>0</v>
      </c>
      <c r="F154" s="207">
        <v>0</v>
      </c>
      <c r="G154" s="207">
        <v>0</v>
      </c>
      <c r="H154" s="217">
        <v>0</v>
      </c>
      <c r="I154" s="181">
        <v>0</v>
      </c>
      <c r="J154" s="182">
        <v>3000</v>
      </c>
      <c r="K154" s="844">
        <v>0</v>
      </c>
      <c r="L154" s="784">
        <v>0</v>
      </c>
      <c r="M154" s="1025" t="s">
        <v>941</v>
      </c>
      <c r="N154" s="210"/>
      <c r="O154" s="225"/>
      <c r="P154" s="211"/>
      <c r="Q154" s="212"/>
      <c r="R154" s="429" t="s">
        <v>475</v>
      </c>
    </row>
    <row r="155" spans="1:18" s="130" customFormat="1" ht="15.95" customHeight="1" x14ac:dyDescent="0.2">
      <c r="A155" s="203">
        <v>7200</v>
      </c>
      <c r="B155" s="204" t="s">
        <v>104</v>
      </c>
      <c r="C155" s="205" t="s">
        <v>306</v>
      </c>
      <c r="D155" s="414" t="s">
        <v>476</v>
      </c>
      <c r="E155" s="181">
        <f t="shared" si="21"/>
        <v>16700</v>
      </c>
      <c r="F155" s="207">
        <v>16500</v>
      </c>
      <c r="G155" s="207">
        <v>100</v>
      </c>
      <c r="H155" s="217">
        <v>100</v>
      </c>
      <c r="I155" s="181">
        <v>1140</v>
      </c>
      <c r="J155" s="182">
        <v>100</v>
      </c>
      <c r="K155" s="844">
        <v>0</v>
      </c>
      <c r="L155" s="784">
        <v>0</v>
      </c>
      <c r="M155" s="1025" t="s">
        <v>941</v>
      </c>
      <c r="N155" s="210" t="s">
        <v>470</v>
      </c>
      <c r="O155" s="211" t="s">
        <v>471</v>
      </c>
      <c r="P155" s="211" t="s">
        <v>472</v>
      </c>
      <c r="Q155" s="212" t="s">
        <v>172</v>
      </c>
      <c r="R155" s="226" t="s">
        <v>473</v>
      </c>
    </row>
    <row r="156" spans="1:18" s="130" customFormat="1" ht="15.95" customHeight="1" x14ac:dyDescent="0.2">
      <c r="A156" s="203">
        <v>7201</v>
      </c>
      <c r="B156" s="204" t="s">
        <v>43</v>
      </c>
      <c r="C156" s="205" t="s">
        <v>306</v>
      </c>
      <c r="D156" s="414" t="s">
        <v>477</v>
      </c>
      <c r="E156" s="181">
        <f t="shared" si="21"/>
        <v>158323</v>
      </c>
      <c r="F156" s="207">
        <v>151907</v>
      </c>
      <c r="G156" s="207">
        <v>5185</v>
      </c>
      <c r="H156" s="217">
        <v>1231</v>
      </c>
      <c r="I156" s="181">
        <v>6416</v>
      </c>
      <c r="J156" s="182">
        <v>135</v>
      </c>
      <c r="K156" s="844">
        <v>5</v>
      </c>
      <c r="L156" s="784">
        <v>1</v>
      </c>
      <c r="M156" s="187">
        <f t="shared" ref="M156:M176" si="22">(L156/K156)*100</f>
        <v>20</v>
      </c>
      <c r="N156" s="210" t="s">
        <v>176</v>
      </c>
      <c r="O156" s="211" t="s">
        <v>189</v>
      </c>
      <c r="P156" s="211" t="s">
        <v>49</v>
      </c>
      <c r="Q156" s="212" t="s">
        <v>78</v>
      </c>
      <c r="R156" s="226" t="s">
        <v>478</v>
      </c>
    </row>
    <row r="157" spans="1:18" s="130" customFormat="1" ht="29.25" x14ac:dyDescent="0.2">
      <c r="A157" s="199">
        <v>7208</v>
      </c>
      <c r="B157" s="200" t="s">
        <v>43</v>
      </c>
      <c r="C157" s="158" t="s">
        <v>310</v>
      </c>
      <c r="D157" s="469" t="s">
        <v>479</v>
      </c>
      <c r="E157" s="336">
        <f t="shared" si="21"/>
        <v>8273</v>
      </c>
      <c r="F157" s="337">
        <v>6961</v>
      </c>
      <c r="G157" s="337">
        <v>619</v>
      </c>
      <c r="H157" s="327">
        <v>693</v>
      </c>
      <c r="I157" s="493">
        <v>8273</v>
      </c>
      <c r="J157" s="182">
        <v>880</v>
      </c>
      <c r="K157" s="844">
        <v>816</v>
      </c>
      <c r="L157" s="847">
        <v>816</v>
      </c>
      <c r="M157" s="163">
        <f t="shared" si="22"/>
        <v>100</v>
      </c>
      <c r="N157" s="331" t="s">
        <v>276</v>
      </c>
      <c r="O157" s="332" t="s">
        <v>159</v>
      </c>
      <c r="P157" s="332" t="s">
        <v>480</v>
      </c>
      <c r="Q157" s="333" t="s">
        <v>108</v>
      </c>
      <c r="R157" s="167" t="s">
        <v>885</v>
      </c>
    </row>
    <row r="158" spans="1:18" ht="114" x14ac:dyDescent="0.2">
      <c r="A158" s="203">
        <v>7210</v>
      </c>
      <c r="B158" s="383" t="s">
        <v>165</v>
      </c>
      <c r="C158" s="205" t="s">
        <v>338</v>
      </c>
      <c r="D158" s="295" t="s">
        <v>481</v>
      </c>
      <c r="E158" s="193">
        <f t="shared" si="21"/>
        <v>15018</v>
      </c>
      <c r="F158" s="220">
        <v>14273</v>
      </c>
      <c r="G158" s="207">
        <v>475</v>
      </c>
      <c r="H158" s="217">
        <v>270</v>
      </c>
      <c r="I158" s="181">
        <v>730</v>
      </c>
      <c r="J158" s="227">
        <v>5000</v>
      </c>
      <c r="K158" s="850">
        <v>100</v>
      </c>
      <c r="L158" s="784">
        <v>0</v>
      </c>
      <c r="M158" s="187">
        <f t="shared" si="22"/>
        <v>0</v>
      </c>
      <c r="N158" s="210" t="s">
        <v>482</v>
      </c>
      <c r="O158" s="211" t="s">
        <v>76</v>
      </c>
      <c r="P158" s="211"/>
      <c r="Q158" s="212"/>
      <c r="R158" s="167" t="s">
        <v>483</v>
      </c>
    </row>
    <row r="159" spans="1:18" ht="42.75" x14ac:dyDescent="0.2">
      <c r="A159" s="203">
        <v>7213</v>
      </c>
      <c r="B159" s="204" t="s">
        <v>216</v>
      </c>
      <c r="C159" s="294" t="s">
        <v>386</v>
      </c>
      <c r="D159" s="291" t="s">
        <v>484</v>
      </c>
      <c r="E159" s="181">
        <f t="shared" si="21"/>
        <v>27852</v>
      </c>
      <c r="F159" s="207">
        <v>25350</v>
      </c>
      <c r="G159" s="207">
        <v>1200</v>
      </c>
      <c r="H159" s="217">
        <v>1302</v>
      </c>
      <c r="I159" s="181">
        <v>2508</v>
      </c>
      <c r="J159" s="227">
        <v>3000</v>
      </c>
      <c r="K159" s="850">
        <v>430</v>
      </c>
      <c r="L159" s="784">
        <v>426</v>
      </c>
      <c r="M159" s="187">
        <f t="shared" si="22"/>
        <v>99.069767441860463</v>
      </c>
      <c r="N159" s="210" t="s">
        <v>425</v>
      </c>
      <c r="O159" s="225" t="s">
        <v>443</v>
      </c>
      <c r="P159" s="211" t="s">
        <v>485</v>
      </c>
      <c r="Q159" s="212" t="s">
        <v>389</v>
      </c>
      <c r="R159" s="226" t="s">
        <v>486</v>
      </c>
    </row>
    <row r="160" spans="1:18" s="130" customFormat="1" ht="28.5" x14ac:dyDescent="0.2">
      <c r="A160" s="199">
        <v>7217</v>
      </c>
      <c r="B160" s="394" t="s">
        <v>129</v>
      </c>
      <c r="C160" s="216" t="s">
        <v>134</v>
      </c>
      <c r="D160" s="395" t="s">
        <v>335</v>
      </c>
      <c r="E160" s="223">
        <f t="shared" si="21"/>
        <v>3917</v>
      </c>
      <c r="F160" s="162">
        <v>2826</v>
      </c>
      <c r="G160" s="162">
        <v>821</v>
      </c>
      <c r="H160" s="186">
        <v>270</v>
      </c>
      <c r="I160" s="160">
        <v>3917</v>
      </c>
      <c r="J160" s="182">
        <v>4135</v>
      </c>
      <c r="K160" s="844">
        <v>725</v>
      </c>
      <c r="L160" s="847">
        <v>638</v>
      </c>
      <c r="M160" s="163">
        <f t="shared" si="22"/>
        <v>88</v>
      </c>
      <c r="N160" s="164" t="s">
        <v>136</v>
      </c>
      <c r="O160" s="307" t="s">
        <v>63</v>
      </c>
      <c r="P160" s="165" t="s">
        <v>137</v>
      </c>
      <c r="Q160" s="166"/>
      <c r="R160" s="167" t="s">
        <v>321</v>
      </c>
    </row>
    <row r="161" spans="1:18" s="130" customFormat="1" ht="15.95" customHeight="1" x14ac:dyDescent="0.2">
      <c r="A161" s="199">
        <v>7231</v>
      </c>
      <c r="B161" s="200"/>
      <c r="C161" s="216" t="s">
        <v>295</v>
      </c>
      <c r="D161" s="399" t="s">
        <v>336</v>
      </c>
      <c r="E161" s="160">
        <f t="shared" si="21"/>
        <v>13497</v>
      </c>
      <c r="F161" s="162">
        <v>0</v>
      </c>
      <c r="G161" s="396">
        <v>13000</v>
      </c>
      <c r="H161" s="186">
        <v>497</v>
      </c>
      <c r="I161" s="160">
        <v>13497</v>
      </c>
      <c r="J161" s="182">
        <v>1000</v>
      </c>
      <c r="K161" s="844">
        <v>1065</v>
      </c>
      <c r="L161" s="847">
        <v>1063</v>
      </c>
      <c r="M161" s="163">
        <f t="shared" si="22"/>
        <v>99.812206572769952</v>
      </c>
      <c r="N161" s="306"/>
      <c r="O161" s="307"/>
      <c r="P161" s="165"/>
      <c r="Q161" s="166"/>
      <c r="R161" s="188" t="s">
        <v>337</v>
      </c>
    </row>
    <row r="162" spans="1:18" s="130" customFormat="1" ht="28.5" x14ac:dyDescent="0.2">
      <c r="A162" s="199">
        <v>7233</v>
      </c>
      <c r="B162" s="200"/>
      <c r="C162" s="158" t="s">
        <v>323</v>
      </c>
      <c r="D162" s="399" t="s">
        <v>340</v>
      </c>
      <c r="E162" s="223">
        <f t="shared" si="21"/>
        <v>10995</v>
      </c>
      <c r="F162" s="162">
        <v>0</v>
      </c>
      <c r="G162" s="396">
        <v>5680</v>
      </c>
      <c r="H162" s="186">
        <v>5315</v>
      </c>
      <c r="I162" s="160">
        <v>6220</v>
      </c>
      <c r="J162" s="182">
        <v>1200</v>
      </c>
      <c r="K162" s="844">
        <v>700</v>
      </c>
      <c r="L162" s="841">
        <v>500</v>
      </c>
      <c r="M162" s="163">
        <f t="shared" si="22"/>
        <v>71.428571428571431</v>
      </c>
      <c r="N162" s="210"/>
      <c r="O162" s="211"/>
      <c r="P162" s="165"/>
      <c r="Q162" s="166"/>
      <c r="R162" s="188" t="s">
        <v>487</v>
      </c>
    </row>
    <row r="163" spans="1:18" s="130" customFormat="1" ht="15.95" customHeight="1" x14ac:dyDescent="0.2">
      <c r="A163" s="199">
        <v>7234</v>
      </c>
      <c r="B163" s="200"/>
      <c r="C163" s="216" t="s">
        <v>134</v>
      </c>
      <c r="D163" s="201" t="s">
        <v>342</v>
      </c>
      <c r="E163" s="160">
        <f t="shared" si="21"/>
        <v>2722</v>
      </c>
      <c r="F163" s="162">
        <v>0</v>
      </c>
      <c r="G163" s="396">
        <v>2442</v>
      </c>
      <c r="H163" s="186">
        <v>280</v>
      </c>
      <c r="I163" s="160">
        <v>2722</v>
      </c>
      <c r="J163" s="182">
        <v>1530</v>
      </c>
      <c r="K163" s="844">
        <v>880</v>
      </c>
      <c r="L163" s="847">
        <v>835</v>
      </c>
      <c r="M163" s="163">
        <f t="shared" si="22"/>
        <v>94.88636363636364</v>
      </c>
      <c r="N163" s="164"/>
      <c r="O163" s="165"/>
      <c r="P163" s="307" t="s">
        <v>343</v>
      </c>
      <c r="Q163" s="166"/>
      <c r="R163" s="188" t="s">
        <v>924</v>
      </c>
    </row>
    <row r="164" spans="1:18" s="130" customFormat="1" ht="15.95" customHeight="1" x14ac:dyDescent="0.2">
      <c r="A164" s="203">
        <v>7236</v>
      </c>
      <c r="B164" s="204"/>
      <c r="C164" s="205" t="s">
        <v>306</v>
      </c>
      <c r="D164" s="494" t="s">
        <v>344</v>
      </c>
      <c r="E164" s="328">
        <f t="shared" si="21"/>
        <v>17184</v>
      </c>
      <c r="F164" s="207">
        <v>0</v>
      </c>
      <c r="G164" s="398">
        <v>17000</v>
      </c>
      <c r="H164" s="217">
        <v>184</v>
      </c>
      <c r="I164" s="181">
        <v>16553</v>
      </c>
      <c r="J164" s="182">
        <v>2450</v>
      </c>
      <c r="K164" s="844">
        <v>2100</v>
      </c>
      <c r="L164" s="784">
        <v>1934</v>
      </c>
      <c r="M164" s="187">
        <f t="shared" si="22"/>
        <v>92.095238095238102</v>
      </c>
      <c r="N164" s="210"/>
      <c r="O164" s="211"/>
      <c r="P164" s="211"/>
      <c r="Q164" s="212"/>
      <c r="R164" s="218" t="s">
        <v>345</v>
      </c>
    </row>
    <row r="165" spans="1:18" s="130" customFormat="1" ht="15.95" customHeight="1" x14ac:dyDescent="0.2">
      <c r="A165" s="199">
        <v>7242</v>
      </c>
      <c r="B165" s="200" t="s">
        <v>67</v>
      </c>
      <c r="C165" s="158" t="s">
        <v>310</v>
      </c>
      <c r="D165" s="495" t="s">
        <v>488</v>
      </c>
      <c r="E165" s="160">
        <f t="shared" si="21"/>
        <v>81406</v>
      </c>
      <c r="F165" s="326">
        <v>78137</v>
      </c>
      <c r="G165" s="396">
        <v>2809</v>
      </c>
      <c r="H165" s="327">
        <v>460</v>
      </c>
      <c r="I165" s="328">
        <v>81406</v>
      </c>
      <c r="J165" s="182">
        <v>30400</v>
      </c>
      <c r="K165" s="844">
        <v>61000</v>
      </c>
      <c r="L165" s="847">
        <v>60868</v>
      </c>
      <c r="M165" s="163">
        <f t="shared" si="22"/>
        <v>99.783606557377041</v>
      </c>
      <c r="N165" s="331" t="s">
        <v>446</v>
      </c>
      <c r="O165" s="332" t="s">
        <v>139</v>
      </c>
      <c r="P165" s="332" t="s">
        <v>489</v>
      </c>
      <c r="Q165" s="333" t="s">
        <v>238</v>
      </c>
      <c r="R165" s="167" t="s">
        <v>393</v>
      </c>
    </row>
    <row r="166" spans="1:18" s="130" customFormat="1" ht="42.75" x14ac:dyDescent="0.2">
      <c r="A166" s="203">
        <v>7252</v>
      </c>
      <c r="B166" s="204" t="s">
        <v>351</v>
      </c>
      <c r="C166" s="205" t="s">
        <v>310</v>
      </c>
      <c r="D166" s="420" t="s">
        <v>490</v>
      </c>
      <c r="E166" s="417">
        <f t="shared" si="21"/>
        <v>9785</v>
      </c>
      <c r="F166" s="496">
        <v>7607</v>
      </c>
      <c r="G166" s="398">
        <v>1644</v>
      </c>
      <c r="H166" s="195">
        <v>534</v>
      </c>
      <c r="I166" s="196">
        <v>9785</v>
      </c>
      <c r="J166" s="182">
        <v>12120</v>
      </c>
      <c r="K166" s="844">
        <v>3600</v>
      </c>
      <c r="L166" s="784">
        <v>3430</v>
      </c>
      <c r="M166" s="187">
        <f t="shared" si="22"/>
        <v>95.277777777777771</v>
      </c>
      <c r="N166" s="386" t="s">
        <v>353</v>
      </c>
      <c r="O166" s="418" t="s">
        <v>186</v>
      </c>
      <c r="P166" s="418" t="s">
        <v>354</v>
      </c>
      <c r="Q166" s="268" t="s">
        <v>355</v>
      </c>
      <c r="R166" s="226" t="s">
        <v>356</v>
      </c>
    </row>
    <row r="167" spans="1:18" s="130" customFormat="1" ht="15.95" customHeight="1" x14ac:dyDescent="0.2">
      <c r="A167" s="199">
        <v>7254</v>
      </c>
      <c r="B167" s="200" t="s">
        <v>104</v>
      </c>
      <c r="C167" s="158" t="s">
        <v>306</v>
      </c>
      <c r="D167" s="497" t="s">
        <v>491</v>
      </c>
      <c r="E167" s="160">
        <f t="shared" si="21"/>
        <v>6966</v>
      </c>
      <c r="F167" s="326">
        <v>6195</v>
      </c>
      <c r="G167" s="396">
        <v>664</v>
      </c>
      <c r="H167" s="327">
        <v>107</v>
      </c>
      <c r="I167" s="328">
        <v>771</v>
      </c>
      <c r="J167" s="182">
        <v>5560</v>
      </c>
      <c r="K167" s="844">
        <v>0</v>
      </c>
      <c r="L167" s="847">
        <v>0</v>
      </c>
      <c r="M167" s="1026" t="s">
        <v>941</v>
      </c>
      <c r="N167" s="331"/>
      <c r="O167" s="332" t="s">
        <v>492</v>
      </c>
      <c r="P167" s="267" t="s">
        <v>78</v>
      </c>
      <c r="Q167" s="268" t="s">
        <v>152</v>
      </c>
      <c r="R167" s="226" t="s">
        <v>473</v>
      </c>
    </row>
    <row r="168" spans="1:18" s="130" customFormat="1" ht="28.5" x14ac:dyDescent="0.2">
      <c r="A168" s="203">
        <v>7255</v>
      </c>
      <c r="B168" s="204" t="s">
        <v>58</v>
      </c>
      <c r="C168" s="205" t="s">
        <v>310</v>
      </c>
      <c r="D168" s="335" t="s">
        <v>493</v>
      </c>
      <c r="E168" s="193">
        <f t="shared" si="21"/>
        <v>7221</v>
      </c>
      <c r="F168" s="194">
        <v>6185</v>
      </c>
      <c r="G168" s="398">
        <v>929</v>
      </c>
      <c r="H168" s="195">
        <v>107</v>
      </c>
      <c r="I168" s="196">
        <v>1036</v>
      </c>
      <c r="J168" s="182">
        <v>5565</v>
      </c>
      <c r="K168" s="844">
        <v>0</v>
      </c>
      <c r="L168" s="784">
        <v>0</v>
      </c>
      <c r="M168" s="1025" t="s">
        <v>941</v>
      </c>
      <c r="N168" s="386" t="s">
        <v>312</v>
      </c>
      <c r="O168" s="418" t="s">
        <v>276</v>
      </c>
      <c r="P168" s="498" t="s">
        <v>77</v>
      </c>
      <c r="Q168" s="499" t="s">
        <v>77</v>
      </c>
      <c r="R168" s="500" t="s">
        <v>494</v>
      </c>
    </row>
    <row r="169" spans="1:18" s="130" customFormat="1" ht="27.75" customHeight="1" x14ac:dyDescent="0.2">
      <c r="A169" s="199">
        <v>7256</v>
      </c>
      <c r="B169" s="200" t="s">
        <v>129</v>
      </c>
      <c r="C169" s="158" t="s">
        <v>295</v>
      </c>
      <c r="D169" s="312" t="s">
        <v>495</v>
      </c>
      <c r="E169" s="160">
        <f t="shared" si="21"/>
        <v>17300</v>
      </c>
      <c r="F169" s="326">
        <v>16000</v>
      </c>
      <c r="G169" s="396">
        <v>1300</v>
      </c>
      <c r="H169" s="327">
        <v>0</v>
      </c>
      <c r="I169" s="328">
        <v>17300</v>
      </c>
      <c r="J169" s="182">
        <v>7000</v>
      </c>
      <c r="K169" s="844">
        <v>114</v>
      </c>
      <c r="L169" s="847">
        <v>107</v>
      </c>
      <c r="M169" s="163">
        <f t="shared" si="22"/>
        <v>93.859649122807014</v>
      </c>
      <c r="N169" s="331"/>
      <c r="O169" s="332"/>
      <c r="P169" s="225" t="s">
        <v>496</v>
      </c>
      <c r="Q169" s="212" t="s">
        <v>156</v>
      </c>
      <c r="R169" s="371" t="s">
        <v>433</v>
      </c>
    </row>
    <row r="170" spans="1:18" s="130" customFormat="1" ht="15.95" customHeight="1" x14ac:dyDescent="0.2">
      <c r="A170" s="199">
        <v>7257</v>
      </c>
      <c r="B170" s="200" t="s">
        <v>104</v>
      </c>
      <c r="C170" s="216" t="s">
        <v>295</v>
      </c>
      <c r="D170" s="501" t="s">
        <v>497</v>
      </c>
      <c r="E170" s="160">
        <f t="shared" si="21"/>
        <v>121000</v>
      </c>
      <c r="F170" s="326">
        <v>120000</v>
      </c>
      <c r="G170" s="396">
        <v>1000</v>
      </c>
      <c r="H170" s="327">
        <v>0</v>
      </c>
      <c r="I170" s="328">
        <v>2300</v>
      </c>
      <c r="J170" s="182">
        <v>1000</v>
      </c>
      <c r="K170" s="844">
        <v>750</v>
      </c>
      <c r="L170" s="784">
        <v>712</v>
      </c>
      <c r="M170" s="163">
        <f t="shared" si="22"/>
        <v>94.933333333333337</v>
      </c>
      <c r="N170" s="331"/>
      <c r="O170" s="332"/>
      <c r="P170" s="165" t="s">
        <v>447</v>
      </c>
      <c r="Q170" s="166" t="s">
        <v>164</v>
      </c>
      <c r="R170" s="465" t="s">
        <v>498</v>
      </c>
    </row>
    <row r="171" spans="1:18" s="130" customFormat="1" ht="15.95" customHeight="1" x14ac:dyDescent="0.2">
      <c r="A171" s="203">
        <v>7259</v>
      </c>
      <c r="B171" s="204" t="s">
        <v>119</v>
      </c>
      <c r="C171" s="205" t="s">
        <v>284</v>
      </c>
      <c r="D171" s="502" t="s">
        <v>499</v>
      </c>
      <c r="E171" s="181">
        <f t="shared" si="21"/>
        <v>5286</v>
      </c>
      <c r="F171" s="194">
        <v>4836</v>
      </c>
      <c r="G171" s="398">
        <v>300</v>
      </c>
      <c r="H171" s="195">
        <v>150</v>
      </c>
      <c r="I171" s="196">
        <v>5286</v>
      </c>
      <c r="J171" s="182">
        <v>5012</v>
      </c>
      <c r="K171" s="844">
        <v>5012</v>
      </c>
      <c r="L171" s="784">
        <v>4908</v>
      </c>
      <c r="M171" s="163">
        <f t="shared" si="22"/>
        <v>97.924980047885086</v>
      </c>
      <c r="N171" s="423"/>
      <c r="O171" s="267" t="s">
        <v>367</v>
      </c>
      <c r="P171" s="418" t="s">
        <v>840</v>
      </c>
      <c r="Q171" s="268" t="s">
        <v>224</v>
      </c>
      <c r="R171" s="393" t="s">
        <v>383</v>
      </c>
    </row>
    <row r="172" spans="1:18" s="130" customFormat="1" ht="15.95" customHeight="1" x14ac:dyDescent="0.2">
      <c r="A172" s="203">
        <v>7275</v>
      </c>
      <c r="B172" s="204" t="s">
        <v>58</v>
      </c>
      <c r="C172" s="205" t="s">
        <v>284</v>
      </c>
      <c r="D172" s="325" t="s">
        <v>500</v>
      </c>
      <c r="E172" s="193">
        <f t="shared" si="21"/>
        <v>12000</v>
      </c>
      <c r="F172" s="385">
        <v>12000</v>
      </c>
      <c r="G172" s="503">
        <v>0</v>
      </c>
      <c r="H172" s="195">
        <v>0</v>
      </c>
      <c r="I172" s="504">
        <v>7034</v>
      </c>
      <c r="J172" s="182">
        <v>12000</v>
      </c>
      <c r="K172" s="844">
        <v>7034</v>
      </c>
      <c r="L172" s="784">
        <v>7033</v>
      </c>
      <c r="M172" s="187">
        <f t="shared" si="22"/>
        <v>99.985783338072224</v>
      </c>
      <c r="N172" s="423"/>
      <c r="O172" s="267"/>
      <c r="P172" s="267" t="s">
        <v>501</v>
      </c>
      <c r="Q172" s="268"/>
      <c r="R172" s="505" t="s">
        <v>321</v>
      </c>
    </row>
    <row r="173" spans="1:18" s="130" customFormat="1" ht="27.75" customHeight="1" x14ac:dyDescent="0.2">
      <c r="A173" s="199">
        <v>7276</v>
      </c>
      <c r="B173" s="200" t="s">
        <v>58</v>
      </c>
      <c r="C173" s="158" t="s">
        <v>338</v>
      </c>
      <c r="D173" s="420" t="s">
        <v>361</v>
      </c>
      <c r="E173" s="160">
        <f t="shared" si="21"/>
        <v>5785</v>
      </c>
      <c r="F173" s="326">
        <v>3926</v>
      </c>
      <c r="G173" s="396">
        <v>359</v>
      </c>
      <c r="H173" s="327">
        <v>1500</v>
      </c>
      <c r="I173" s="421">
        <v>5785</v>
      </c>
      <c r="J173" s="182">
        <v>4410</v>
      </c>
      <c r="K173" s="844">
        <v>3210</v>
      </c>
      <c r="L173" s="847">
        <v>3169</v>
      </c>
      <c r="M173" s="163">
        <f t="shared" si="22"/>
        <v>98.72274143302181</v>
      </c>
      <c r="N173" s="331" t="s">
        <v>362</v>
      </c>
      <c r="O173" s="332" t="s">
        <v>363</v>
      </c>
      <c r="P173" s="332" t="s">
        <v>364</v>
      </c>
      <c r="Q173" s="333" t="s">
        <v>224</v>
      </c>
      <c r="R173" s="167" t="s">
        <v>910</v>
      </c>
    </row>
    <row r="174" spans="1:18" s="4" customFormat="1" ht="29.25" x14ac:dyDescent="0.2">
      <c r="A174" s="250">
        <v>7280</v>
      </c>
      <c r="B174" s="506" t="s">
        <v>58</v>
      </c>
      <c r="C174" s="294" t="s">
        <v>134</v>
      </c>
      <c r="D174" s="507" t="s">
        <v>366</v>
      </c>
      <c r="E174" s="181">
        <f>SUM(F174:H174)</f>
        <v>3991</v>
      </c>
      <c r="F174" s="194">
        <v>3224</v>
      </c>
      <c r="G174" s="398">
        <v>635</v>
      </c>
      <c r="H174" s="195">
        <v>132</v>
      </c>
      <c r="I174" s="422">
        <v>3991</v>
      </c>
      <c r="J174" s="197">
        <v>5165</v>
      </c>
      <c r="K174" s="846">
        <v>3425</v>
      </c>
      <c r="L174" s="784">
        <v>3416</v>
      </c>
      <c r="M174" s="187">
        <f t="shared" si="22"/>
        <v>99.737226277372258</v>
      </c>
      <c r="N174" s="423" t="s">
        <v>312</v>
      </c>
      <c r="O174" s="267" t="s">
        <v>367</v>
      </c>
      <c r="P174" s="267" t="s">
        <v>841</v>
      </c>
      <c r="Q174" s="268" t="s">
        <v>224</v>
      </c>
      <c r="R174" s="167" t="s">
        <v>929</v>
      </c>
    </row>
    <row r="175" spans="1:18" s="4" customFormat="1" ht="29.25" x14ac:dyDescent="0.2">
      <c r="A175" s="250">
        <v>7281</v>
      </c>
      <c r="B175" s="506" t="s">
        <v>58</v>
      </c>
      <c r="C175" s="294" t="s">
        <v>134</v>
      </c>
      <c r="D175" s="508" t="s">
        <v>368</v>
      </c>
      <c r="E175" s="181">
        <f t="shared" ref="E175" si="23">SUM(F175:H175)</f>
        <v>5328</v>
      </c>
      <c r="F175" s="194">
        <v>4341</v>
      </c>
      <c r="G175" s="398">
        <v>743</v>
      </c>
      <c r="H175" s="195">
        <v>244</v>
      </c>
      <c r="I175" s="422">
        <v>5328</v>
      </c>
      <c r="J175" s="197">
        <v>4790</v>
      </c>
      <c r="K175" s="846">
        <v>3190</v>
      </c>
      <c r="L175" s="784">
        <v>3133</v>
      </c>
      <c r="M175" s="187">
        <f t="shared" si="22"/>
        <v>98.213166144200628</v>
      </c>
      <c r="N175" s="423" t="s">
        <v>369</v>
      </c>
      <c r="O175" s="267" t="s">
        <v>259</v>
      </c>
      <c r="P175" s="267" t="s">
        <v>886</v>
      </c>
      <c r="Q175" s="268" t="s">
        <v>56</v>
      </c>
      <c r="R175" s="167" t="s">
        <v>929</v>
      </c>
    </row>
    <row r="176" spans="1:18" s="130" customFormat="1" ht="29.25" x14ac:dyDescent="0.2">
      <c r="A176" s="199">
        <v>7282</v>
      </c>
      <c r="B176" s="200" t="s">
        <v>119</v>
      </c>
      <c r="C176" s="216" t="s">
        <v>338</v>
      </c>
      <c r="D176" s="509" t="s">
        <v>503</v>
      </c>
      <c r="E176" s="181">
        <f t="shared" si="21"/>
        <v>8775</v>
      </c>
      <c r="F176" s="326">
        <v>7076</v>
      </c>
      <c r="G176" s="396">
        <v>1317</v>
      </c>
      <c r="H176" s="327">
        <v>382</v>
      </c>
      <c r="I176" s="421">
        <v>8775</v>
      </c>
      <c r="J176" s="182">
        <v>180</v>
      </c>
      <c r="K176" s="844">
        <v>159</v>
      </c>
      <c r="L176" s="847">
        <v>158</v>
      </c>
      <c r="M176" s="187">
        <f t="shared" si="22"/>
        <v>99.371069182389931</v>
      </c>
      <c r="N176" s="331" t="s">
        <v>504</v>
      </c>
      <c r="O176" s="332" t="s">
        <v>263</v>
      </c>
      <c r="P176" s="332" t="s">
        <v>505</v>
      </c>
      <c r="Q176" s="333" t="s">
        <v>161</v>
      </c>
      <c r="R176" s="391" t="s">
        <v>887</v>
      </c>
    </row>
    <row r="177" spans="1:18" s="130" customFormat="1" ht="29.25" x14ac:dyDescent="0.2">
      <c r="A177" s="203">
        <v>7284</v>
      </c>
      <c r="B177" s="204" t="s">
        <v>104</v>
      </c>
      <c r="C177" s="216" t="s">
        <v>338</v>
      </c>
      <c r="D177" s="325" t="s">
        <v>506</v>
      </c>
      <c r="E177" s="181">
        <f t="shared" si="21"/>
        <v>3736</v>
      </c>
      <c r="F177" s="194">
        <v>3243</v>
      </c>
      <c r="G177" s="398">
        <v>290</v>
      </c>
      <c r="H177" s="195">
        <v>203</v>
      </c>
      <c r="I177" s="422">
        <v>3736</v>
      </c>
      <c r="J177" s="182">
        <v>190</v>
      </c>
      <c r="K177" s="844">
        <v>0</v>
      </c>
      <c r="L177" s="784">
        <v>0</v>
      </c>
      <c r="M177" s="1025" t="s">
        <v>941</v>
      </c>
      <c r="N177" s="423" t="s">
        <v>507</v>
      </c>
      <c r="O177" s="267" t="s">
        <v>508</v>
      </c>
      <c r="P177" s="267" t="s">
        <v>509</v>
      </c>
      <c r="Q177" s="268" t="s">
        <v>278</v>
      </c>
      <c r="R177" s="391" t="s">
        <v>888</v>
      </c>
    </row>
    <row r="178" spans="1:18" s="130" customFormat="1" ht="57.75" x14ac:dyDescent="0.2">
      <c r="A178" s="199">
        <v>7285</v>
      </c>
      <c r="B178" s="200" t="s">
        <v>51</v>
      </c>
      <c r="C178" s="205" t="s">
        <v>338</v>
      </c>
      <c r="D178" s="831" t="s">
        <v>510</v>
      </c>
      <c r="E178" s="181">
        <f t="shared" si="21"/>
        <v>3532</v>
      </c>
      <c r="F178" s="326">
        <v>3090</v>
      </c>
      <c r="G178" s="396">
        <v>342</v>
      </c>
      <c r="H178" s="327">
        <v>100</v>
      </c>
      <c r="I178" s="421">
        <v>3500</v>
      </c>
      <c r="J178" s="182">
        <v>1800</v>
      </c>
      <c r="K178" s="844">
        <v>898</v>
      </c>
      <c r="L178" s="847">
        <v>891</v>
      </c>
      <c r="M178" s="187">
        <f t="shared" ref="M178:M224" si="24">(L178/K178)*100</f>
        <v>99.220489977728292</v>
      </c>
      <c r="N178" s="331" t="s">
        <v>347</v>
      </c>
      <c r="O178" s="332" t="s">
        <v>401</v>
      </c>
      <c r="P178" s="332" t="s">
        <v>511</v>
      </c>
      <c r="Q178" s="333" t="s">
        <v>61</v>
      </c>
      <c r="R178" s="391" t="s">
        <v>889</v>
      </c>
    </row>
    <row r="179" spans="1:18" s="130" customFormat="1" ht="42.75" x14ac:dyDescent="0.2">
      <c r="A179" s="203">
        <v>7286</v>
      </c>
      <c r="B179" s="425"/>
      <c r="C179" s="205" t="s">
        <v>284</v>
      </c>
      <c r="D179" s="309" t="s">
        <v>370</v>
      </c>
      <c r="E179" s="181">
        <f t="shared" si="21"/>
        <v>500</v>
      </c>
      <c r="F179" s="326">
        <v>0</v>
      </c>
      <c r="G179" s="326">
        <v>500</v>
      </c>
      <c r="H179" s="327">
        <v>0</v>
      </c>
      <c r="I179" s="328">
        <v>0</v>
      </c>
      <c r="J179" s="182">
        <v>500</v>
      </c>
      <c r="K179" s="844">
        <v>0</v>
      </c>
      <c r="L179" s="844">
        <v>0</v>
      </c>
      <c r="M179" s="1025" t="s">
        <v>941</v>
      </c>
      <c r="N179" s="426"/>
      <c r="O179" s="332"/>
      <c r="P179" s="427" t="s">
        <v>512</v>
      </c>
      <c r="Q179" s="333"/>
      <c r="R179" s="391" t="s">
        <v>911</v>
      </c>
    </row>
    <row r="180" spans="1:18" s="130" customFormat="1" ht="28.5" x14ac:dyDescent="0.2">
      <c r="A180" s="203">
        <v>7289</v>
      </c>
      <c r="B180" s="204" t="s">
        <v>251</v>
      </c>
      <c r="C180" s="294" t="s">
        <v>83</v>
      </c>
      <c r="D180" s="510" t="s">
        <v>513</v>
      </c>
      <c r="E180" s="181">
        <f t="shared" si="21"/>
        <v>2380</v>
      </c>
      <c r="F180" s="194">
        <v>2257</v>
      </c>
      <c r="G180" s="398">
        <v>123</v>
      </c>
      <c r="H180" s="195">
        <v>0</v>
      </c>
      <c r="I180" s="422">
        <v>2380</v>
      </c>
      <c r="J180" s="182">
        <v>3051</v>
      </c>
      <c r="K180" s="844">
        <v>111</v>
      </c>
      <c r="L180" s="784">
        <v>109</v>
      </c>
      <c r="M180" s="187">
        <f t="shared" si="24"/>
        <v>98.198198198198199</v>
      </c>
      <c r="N180" s="423" t="s">
        <v>86</v>
      </c>
      <c r="O180" s="267" t="s">
        <v>61</v>
      </c>
      <c r="P180" s="211" t="s">
        <v>514</v>
      </c>
      <c r="Q180" s="212" t="s">
        <v>355</v>
      </c>
      <c r="R180" s="226" t="s">
        <v>515</v>
      </c>
    </row>
    <row r="181" spans="1:18" s="130" customFormat="1" ht="15.95" customHeight="1" x14ac:dyDescent="0.2">
      <c r="A181" s="199">
        <v>7295</v>
      </c>
      <c r="B181" s="511" t="s">
        <v>58</v>
      </c>
      <c r="C181" s="425" t="s">
        <v>295</v>
      </c>
      <c r="D181" s="512" t="s">
        <v>516</v>
      </c>
      <c r="E181" s="160">
        <f t="shared" si="21"/>
        <v>121000</v>
      </c>
      <c r="F181" s="326">
        <v>120000</v>
      </c>
      <c r="G181" s="396">
        <v>1000</v>
      </c>
      <c r="H181" s="327">
        <v>0</v>
      </c>
      <c r="I181" s="421">
        <v>1000</v>
      </c>
      <c r="J181" s="182">
        <v>7000</v>
      </c>
      <c r="K181" s="844">
        <v>830</v>
      </c>
      <c r="L181" s="847">
        <v>823</v>
      </c>
      <c r="M181" s="163">
        <f t="shared" si="24"/>
        <v>99.156626506024097</v>
      </c>
      <c r="N181" s="331"/>
      <c r="O181" s="307"/>
      <c r="P181" s="165" t="s">
        <v>517</v>
      </c>
      <c r="Q181" s="166"/>
      <c r="R181" s="391" t="s">
        <v>502</v>
      </c>
    </row>
    <row r="182" spans="1:18" s="130" customFormat="1" ht="57" x14ac:dyDescent="0.2">
      <c r="A182" s="199">
        <v>7296</v>
      </c>
      <c r="B182" s="513" t="s">
        <v>104</v>
      </c>
      <c r="C182" s="425" t="s">
        <v>338</v>
      </c>
      <c r="D182" s="512" t="s">
        <v>518</v>
      </c>
      <c r="E182" s="160">
        <f t="shared" si="21"/>
        <v>31142</v>
      </c>
      <c r="F182" s="326">
        <v>29213</v>
      </c>
      <c r="G182" s="396">
        <v>1259</v>
      </c>
      <c r="H182" s="327">
        <v>670</v>
      </c>
      <c r="I182" s="421">
        <v>1777</v>
      </c>
      <c r="J182" s="182">
        <v>50</v>
      </c>
      <c r="K182" s="844">
        <v>50</v>
      </c>
      <c r="L182" s="847">
        <v>0</v>
      </c>
      <c r="M182" s="163">
        <f t="shared" si="24"/>
        <v>0</v>
      </c>
      <c r="N182" s="331" t="s">
        <v>519</v>
      </c>
      <c r="O182" s="332" t="s">
        <v>520</v>
      </c>
      <c r="P182" s="332"/>
      <c r="Q182" s="333"/>
      <c r="R182" s="188" t="s">
        <v>521</v>
      </c>
    </row>
    <row r="183" spans="1:18" s="130" customFormat="1" ht="15.95" customHeight="1" x14ac:dyDescent="0.2">
      <c r="A183" s="203">
        <f>A182+1</f>
        <v>7297</v>
      </c>
      <c r="B183" s="514" t="s">
        <v>104</v>
      </c>
      <c r="C183" s="415" t="s">
        <v>338</v>
      </c>
      <c r="D183" s="510" t="s">
        <v>522</v>
      </c>
      <c r="E183" s="181">
        <f t="shared" si="21"/>
        <v>5280</v>
      </c>
      <c r="F183" s="194">
        <v>4642</v>
      </c>
      <c r="G183" s="398">
        <v>428</v>
      </c>
      <c r="H183" s="195">
        <v>210</v>
      </c>
      <c r="I183" s="422">
        <v>5280</v>
      </c>
      <c r="J183" s="182">
        <v>5000</v>
      </c>
      <c r="K183" s="844">
        <v>50</v>
      </c>
      <c r="L183" s="784">
        <v>44</v>
      </c>
      <c r="M183" s="187">
        <f t="shared" si="24"/>
        <v>88</v>
      </c>
      <c r="N183" s="423" t="s">
        <v>504</v>
      </c>
      <c r="O183" s="267" t="s">
        <v>456</v>
      </c>
      <c r="P183" s="267" t="s">
        <v>523</v>
      </c>
      <c r="Q183" s="268"/>
      <c r="R183" s="218" t="s">
        <v>524</v>
      </c>
    </row>
    <row r="184" spans="1:18" s="130" customFormat="1" ht="43.5" x14ac:dyDescent="0.2">
      <c r="A184" s="199">
        <f>A183+1</f>
        <v>7298</v>
      </c>
      <c r="B184" s="513" t="s">
        <v>43</v>
      </c>
      <c r="C184" s="425" t="s">
        <v>338</v>
      </c>
      <c r="D184" s="512" t="s">
        <v>525</v>
      </c>
      <c r="E184" s="160">
        <f t="shared" si="21"/>
        <v>1874</v>
      </c>
      <c r="F184" s="326">
        <v>1561</v>
      </c>
      <c r="G184" s="396">
        <v>256</v>
      </c>
      <c r="H184" s="327">
        <v>57</v>
      </c>
      <c r="I184" s="421">
        <v>1874</v>
      </c>
      <c r="J184" s="292">
        <v>370</v>
      </c>
      <c r="K184" s="854">
        <v>206</v>
      </c>
      <c r="L184" s="847">
        <v>205</v>
      </c>
      <c r="M184" s="163">
        <f t="shared" si="24"/>
        <v>99.514563106796118</v>
      </c>
      <c r="N184" s="331" t="s">
        <v>353</v>
      </c>
      <c r="O184" s="332" t="s">
        <v>492</v>
      </c>
      <c r="P184" s="332" t="s">
        <v>526</v>
      </c>
      <c r="Q184" s="333" t="s">
        <v>108</v>
      </c>
      <c r="R184" s="391" t="s">
        <v>890</v>
      </c>
    </row>
    <row r="185" spans="1:18" s="130" customFormat="1" ht="29.25" x14ac:dyDescent="0.2">
      <c r="A185" s="199">
        <f>A184+1</f>
        <v>7299</v>
      </c>
      <c r="B185" s="514" t="s">
        <v>104</v>
      </c>
      <c r="C185" s="415" t="s">
        <v>338</v>
      </c>
      <c r="D185" s="520" t="s">
        <v>527</v>
      </c>
      <c r="E185" s="181">
        <f t="shared" si="21"/>
        <v>956</v>
      </c>
      <c r="F185" s="326">
        <v>805</v>
      </c>
      <c r="G185" s="396">
        <v>111</v>
      </c>
      <c r="H185" s="327">
        <v>40</v>
      </c>
      <c r="I185" s="421">
        <v>956</v>
      </c>
      <c r="J185" s="182">
        <v>900</v>
      </c>
      <c r="K185" s="844">
        <v>850</v>
      </c>
      <c r="L185" s="847">
        <v>811</v>
      </c>
      <c r="M185" s="163">
        <f t="shared" si="24"/>
        <v>95.411764705882348</v>
      </c>
      <c r="N185" s="331" t="s">
        <v>176</v>
      </c>
      <c r="O185" s="332" t="s">
        <v>359</v>
      </c>
      <c r="P185" s="332" t="s">
        <v>528</v>
      </c>
      <c r="Q185" s="333" t="s">
        <v>224</v>
      </c>
      <c r="R185" s="167" t="s">
        <v>891</v>
      </c>
    </row>
    <row r="186" spans="1:18" s="130" customFormat="1" ht="29.25" x14ac:dyDescent="0.2">
      <c r="A186" s="203">
        <f>A185+1</f>
        <v>7300</v>
      </c>
      <c r="B186" s="514" t="s">
        <v>43</v>
      </c>
      <c r="C186" s="415" t="s">
        <v>338</v>
      </c>
      <c r="D186" s="510" t="s">
        <v>529</v>
      </c>
      <c r="E186" s="181">
        <f t="shared" si="21"/>
        <v>1962</v>
      </c>
      <c r="F186" s="194">
        <v>1789</v>
      </c>
      <c r="G186" s="398">
        <v>113</v>
      </c>
      <c r="H186" s="195">
        <v>60</v>
      </c>
      <c r="I186" s="422">
        <v>1962</v>
      </c>
      <c r="J186" s="182">
        <v>520</v>
      </c>
      <c r="K186" s="844">
        <v>90</v>
      </c>
      <c r="L186" s="784">
        <v>90</v>
      </c>
      <c r="M186" s="187">
        <f t="shared" si="24"/>
        <v>100</v>
      </c>
      <c r="N186" s="423" t="s">
        <v>530</v>
      </c>
      <c r="O186" s="267" t="s">
        <v>268</v>
      </c>
      <c r="P186" s="267" t="s">
        <v>531</v>
      </c>
      <c r="Q186" s="268" t="s">
        <v>108</v>
      </c>
      <c r="R186" s="391" t="s">
        <v>892</v>
      </c>
    </row>
    <row r="187" spans="1:18" s="130" customFormat="1" ht="30.75" customHeight="1" x14ac:dyDescent="0.2">
      <c r="A187" s="203">
        <f>A186+1</f>
        <v>7301</v>
      </c>
      <c r="B187" s="514" t="s">
        <v>51</v>
      </c>
      <c r="C187" s="415" t="s">
        <v>338</v>
      </c>
      <c r="D187" s="515" t="s">
        <v>532</v>
      </c>
      <c r="E187" s="181">
        <f t="shared" si="21"/>
        <v>1488</v>
      </c>
      <c r="F187" s="194">
        <v>1152</v>
      </c>
      <c r="G187" s="398">
        <v>282</v>
      </c>
      <c r="H187" s="195">
        <v>54</v>
      </c>
      <c r="I187" s="422">
        <v>1488</v>
      </c>
      <c r="J187" s="182">
        <v>1550</v>
      </c>
      <c r="K187" s="844">
        <v>1188</v>
      </c>
      <c r="L187" s="784">
        <v>1187</v>
      </c>
      <c r="M187" s="187">
        <f t="shared" si="24"/>
        <v>99.915824915824913</v>
      </c>
      <c r="N187" s="423"/>
      <c r="O187" s="267" t="s">
        <v>139</v>
      </c>
      <c r="P187" s="267" t="s">
        <v>533</v>
      </c>
      <c r="Q187" s="268" t="s">
        <v>88</v>
      </c>
      <c r="R187" s="391" t="s">
        <v>893</v>
      </c>
    </row>
    <row r="188" spans="1:18" s="130" customFormat="1" ht="15.95" customHeight="1" x14ac:dyDescent="0.2">
      <c r="A188" s="203">
        <v>7303</v>
      </c>
      <c r="B188" s="204" t="s">
        <v>58</v>
      </c>
      <c r="C188" s="415" t="s">
        <v>310</v>
      </c>
      <c r="D188" s="510" t="s">
        <v>534</v>
      </c>
      <c r="E188" s="181">
        <f t="shared" si="21"/>
        <v>9658</v>
      </c>
      <c r="F188" s="194">
        <v>8765</v>
      </c>
      <c r="G188" s="398">
        <v>742</v>
      </c>
      <c r="H188" s="195">
        <v>151</v>
      </c>
      <c r="I188" s="422">
        <v>893</v>
      </c>
      <c r="J188" s="182">
        <v>2000</v>
      </c>
      <c r="K188" s="844">
        <v>0</v>
      </c>
      <c r="L188" s="784">
        <v>0</v>
      </c>
      <c r="M188" s="1025" t="s">
        <v>941</v>
      </c>
      <c r="N188" s="423" t="s">
        <v>144</v>
      </c>
      <c r="O188" s="267" t="s">
        <v>535</v>
      </c>
      <c r="P188" s="267" t="s">
        <v>151</v>
      </c>
      <c r="Q188" s="268" t="s">
        <v>152</v>
      </c>
      <c r="R188" s="429" t="s">
        <v>536</v>
      </c>
    </row>
    <row r="189" spans="1:18" s="130" customFormat="1" ht="29.25" x14ac:dyDescent="0.2">
      <c r="A189" s="203">
        <f>A188+1</f>
        <v>7304</v>
      </c>
      <c r="B189" s="204" t="s">
        <v>351</v>
      </c>
      <c r="C189" s="413" t="s">
        <v>310</v>
      </c>
      <c r="D189" s="510" t="s">
        <v>537</v>
      </c>
      <c r="E189" s="193">
        <f t="shared" si="21"/>
        <v>4613</v>
      </c>
      <c r="F189" s="385">
        <v>3888</v>
      </c>
      <c r="G189" s="503">
        <v>569</v>
      </c>
      <c r="H189" s="195">
        <v>156</v>
      </c>
      <c r="I189" s="504">
        <v>4613</v>
      </c>
      <c r="J189" s="182">
        <v>300</v>
      </c>
      <c r="K189" s="844">
        <v>99</v>
      </c>
      <c r="L189" s="784">
        <v>99</v>
      </c>
      <c r="M189" s="187">
        <f t="shared" si="24"/>
        <v>100</v>
      </c>
      <c r="N189" s="423" t="s">
        <v>258</v>
      </c>
      <c r="O189" s="267" t="s">
        <v>456</v>
      </c>
      <c r="P189" s="267" t="s">
        <v>538</v>
      </c>
      <c r="Q189" s="268" t="s">
        <v>108</v>
      </c>
      <c r="R189" s="226" t="s">
        <v>885</v>
      </c>
    </row>
    <row r="190" spans="1:18" s="130" customFormat="1" ht="29.25" x14ac:dyDescent="0.2">
      <c r="A190" s="203">
        <f>A189+1</f>
        <v>7305</v>
      </c>
      <c r="B190" s="514" t="s">
        <v>104</v>
      </c>
      <c r="C190" s="413" t="s">
        <v>310</v>
      </c>
      <c r="D190" s="510" t="s">
        <v>539</v>
      </c>
      <c r="E190" s="193">
        <f t="shared" si="21"/>
        <v>227</v>
      </c>
      <c r="F190" s="385">
        <v>172</v>
      </c>
      <c r="G190" s="503">
        <v>52</v>
      </c>
      <c r="H190" s="195">
        <v>3</v>
      </c>
      <c r="I190" s="504">
        <v>227</v>
      </c>
      <c r="J190" s="182">
        <v>220</v>
      </c>
      <c r="K190" s="844">
        <v>4</v>
      </c>
      <c r="L190" s="784">
        <v>3</v>
      </c>
      <c r="M190" s="187">
        <f t="shared" si="24"/>
        <v>75</v>
      </c>
      <c r="N190" s="423" t="s">
        <v>540</v>
      </c>
      <c r="O190" s="267" t="s">
        <v>541</v>
      </c>
      <c r="P190" s="267" t="s">
        <v>542</v>
      </c>
      <c r="Q190" s="268" t="s">
        <v>161</v>
      </c>
      <c r="R190" s="429" t="s">
        <v>885</v>
      </c>
    </row>
    <row r="191" spans="1:18" s="130" customFormat="1" ht="26.25" customHeight="1" x14ac:dyDescent="0.2">
      <c r="A191" s="203">
        <f>A190+1</f>
        <v>7306</v>
      </c>
      <c r="B191" s="514" t="s">
        <v>67</v>
      </c>
      <c r="C191" s="413" t="s">
        <v>310</v>
      </c>
      <c r="D191" s="520" t="s">
        <v>543</v>
      </c>
      <c r="E191" s="193">
        <f t="shared" si="21"/>
        <v>4245</v>
      </c>
      <c r="F191" s="385">
        <v>3567</v>
      </c>
      <c r="G191" s="503">
        <v>443</v>
      </c>
      <c r="H191" s="195">
        <v>235</v>
      </c>
      <c r="I191" s="504">
        <v>4245</v>
      </c>
      <c r="J191" s="182">
        <v>4000</v>
      </c>
      <c r="K191" s="844">
        <v>3400</v>
      </c>
      <c r="L191" s="784">
        <v>3295</v>
      </c>
      <c r="M191" s="187">
        <f t="shared" si="24"/>
        <v>96.911764705882348</v>
      </c>
      <c r="N191" s="423" t="s">
        <v>312</v>
      </c>
      <c r="O191" s="267" t="s">
        <v>159</v>
      </c>
      <c r="P191" s="267" t="s">
        <v>544</v>
      </c>
      <c r="Q191" s="268" t="s">
        <v>545</v>
      </c>
      <c r="R191" s="429" t="s">
        <v>393</v>
      </c>
    </row>
    <row r="192" spans="1:18" s="130" customFormat="1" ht="15.95" customHeight="1" x14ac:dyDescent="0.2">
      <c r="A192" s="199">
        <f>A191+1</f>
        <v>7307</v>
      </c>
      <c r="B192" s="204" t="s">
        <v>43</v>
      </c>
      <c r="C192" s="415" t="s">
        <v>310</v>
      </c>
      <c r="D192" s="510" t="s">
        <v>546</v>
      </c>
      <c r="E192" s="181">
        <f t="shared" ref="E192:E218" si="25">SUM(F192:H192)</f>
        <v>7309</v>
      </c>
      <c r="F192" s="326">
        <v>5802</v>
      </c>
      <c r="G192" s="396">
        <v>1242</v>
      </c>
      <c r="H192" s="327">
        <v>265</v>
      </c>
      <c r="I192" s="421">
        <v>7309</v>
      </c>
      <c r="J192" s="182">
        <v>6791</v>
      </c>
      <c r="K192" s="844">
        <v>1000</v>
      </c>
      <c r="L192" s="847">
        <v>969</v>
      </c>
      <c r="M192" s="163">
        <f t="shared" si="24"/>
        <v>96.899999999999991</v>
      </c>
      <c r="N192" s="331" t="s">
        <v>547</v>
      </c>
      <c r="O192" s="332" t="s">
        <v>268</v>
      </c>
      <c r="P192" s="332" t="s">
        <v>548</v>
      </c>
      <c r="Q192" s="333" t="s">
        <v>253</v>
      </c>
      <c r="R192" s="429" t="s">
        <v>393</v>
      </c>
    </row>
    <row r="193" spans="1:18" s="130" customFormat="1" ht="15.95" customHeight="1" x14ac:dyDescent="0.2">
      <c r="A193" s="203">
        <f>A192+1</f>
        <v>7308</v>
      </c>
      <c r="B193" s="514" t="s">
        <v>58</v>
      </c>
      <c r="C193" s="415" t="s">
        <v>310</v>
      </c>
      <c r="D193" s="510" t="s">
        <v>549</v>
      </c>
      <c r="E193" s="181">
        <f t="shared" si="25"/>
        <v>42239</v>
      </c>
      <c r="F193" s="194">
        <v>40201</v>
      </c>
      <c r="G193" s="398">
        <v>1315</v>
      </c>
      <c r="H193" s="195">
        <v>723</v>
      </c>
      <c r="I193" s="422">
        <v>2038</v>
      </c>
      <c r="J193" s="182">
        <v>660</v>
      </c>
      <c r="K193" s="844">
        <v>0</v>
      </c>
      <c r="L193" s="784">
        <v>0</v>
      </c>
      <c r="M193" s="1025" t="s">
        <v>941</v>
      </c>
      <c r="N193" s="423" t="s">
        <v>446</v>
      </c>
      <c r="O193" s="267" t="s">
        <v>550</v>
      </c>
      <c r="P193" s="267" t="s">
        <v>151</v>
      </c>
      <c r="Q193" s="268" t="s">
        <v>152</v>
      </c>
      <c r="R193" s="429" t="s">
        <v>536</v>
      </c>
    </row>
    <row r="194" spans="1:18" s="4" customFormat="1" ht="29.25" x14ac:dyDescent="0.2">
      <c r="A194" s="190">
        <v>7310</v>
      </c>
      <c r="B194" s="516" t="s">
        <v>58</v>
      </c>
      <c r="C194" s="517" t="s">
        <v>134</v>
      </c>
      <c r="D194" s="520" t="s">
        <v>551</v>
      </c>
      <c r="E194" s="181">
        <f>SUM(F194:H194)</f>
        <v>1262</v>
      </c>
      <c r="F194" s="326">
        <v>956</v>
      </c>
      <c r="G194" s="396">
        <v>237</v>
      </c>
      <c r="H194" s="327">
        <v>69</v>
      </c>
      <c r="I194" s="421">
        <v>1262</v>
      </c>
      <c r="J194" s="197">
        <v>1270</v>
      </c>
      <c r="K194" s="846">
        <v>1050</v>
      </c>
      <c r="L194" s="847">
        <v>1023</v>
      </c>
      <c r="M194" s="163">
        <f t="shared" si="24"/>
        <v>97.428571428571431</v>
      </c>
      <c r="N194" s="331" t="s">
        <v>552</v>
      </c>
      <c r="O194" s="332" t="s">
        <v>553</v>
      </c>
      <c r="P194" s="332" t="s">
        <v>554</v>
      </c>
      <c r="Q194" s="333" t="s">
        <v>92</v>
      </c>
      <c r="R194" s="226" t="s">
        <v>929</v>
      </c>
    </row>
    <row r="195" spans="1:18" s="130" customFormat="1" ht="30" customHeight="1" x14ac:dyDescent="0.2">
      <c r="A195" s="199">
        <v>7312</v>
      </c>
      <c r="B195" s="518" t="s">
        <v>184</v>
      </c>
      <c r="C195" s="415" t="s">
        <v>134</v>
      </c>
      <c r="D195" s="510" t="s">
        <v>555</v>
      </c>
      <c r="E195" s="181">
        <f t="shared" si="25"/>
        <v>3245</v>
      </c>
      <c r="F195" s="326">
        <v>2777</v>
      </c>
      <c r="G195" s="396">
        <v>357</v>
      </c>
      <c r="H195" s="327">
        <v>111</v>
      </c>
      <c r="I195" s="421">
        <v>3245</v>
      </c>
      <c r="J195" s="182">
        <v>4685</v>
      </c>
      <c r="K195" s="844">
        <v>2965</v>
      </c>
      <c r="L195" s="847">
        <v>2888</v>
      </c>
      <c r="M195" s="163">
        <f t="shared" si="24"/>
        <v>97.403035413153461</v>
      </c>
      <c r="N195" s="331" t="s">
        <v>176</v>
      </c>
      <c r="O195" s="332" t="s">
        <v>367</v>
      </c>
      <c r="P195" s="332" t="s">
        <v>556</v>
      </c>
      <c r="Q195" s="333" t="s">
        <v>56</v>
      </c>
      <c r="R195" s="226" t="s">
        <v>930</v>
      </c>
    </row>
    <row r="196" spans="1:18" s="130" customFormat="1" ht="15.95" customHeight="1" x14ac:dyDescent="0.2">
      <c r="A196" s="199">
        <v>7313</v>
      </c>
      <c r="B196" s="518" t="s">
        <v>51</v>
      </c>
      <c r="C196" s="415" t="s">
        <v>134</v>
      </c>
      <c r="D196" s="510" t="s">
        <v>557</v>
      </c>
      <c r="E196" s="181">
        <f t="shared" si="25"/>
        <v>2340</v>
      </c>
      <c r="F196" s="326">
        <v>2071</v>
      </c>
      <c r="G196" s="396">
        <v>230</v>
      </c>
      <c r="H196" s="327">
        <v>39</v>
      </c>
      <c r="I196" s="421">
        <v>269</v>
      </c>
      <c r="J196" s="182">
        <v>2225</v>
      </c>
      <c r="K196" s="844">
        <v>35</v>
      </c>
      <c r="L196" s="847">
        <v>0</v>
      </c>
      <c r="M196" s="163">
        <f t="shared" si="24"/>
        <v>0</v>
      </c>
      <c r="N196" s="331" t="s">
        <v>48</v>
      </c>
      <c r="O196" s="332" t="s">
        <v>76</v>
      </c>
      <c r="P196" s="332"/>
      <c r="Q196" s="333"/>
      <c r="R196" s="218" t="s">
        <v>558</v>
      </c>
    </row>
    <row r="197" spans="1:18" s="4" customFormat="1" ht="42.75" x14ac:dyDescent="0.2">
      <c r="A197" s="250">
        <v>7314</v>
      </c>
      <c r="B197" s="519" t="s">
        <v>58</v>
      </c>
      <c r="C197" s="517" t="s">
        <v>134</v>
      </c>
      <c r="D197" s="520" t="s">
        <v>138</v>
      </c>
      <c r="E197" s="181">
        <f t="shared" si="25"/>
        <v>69400</v>
      </c>
      <c r="F197" s="194">
        <v>64452</v>
      </c>
      <c r="G197" s="398">
        <v>4641</v>
      </c>
      <c r="H197" s="195">
        <v>307</v>
      </c>
      <c r="I197" s="422">
        <v>4948</v>
      </c>
      <c r="J197" s="197">
        <v>970</v>
      </c>
      <c r="K197" s="846">
        <v>250</v>
      </c>
      <c r="L197" s="784">
        <v>205</v>
      </c>
      <c r="M197" s="187">
        <f t="shared" si="24"/>
        <v>82</v>
      </c>
      <c r="N197" s="423" t="s">
        <v>139</v>
      </c>
      <c r="O197" s="266" t="s">
        <v>64</v>
      </c>
      <c r="P197" s="267"/>
      <c r="Q197" s="268"/>
      <c r="R197" s="218" t="s">
        <v>855</v>
      </c>
    </row>
    <row r="198" spans="1:18" ht="40.5" customHeight="1" x14ac:dyDescent="0.2">
      <c r="A198" s="199">
        <v>7315</v>
      </c>
      <c r="B198" s="387" t="s">
        <v>129</v>
      </c>
      <c r="C198" s="425" t="s">
        <v>323</v>
      </c>
      <c r="D198" s="521" t="s">
        <v>559</v>
      </c>
      <c r="E198" s="160">
        <f t="shared" si="25"/>
        <v>126050</v>
      </c>
      <c r="F198" s="326">
        <v>120000</v>
      </c>
      <c r="G198" s="396">
        <v>3750</v>
      </c>
      <c r="H198" s="327">
        <v>2300</v>
      </c>
      <c r="I198" s="421">
        <v>3967</v>
      </c>
      <c r="J198" s="227">
        <v>7800</v>
      </c>
      <c r="K198" s="850">
        <v>300</v>
      </c>
      <c r="L198" s="847">
        <v>0</v>
      </c>
      <c r="M198" s="163">
        <f t="shared" si="24"/>
        <v>0</v>
      </c>
      <c r="N198" s="229" t="s">
        <v>560</v>
      </c>
      <c r="O198" s="522" t="s">
        <v>69</v>
      </c>
      <c r="P198" s="332"/>
      <c r="Q198" s="333"/>
      <c r="R198" s="167" t="s">
        <v>561</v>
      </c>
    </row>
    <row r="199" spans="1:18" ht="18.75" customHeight="1" x14ac:dyDescent="0.2">
      <c r="A199" s="203">
        <f>A198+1</f>
        <v>7316</v>
      </c>
      <c r="B199" s="413" t="s">
        <v>58</v>
      </c>
      <c r="C199" s="415" t="s">
        <v>323</v>
      </c>
      <c r="D199" s="822" t="s">
        <v>562</v>
      </c>
      <c r="E199" s="181">
        <f t="shared" si="25"/>
        <v>41410</v>
      </c>
      <c r="F199" s="194">
        <v>38000</v>
      </c>
      <c r="G199" s="398">
        <v>2360</v>
      </c>
      <c r="H199" s="195">
        <v>1050</v>
      </c>
      <c r="I199" s="422">
        <v>2851</v>
      </c>
      <c r="J199" s="227">
        <v>200</v>
      </c>
      <c r="K199" s="850">
        <v>200</v>
      </c>
      <c r="L199" s="784">
        <v>0</v>
      </c>
      <c r="M199" s="187">
        <f t="shared" si="24"/>
        <v>0</v>
      </c>
      <c r="N199" s="236" t="s">
        <v>304</v>
      </c>
      <c r="O199" s="237" t="s">
        <v>540</v>
      </c>
      <c r="P199" s="267"/>
      <c r="Q199" s="268"/>
      <c r="R199" s="226" t="s">
        <v>563</v>
      </c>
    </row>
    <row r="200" spans="1:18" ht="28.5" x14ac:dyDescent="0.2">
      <c r="A200" s="199">
        <f>A199+1</f>
        <v>7317</v>
      </c>
      <c r="B200" s="387" t="s">
        <v>165</v>
      </c>
      <c r="C200" s="425" t="s">
        <v>323</v>
      </c>
      <c r="D200" s="524" t="s">
        <v>564</v>
      </c>
      <c r="E200" s="160">
        <f t="shared" si="25"/>
        <v>2740</v>
      </c>
      <c r="F200" s="326">
        <v>2100</v>
      </c>
      <c r="G200" s="396">
        <v>320</v>
      </c>
      <c r="H200" s="327">
        <v>320</v>
      </c>
      <c r="I200" s="421">
        <v>1982</v>
      </c>
      <c r="J200" s="227">
        <v>3400</v>
      </c>
      <c r="K200" s="850">
        <v>2600</v>
      </c>
      <c r="L200" s="847">
        <v>0</v>
      </c>
      <c r="M200" s="163">
        <f t="shared" si="24"/>
        <v>0</v>
      </c>
      <c r="N200" s="229" t="s">
        <v>565</v>
      </c>
      <c r="O200" s="522" t="s">
        <v>550</v>
      </c>
      <c r="P200" s="332" t="s">
        <v>98</v>
      </c>
      <c r="Q200" s="333" t="s">
        <v>156</v>
      </c>
      <c r="R200" s="167" t="s">
        <v>566</v>
      </c>
    </row>
    <row r="201" spans="1:18" ht="28.5" x14ac:dyDescent="0.2">
      <c r="A201" s="203">
        <f>A200+1</f>
        <v>7318</v>
      </c>
      <c r="B201" s="413" t="s">
        <v>58</v>
      </c>
      <c r="C201" s="415" t="s">
        <v>323</v>
      </c>
      <c r="D201" s="523" t="s">
        <v>567</v>
      </c>
      <c r="E201" s="181">
        <f t="shared" si="25"/>
        <v>3780</v>
      </c>
      <c r="F201" s="194">
        <v>3000</v>
      </c>
      <c r="G201" s="398">
        <v>650</v>
      </c>
      <c r="H201" s="195">
        <v>130</v>
      </c>
      <c r="I201" s="422">
        <v>602</v>
      </c>
      <c r="J201" s="227">
        <v>3180</v>
      </c>
      <c r="K201" s="850">
        <v>380</v>
      </c>
      <c r="L201" s="784">
        <v>0</v>
      </c>
      <c r="M201" s="187">
        <f t="shared" si="24"/>
        <v>0</v>
      </c>
      <c r="N201" s="236" t="s">
        <v>943</v>
      </c>
      <c r="O201" s="237" t="s">
        <v>568</v>
      </c>
      <c r="P201" s="267"/>
      <c r="Q201" s="268"/>
      <c r="R201" s="167" t="s">
        <v>569</v>
      </c>
    </row>
    <row r="202" spans="1:18" ht="28.5" x14ac:dyDescent="0.2">
      <c r="A202" s="203">
        <f>A201+1</f>
        <v>7319</v>
      </c>
      <c r="B202" s="413" t="s">
        <v>43</v>
      </c>
      <c r="C202" s="415" t="s">
        <v>323</v>
      </c>
      <c r="D202" s="822" t="s">
        <v>570</v>
      </c>
      <c r="E202" s="181">
        <f t="shared" si="25"/>
        <v>43150</v>
      </c>
      <c r="F202" s="194">
        <v>40000</v>
      </c>
      <c r="G202" s="398">
        <v>1650</v>
      </c>
      <c r="H202" s="195">
        <v>1500</v>
      </c>
      <c r="I202" s="422">
        <v>2012</v>
      </c>
      <c r="J202" s="227">
        <v>3800</v>
      </c>
      <c r="K202" s="850">
        <v>400</v>
      </c>
      <c r="L202" s="784">
        <v>0</v>
      </c>
      <c r="M202" s="187">
        <f t="shared" si="24"/>
        <v>0</v>
      </c>
      <c r="N202" s="236" t="s">
        <v>943</v>
      </c>
      <c r="O202" s="390" t="s">
        <v>571</v>
      </c>
      <c r="P202" s="267"/>
      <c r="Q202" s="268"/>
      <c r="R202" s="226" t="s">
        <v>572</v>
      </c>
    </row>
    <row r="203" spans="1:18" ht="27" customHeight="1" x14ac:dyDescent="0.2">
      <c r="A203" s="203">
        <v>7320</v>
      </c>
      <c r="B203" s="413" t="s">
        <v>201</v>
      </c>
      <c r="C203" s="415" t="s">
        <v>323</v>
      </c>
      <c r="D203" s="525" t="s">
        <v>573</v>
      </c>
      <c r="E203" s="181">
        <f t="shared" si="25"/>
        <v>13380</v>
      </c>
      <c r="F203" s="194">
        <v>12000</v>
      </c>
      <c r="G203" s="398">
        <v>880</v>
      </c>
      <c r="H203" s="195">
        <v>500</v>
      </c>
      <c r="I203" s="422">
        <v>1042</v>
      </c>
      <c r="J203" s="227">
        <v>2600</v>
      </c>
      <c r="K203" s="850">
        <v>700</v>
      </c>
      <c r="L203" s="784">
        <v>0</v>
      </c>
      <c r="M203" s="187">
        <f t="shared" si="24"/>
        <v>0</v>
      </c>
      <c r="N203" s="236" t="s">
        <v>80</v>
      </c>
      <c r="O203" s="211" t="s">
        <v>163</v>
      </c>
      <c r="P203" s="267" t="s">
        <v>77</v>
      </c>
      <c r="Q203" s="268"/>
      <c r="R203" s="226" t="s">
        <v>574</v>
      </c>
    </row>
    <row r="204" spans="1:18" s="130" customFormat="1" ht="15.95" customHeight="1" x14ac:dyDescent="0.2">
      <c r="A204" s="199">
        <v>7321</v>
      </c>
      <c r="B204" s="387" t="s">
        <v>58</v>
      </c>
      <c r="C204" s="387" t="s">
        <v>295</v>
      </c>
      <c r="D204" s="459" t="s">
        <v>575</v>
      </c>
      <c r="E204" s="160">
        <f t="shared" si="25"/>
        <v>22009</v>
      </c>
      <c r="F204" s="326">
        <v>21236</v>
      </c>
      <c r="G204" s="396">
        <v>673</v>
      </c>
      <c r="H204" s="327">
        <v>100</v>
      </c>
      <c r="I204" s="421">
        <v>22009</v>
      </c>
      <c r="J204" s="182">
        <v>10000</v>
      </c>
      <c r="K204" s="844">
        <v>21600</v>
      </c>
      <c r="L204" s="847">
        <v>21336</v>
      </c>
      <c r="M204" s="163">
        <f t="shared" si="24"/>
        <v>98.777777777777771</v>
      </c>
      <c r="N204" s="229"/>
      <c r="O204" s="165"/>
      <c r="P204" s="165" t="s">
        <v>576</v>
      </c>
      <c r="Q204" s="166"/>
      <c r="R204" s="461" t="s">
        <v>857</v>
      </c>
    </row>
    <row r="205" spans="1:18" s="130" customFormat="1" ht="15.95" customHeight="1" x14ac:dyDescent="0.2">
      <c r="A205" s="199">
        <v>7322</v>
      </c>
      <c r="B205" s="387" t="s">
        <v>31</v>
      </c>
      <c r="C205" s="387" t="s">
        <v>295</v>
      </c>
      <c r="D205" s="434" t="s">
        <v>577</v>
      </c>
      <c r="E205" s="160">
        <f t="shared" si="25"/>
        <v>6412</v>
      </c>
      <c r="F205" s="326">
        <v>6000</v>
      </c>
      <c r="G205" s="396">
        <v>312</v>
      </c>
      <c r="H205" s="327">
        <v>100</v>
      </c>
      <c r="I205" s="421">
        <v>312</v>
      </c>
      <c r="J205" s="182">
        <v>3000</v>
      </c>
      <c r="K205" s="844">
        <v>0</v>
      </c>
      <c r="L205" s="847">
        <v>0</v>
      </c>
      <c r="M205" s="1026" t="s">
        <v>941</v>
      </c>
      <c r="N205" s="229" t="s">
        <v>61</v>
      </c>
      <c r="O205" s="165" t="s">
        <v>56</v>
      </c>
      <c r="P205" s="165" t="s">
        <v>578</v>
      </c>
      <c r="Q205" s="166" t="s">
        <v>156</v>
      </c>
      <c r="R205" s="391" t="s">
        <v>579</v>
      </c>
    </row>
    <row r="206" spans="1:18" s="130" customFormat="1" ht="15.95" customHeight="1" x14ac:dyDescent="0.2">
      <c r="A206" s="203">
        <v>7323</v>
      </c>
      <c r="B206" s="413" t="s">
        <v>58</v>
      </c>
      <c r="C206" s="413" t="s">
        <v>295</v>
      </c>
      <c r="D206" s="414" t="s">
        <v>580</v>
      </c>
      <c r="E206" s="181">
        <f t="shared" si="25"/>
        <v>2891</v>
      </c>
      <c r="F206" s="194">
        <v>2817</v>
      </c>
      <c r="G206" s="398">
        <v>0</v>
      </c>
      <c r="H206" s="195">
        <v>74</v>
      </c>
      <c r="I206" s="422">
        <v>2891</v>
      </c>
      <c r="J206" s="182">
        <v>1000</v>
      </c>
      <c r="K206" s="844">
        <v>150</v>
      </c>
      <c r="L206" s="784">
        <v>146</v>
      </c>
      <c r="M206" s="183">
        <f t="shared" si="24"/>
        <v>97.333333333333343</v>
      </c>
      <c r="N206" s="236"/>
      <c r="O206" s="211"/>
      <c r="P206" s="211" t="s">
        <v>581</v>
      </c>
      <c r="Q206" s="212"/>
      <c r="R206" s="437" t="s">
        <v>383</v>
      </c>
    </row>
    <row r="207" spans="1:18" s="130" customFormat="1" ht="29.25" customHeight="1" x14ac:dyDescent="0.2">
      <c r="A207" s="203">
        <v>7324</v>
      </c>
      <c r="B207" s="413" t="s">
        <v>251</v>
      </c>
      <c r="C207" s="415" t="s">
        <v>386</v>
      </c>
      <c r="D207" s="369" t="s">
        <v>582</v>
      </c>
      <c r="E207" s="181">
        <f t="shared" si="25"/>
        <v>11967</v>
      </c>
      <c r="F207" s="194">
        <v>11260</v>
      </c>
      <c r="G207" s="398">
        <v>707</v>
      </c>
      <c r="H207" s="195">
        <v>0</v>
      </c>
      <c r="I207" s="422">
        <v>707</v>
      </c>
      <c r="J207" s="182">
        <v>5441</v>
      </c>
      <c r="K207" s="844">
        <v>31</v>
      </c>
      <c r="L207" s="784">
        <v>30</v>
      </c>
      <c r="M207" s="187">
        <f t="shared" si="24"/>
        <v>96.774193548387103</v>
      </c>
      <c r="N207" s="236" t="s">
        <v>312</v>
      </c>
      <c r="O207" s="211" t="s">
        <v>253</v>
      </c>
      <c r="P207" s="211" t="s">
        <v>913</v>
      </c>
      <c r="Q207" s="212" t="s">
        <v>164</v>
      </c>
      <c r="R207" s="429" t="s">
        <v>583</v>
      </c>
    </row>
    <row r="208" spans="1:18" s="130" customFormat="1" ht="15.95" customHeight="1" x14ac:dyDescent="0.2">
      <c r="A208" s="203">
        <v>7326</v>
      </c>
      <c r="B208" s="413" t="s">
        <v>58</v>
      </c>
      <c r="C208" s="415" t="s">
        <v>295</v>
      </c>
      <c r="D208" s="434" t="s">
        <v>584</v>
      </c>
      <c r="E208" s="181">
        <f t="shared" si="25"/>
        <v>4870</v>
      </c>
      <c r="F208" s="194">
        <v>4767</v>
      </c>
      <c r="G208" s="398">
        <v>0</v>
      </c>
      <c r="H208" s="195">
        <v>103</v>
      </c>
      <c r="I208" s="422">
        <v>4870</v>
      </c>
      <c r="J208" s="182">
        <v>6000</v>
      </c>
      <c r="K208" s="844">
        <v>2400</v>
      </c>
      <c r="L208" s="784">
        <v>2359</v>
      </c>
      <c r="M208" s="187">
        <f t="shared" si="24"/>
        <v>98.291666666666671</v>
      </c>
      <c r="N208" s="236"/>
      <c r="O208" s="211"/>
      <c r="P208" s="211" t="s">
        <v>585</v>
      </c>
      <c r="Q208" s="212" t="s">
        <v>125</v>
      </c>
      <c r="R208" s="437" t="s">
        <v>383</v>
      </c>
    </row>
    <row r="209" spans="1:18" s="130" customFormat="1" ht="15.95" customHeight="1" x14ac:dyDescent="0.2">
      <c r="A209" s="203">
        <v>7328</v>
      </c>
      <c r="B209" s="413" t="s">
        <v>58</v>
      </c>
      <c r="C209" s="413" t="s">
        <v>295</v>
      </c>
      <c r="D209" s="310" t="s">
        <v>586</v>
      </c>
      <c r="E209" s="181">
        <f t="shared" si="25"/>
        <v>41939</v>
      </c>
      <c r="F209" s="194">
        <v>41139</v>
      </c>
      <c r="G209" s="398">
        <v>700</v>
      </c>
      <c r="H209" s="195">
        <v>100</v>
      </c>
      <c r="I209" s="422">
        <v>41939</v>
      </c>
      <c r="J209" s="182">
        <v>7000</v>
      </c>
      <c r="K209" s="844">
        <v>36195</v>
      </c>
      <c r="L209" s="784">
        <v>36144</v>
      </c>
      <c r="M209" s="187">
        <f t="shared" si="24"/>
        <v>99.859096560298383</v>
      </c>
      <c r="N209" s="236"/>
      <c r="O209" s="211"/>
      <c r="P209" s="211" t="s">
        <v>587</v>
      </c>
      <c r="Q209" s="212"/>
      <c r="R209" s="429" t="s">
        <v>502</v>
      </c>
    </row>
    <row r="210" spans="1:18" s="130" customFormat="1" ht="15.95" customHeight="1" x14ac:dyDescent="0.2">
      <c r="A210" s="203">
        <v>7329</v>
      </c>
      <c r="B210" s="413" t="s">
        <v>58</v>
      </c>
      <c r="C210" s="413" t="s">
        <v>295</v>
      </c>
      <c r="D210" s="310" t="s">
        <v>588</v>
      </c>
      <c r="E210" s="181">
        <f t="shared" si="25"/>
        <v>25800</v>
      </c>
      <c r="F210" s="194">
        <v>25000</v>
      </c>
      <c r="G210" s="398">
        <v>700</v>
      </c>
      <c r="H210" s="195">
        <v>100</v>
      </c>
      <c r="I210" s="422">
        <v>25800</v>
      </c>
      <c r="J210" s="182">
        <v>7000</v>
      </c>
      <c r="K210" s="844">
        <v>6950</v>
      </c>
      <c r="L210" s="784">
        <v>6912</v>
      </c>
      <c r="M210" s="187">
        <f t="shared" si="24"/>
        <v>99.453237410071935</v>
      </c>
      <c r="N210" s="236"/>
      <c r="O210" s="211"/>
      <c r="P210" s="211" t="s">
        <v>587</v>
      </c>
      <c r="Q210" s="212"/>
      <c r="R210" s="429" t="s">
        <v>502</v>
      </c>
    </row>
    <row r="211" spans="1:18" s="130" customFormat="1" ht="15.95" customHeight="1" x14ac:dyDescent="0.2">
      <c r="A211" s="203">
        <v>7331</v>
      </c>
      <c r="B211" s="413" t="s">
        <v>104</v>
      </c>
      <c r="C211" s="413" t="s">
        <v>295</v>
      </c>
      <c r="D211" s="310" t="s">
        <v>589</v>
      </c>
      <c r="E211" s="181">
        <f t="shared" si="25"/>
        <v>3400</v>
      </c>
      <c r="F211" s="194">
        <v>3000</v>
      </c>
      <c r="G211" s="398">
        <v>300</v>
      </c>
      <c r="H211" s="195">
        <v>100</v>
      </c>
      <c r="I211" s="422">
        <v>300</v>
      </c>
      <c r="J211" s="182">
        <v>2500</v>
      </c>
      <c r="K211" s="844">
        <v>200</v>
      </c>
      <c r="L211" s="784">
        <v>185</v>
      </c>
      <c r="M211" s="187">
        <f t="shared" si="24"/>
        <v>92.5</v>
      </c>
      <c r="N211" s="236" t="s">
        <v>590</v>
      </c>
      <c r="O211" s="211" t="s">
        <v>591</v>
      </c>
      <c r="P211" s="211" t="s">
        <v>592</v>
      </c>
      <c r="Q211" s="212"/>
      <c r="R211" s="429" t="s">
        <v>593</v>
      </c>
    </row>
    <row r="212" spans="1:18" s="130" customFormat="1" ht="28.5" x14ac:dyDescent="0.2">
      <c r="A212" s="203">
        <v>7332</v>
      </c>
      <c r="B212" s="413" t="s">
        <v>184</v>
      </c>
      <c r="C212" s="415" t="s">
        <v>386</v>
      </c>
      <c r="D212" s="832" t="s">
        <v>387</v>
      </c>
      <c r="E212" s="181">
        <f t="shared" si="25"/>
        <v>51050</v>
      </c>
      <c r="F212" s="194">
        <v>50000</v>
      </c>
      <c r="G212" s="398">
        <v>750</v>
      </c>
      <c r="H212" s="195">
        <v>300</v>
      </c>
      <c r="I212" s="422">
        <v>2117</v>
      </c>
      <c r="J212" s="182">
        <v>10000</v>
      </c>
      <c r="K212" s="844">
        <v>700</v>
      </c>
      <c r="L212" s="784">
        <v>686</v>
      </c>
      <c r="M212" s="187">
        <f t="shared" si="24"/>
        <v>98</v>
      </c>
      <c r="N212" s="386" t="s">
        <v>312</v>
      </c>
      <c r="O212" s="267" t="s">
        <v>298</v>
      </c>
      <c r="P212" s="267" t="s">
        <v>388</v>
      </c>
      <c r="Q212" s="268" t="s">
        <v>389</v>
      </c>
      <c r="R212" s="226" t="s">
        <v>856</v>
      </c>
    </row>
    <row r="213" spans="1:18" s="130" customFormat="1" ht="15.95" customHeight="1" x14ac:dyDescent="0.2">
      <c r="A213" s="203">
        <v>7333</v>
      </c>
      <c r="B213" s="413" t="s">
        <v>58</v>
      </c>
      <c r="C213" s="415" t="s">
        <v>284</v>
      </c>
      <c r="D213" s="310" t="s">
        <v>594</v>
      </c>
      <c r="E213" s="181">
        <f t="shared" si="25"/>
        <v>13000</v>
      </c>
      <c r="F213" s="194">
        <v>13000</v>
      </c>
      <c r="G213" s="398">
        <v>0</v>
      </c>
      <c r="H213" s="195">
        <v>0</v>
      </c>
      <c r="I213" s="422">
        <v>0</v>
      </c>
      <c r="J213" s="182">
        <v>5000</v>
      </c>
      <c r="K213" s="844">
        <v>0</v>
      </c>
      <c r="L213" s="784">
        <v>0</v>
      </c>
      <c r="M213" s="1025" t="s">
        <v>941</v>
      </c>
      <c r="N213" s="236"/>
      <c r="O213" s="211"/>
      <c r="P213" s="211" t="s">
        <v>595</v>
      </c>
      <c r="Q213" s="212"/>
      <c r="R213" s="429" t="s">
        <v>596</v>
      </c>
    </row>
    <row r="214" spans="1:18" s="130" customFormat="1" ht="15.95" customHeight="1" x14ac:dyDescent="0.2">
      <c r="A214" s="203">
        <v>7334</v>
      </c>
      <c r="B214" s="413" t="s">
        <v>165</v>
      </c>
      <c r="C214" s="415" t="s">
        <v>310</v>
      </c>
      <c r="D214" s="310" t="s">
        <v>597</v>
      </c>
      <c r="E214" s="181">
        <f t="shared" si="25"/>
        <v>10394</v>
      </c>
      <c r="F214" s="194">
        <v>9248</v>
      </c>
      <c r="G214" s="398">
        <v>871</v>
      </c>
      <c r="H214" s="195">
        <v>275</v>
      </c>
      <c r="I214" s="422">
        <v>10394</v>
      </c>
      <c r="J214" s="182">
        <v>9000</v>
      </c>
      <c r="K214" s="844">
        <v>50</v>
      </c>
      <c r="L214" s="784">
        <v>0</v>
      </c>
      <c r="M214" s="187">
        <f t="shared" si="24"/>
        <v>0</v>
      </c>
      <c r="N214" s="265" t="s">
        <v>76</v>
      </c>
      <c r="O214" s="267" t="s">
        <v>598</v>
      </c>
      <c r="P214" s="267" t="s">
        <v>599</v>
      </c>
      <c r="Q214" s="268" t="s">
        <v>288</v>
      </c>
      <c r="R214" s="429" t="s">
        <v>600</v>
      </c>
    </row>
    <row r="215" spans="1:18" s="130" customFormat="1" ht="28.5" x14ac:dyDescent="0.2">
      <c r="A215" s="203">
        <v>7335</v>
      </c>
      <c r="B215" s="413" t="s">
        <v>58</v>
      </c>
      <c r="C215" s="413" t="s">
        <v>310</v>
      </c>
      <c r="D215" s="263" t="s">
        <v>391</v>
      </c>
      <c r="E215" s="181">
        <f t="shared" si="25"/>
        <v>5674</v>
      </c>
      <c r="F215" s="194">
        <v>4947</v>
      </c>
      <c r="G215" s="398">
        <v>465</v>
      </c>
      <c r="H215" s="195">
        <v>262</v>
      </c>
      <c r="I215" s="422">
        <v>5674</v>
      </c>
      <c r="J215" s="182">
        <v>9000</v>
      </c>
      <c r="K215" s="844">
        <v>4300</v>
      </c>
      <c r="L215" s="784">
        <v>4177</v>
      </c>
      <c r="M215" s="187">
        <f t="shared" si="24"/>
        <v>97.139534883720941</v>
      </c>
      <c r="N215" s="265" t="s">
        <v>312</v>
      </c>
      <c r="O215" s="267" t="s">
        <v>161</v>
      </c>
      <c r="P215" s="267" t="s">
        <v>392</v>
      </c>
      <c r="Q215" s="268" t="s">
        <v>355</v>
      </c>
      <c r="R215" s="429" t="s">
        <v>393</v>
      </c>
    </row>
    <row r="216" spans="1:18" s="130" customFormat="1" ht="30.75" customHeight="1" x14ac:dyDescent="0.2">
      <c r="A216" s="203">
        <v>7337</v>
      </c>
      <c r="B216" s="413" t="s">
        <v>251</v>
      </c>
      <c r="C216" s="413" t="s">
        <v>83</v>
      </c>
      <c r="D216" s="263" t="s">
        <v>601</v>
      </c>
      <c r="E216" s="181">
        <f t="shared" si="25"/>
        <v>15540.687</v>
      </c>
      <c r="F216" s="194">
        <v>13915.370999999999</v>
      </c>
      <c r="G216" s="398">
        <v>1281</v>
      </c>
      <c r="H216" s="195">
        <v>344.31600000000003</v>
      </c>
      <c r="I216" s="422">
        <v>15292.687</v>
      </c>
      <c r="J216" s="182">
        <v>0</v>
      </c>
      <c r="K216" s="844">
        <v>3873</v>
      </c>
      <c r="L216" s="784">
        <v>2816</v>
      </c>
      <c r="M216" s="187">
        <f t="shared" si="24"/>
        <v>72.70849470694553</v>
      </c>
      <c r="N216" s="265" t="s">
        <v>106</v>
      </c>
      <c r="O216" s="423" t="s">
        <v>88</v>
      </c>
      <c r="P216" s="267" t="s">
        <v>912</v>
      </c>
      <c r="Q216" s="268"/>
      <c r="R216" s="429" t="s">
        <v>502</v>
      </c>
    </row>
    <row r="217" spans="1:18" s="130" customFormat="1" ht="28.5" x14ac:dyDescent="0.2">
      <c r="A217" s="203">
        <v>7338</v>
      </c>
      <c r="B217" s="413" t="s">
        <v>51</v>
      </c>
      <c r="C217" s="413" t="s">
        <v>386</v>
      </c>
      <c r="D217" s="263" t="s">
        <v>602</v>
      </c>
      <c r="E217" s="193">
        <f t="shared" si="25"/>
        <v>3658</v>
      </c>
      <c r="F217" s="194">
        <v>3239</v>
      </c>
      <c r="G217" s="398">
        <v>272</v>
      </c>
      <c r="H217" s="195">
        <v>147</v>
      </c>
      <c r="I217" s="422">
        <v>3658</v>
      </c>
      <c r="J217" s="182">
        <v>0</v>
      </c>
      <c r="K217" s="844">
        <v>1981</v>
      </c>
      <c r="L217" s="784">
        <v>1981</v>
      </c>
      <c r="M217" s="187">
        <f t="shared" si="24"/>
        <v>100</v>
      </c>
      <c r="N217" s="265" t="s">
        <v>80</v>
      </c>
      <c r="O217" s="423" t="s">
        <v>167</v>
      </c>
      <c r="P217" s="423" t="s">
        <v>587</v>
      </c>
      <c r="Q217" s="529" t="s">
        <v>238</v>
      </c>
      <c r="R217" s="429" t="s">
        <v>914</v>
      </c>
    </row>
    <row r="218" spans="1:18" s="130" customFormat="1" ht="30" thickBot="1" x14ac:dyDescent="0.25">
      <c r="A218" s="269">
        <v>7340</v>
      </c>
      <c r="B218" s="438" t="s">
        <v>58</v>
      </c>
      <c r="C218" s="270" t="s">
        <v>338</v>
      </c>
      <c r="D218" s="439" t="s">
        <v>394</v>
      </c>
      <c r="E218" s="530">
        <f t="shared" si="25"/>
        <v>8373</v>
      </c>
      <c r="F218" s="357">
        <v>8173</v>
      </c>
      <c r="G218" s="357">
        <v>0</v>
      </c>
      <c r="H218" s="358">
        <v>200</v>
      </c>
      <c r="I218" s="356">
        <v>8323</v>
      </c>
      <c r="J218" s="318">
        <v>0</v>
      </c>
      <c r="K218" s="855">
        <v>8305</v>
      </c>
      <c r="L218" s="853">
        <v>8300</v>
      </c>
      <c r="M218" s="319">
        <f t="shared" si="24"/>
        <v>99.939795304033723</v>
      </c>
      <c r="N218" s="278" t="s">
        <v>63</v>
      </c>
      <c r="O218" s="362" t="s">
        <v>63</v>
      </c>
      <c r="P218" s="362" t="s">
        <v>838</v>
      </c>
      <c r="Q218" s="531" t="s">
        <v>56</v>
      </c>
      <c r="R218" s="532" t="s">
        <v>891</v>
      </c>
    </row>
    <row r="219" spans="1:18" s="935" customFormat="1" ht="18" customHeight="1" thickBot="1" x14ac:dyDescent="0.3">
      <c r="A219" s="1077" t="s">
        <v>603</v>
      </c>
      <c r="B219" s="1078"/>
      <c r="C219" s="1078"/>
      <c r="D219" s="1079"/>
      <c r="E219" s="939">
        <f t="shared" ref="E219:L219" si="26">SUM(E220:E220)</f>
        <v>2659</v>
      </c>
      <c r="F219" s="937">
        <f t="shared" si="26"/>
        <v>2300</v>
      </c>
      <c r="G219" s="937">
        <f t="shared" si="26"/>
        <v>359</v>
      </c>
      <c r="H219" s="938">
        <f t="shared" si="26"/>
        <v>0</v>
      </c>
      <c r="I219" s="939">
        <f t="shared" si="26"/>
        <v>359</v>
      </c>
      <c r="J219" s="940">
        <f t="shared" si="26"/>
        <v>257</v>
      </c>
      <c r="K219" s="941">
        <f t="shared" si="26"/>
        <v>52</v>
      </c>
      <c r="L219" s="941">
        <f t="shared" si="26"/>
        <v>51</v>
      </c>
      <c r="M219" s="942">
        <f t="shared" si="24"/>
        <v>98.076923076923066</v>
      </c>
      <c r="N219" s="956"/>
      <c r="O219" s="956"/>
      <c r="P219" s="956"/>
      <c r="Q219" s="957"/>
      <c r="R219" s="958"/>
    </row>
    <row r="220" spans="1:18" ht="15.95" customHeight="1" thickBot="1" x14ac:dyDescent="0.25">
      <c r="A220" s="323">
        <v>7272</v>
      </c>
      <c r="B220" s="387" t="s">
        <v>184</v>
      </c>
      <c r="C220" s="324" t="s">
        <v>83</v>
      </c>
      <c r="D220" s="533" t="s">
        <v>604</v>
      </c>
      <c r="E220" s="328">
        <f>SUM(F220:H220)</f>
        <v>2659</v>
      </c>
      <c r="F220" s="326">
        <v>2300</v>
      </c>
      <c r="G220" s="326">
        <v>359</v>
      </c>
      <c r="H220" s="327">
        <v>0</v>
      </c>
      <c r="I220" s="328">
        <v>359</v>
      </c>
      <c r="J220" s="352">
        <v>257</v>
      </c>
      <c r="K220" s="858">
        <v>52</v>
      </c>
      <c r="L220" s="858">
        <v>51</v>
      </c>
      <c r="M220" s="353">
        <f t="shared" si="24"/>
        <v>98.076923076923066</v>
      </c>
      <c r="N220" s="331"/>
      <c r="O220" s="332"/>
      <c r="P220" s="332" t="s">
        <v>77</v>
      </c>
      <c r="Q220" s="333"/>
      <c r="R220" s="534" t="s">
        <v>327</v>
      </c>
    </row>
    <row r="221" spans="1:18" s="935" customFormat="1" ht="18" customHeight="1" thickBot="1" x14ac:dyDescent="0.3">
      <c r="A221" s="1097" t="s">
        <v>605</v>
      </c>
      <c r="B221" s="1098"/>
      <c r="C221" s="1098"/>
      <c r="D221" s="1099"/>
      <c r="E221" s="959">
        <f t="shared" ref="E221:L221" si="27">E222+E224+E228+E231+E233+E237+E243+E245+E250+E271+E279+E282+E248+E235</f>
        <v>4748596</v>
      </c>
      <c r="F221" s="959">
        <f t="shared" si="27"/>
        <v>4636764</v>
      </c>
      <c r="G221" s="959">
        <f t="shared" si="27"/>
        <v>95492</v>
      </c>
      <c r="H221" s="960">
        <f t="shared" si="27"/>
        <v>14040</v>
      </c>
      <c r="I221" s="961">
        <f t="shared" si="27"/>
        <v>260361</v>
      </c>
      <c r="J221" s="962">
        <f t="shared" si="27"/>
        <v>131703</v>
      </c>
      <c r="K221" s="959">
        <f t="shared" si="27"/>
        <v>52248</v>
      </c>
      <c r="L221" s="959">
        <f t="shared" si="27"/>
        <v>50445</v>
      </c>
      <c r="M221" s="963">
        <f t="shared" si="24"/>
        <v>96.549150206706486</v>
      </c>
      <c r="N221" s="964"/>
      <c r="O221" s="964"/>
      <c r="P221" s="964"/>
      <c r="Q221" s="965"/>
      <c r="R221" s="966"/>
    </row>
    <row r="222" spans="1:18" s="935" customFormat="1" ht="18" customHeight="1" thickBot="1" x14ac:dyDescent="0.3">
      <c r="A222" s="1074" t="s">
        <v>606</v>
      </c>
      <c r="B222" s="1075"/>
      <c r="C222" s="1075"/>
      <c r="D222" s="1076"/>
      <c r="E222" s="947">
        <f>SUM(E223:E223)</f>
        <v>2500</v>
      </c>
      <c r="F222" s="948">
        <v>0</v>
      </c>
      <c r="G222" s="948">
        <f t="shared" ref="G222:L222" si="28">SUM(G223:G223)</f>
        <v>200</v>
      </c>
      <c r="H222" s="949">
        <f t="shared" si="28"/>
        <v>0</v>
      </c>
      <c r="I222" s="947">
        <f t="shared" si="28"/>
        <v>33</v>
      </c>
      <c r="J222" s="936">
        <f t="shared" si="28"/>
        <v>2500</v>
      </c>
      <c r="K222" s="950">
        <f t="shared" si="28"/>
        <v>33</v>
      </c>
      <c r="L222" s="950">
        <f t="shared" si="28"/>
        <v>33</v>
      </c>
      <c r="M222" s="951">
        <f t="shared" si="24"/>
        <v>100</v>
      </c>
      <c r="N222" s="952"/>
      <c r="O222" s="953"/>
      <c r="P222" s="953"/>
      <c r="Q222" s="954"/>
      <c r="R222" s="955"/>
    </row>
    <row r="223" spans="1:18" ht="15.95" customHeight="1" thickBot="1" x14ac:dyDescent="0.25">
      <c r="A223" s="535">
        <v>6320</v>
      </c>
      <c r="B223" s="413"/>
      <c r="C223" s="536" t="s">
        <v>284</v>
      </c>
      <c r="D223" s="823" t="s">
        <v>607</v>
      </c>
      <c r="E223" s="537">
        <f>SUM(F223:H223)</f>
        <v>2500</v>
      </c>
      <c r="F223" s="538">
        <v>2300</v>
      </c>
      <c r="G223" s="538">
        <v>200</v>
      </c>
      <c r="H223" s="539">
        <v>0</v>
      </c>
      <c r="I223" s="537">
        <v>33</v>
      </c>
      <c r="J223" s="540">
        <v>2500</v>
      </c>
      <c r="K223" s="865">
        <v>33</v>
      </c>
      <c r="L223" s="865">
        <v>33</v>
      </c>
      <c r="M223" s="541">
        <f t="shared" si="24"/>
        <v>100</v>
      </c>
      <c r="N223" s="542"/>
      <c r="O223" s="543"/>
      <c r="P223" s="543" t="s">
        <v>77</v>
      </c>
      <c r="Q223" s="544"/>
      <c r="R223" s="545" t="s">
        <v>608</v>
      </c>
    </row>
    <row r="224" spans="1:18" s="935" customFormat="1" ht="18" customHeight="1" thickBot="1" x14ac:dyDescent="0.3">
      <c r="A224" s="1074" t="s">
        <v>609</v>
      </c>
      <c r="B224" s="1075"/>
      <c r="C224" s="1075"/>
      <c r="D224" s="1076"/>
      <c r="E224" s="947">
        <f t="shared" ref="E224:L224" si="29">SUM(E225:E227)</f>
        <v>35300</v>
      </c>
      <c r="F224" s="948">
        <f t="shared" si="29"/>
        <v>34600</v>
      </c>
      <c r="G224" s="948">
        <f t="shared" si="29"/>
        <v>700</v>
      </c>
      <c r="H224" s="949">
        <f t="shared" si="29"/>
        <v>0</v>
      </c>
      <c r="I224" s="947">
        <f t="shared" si="29"/>
        <v>498</v>
      </c>
      <c r="J224" s="936">
        <f t="shared" si="29"/>
        <v>8837</v>
      </c>
      <c r="K224" s="950">
        <f t="shared" si="29"/>
        <v>48</v>
      </c>
      <c r="L224" s="950">
        <f t="shared" si="29"/>
        <v>48</v>
      </c>
      <c r="M224" s="951">
        <f t="shared" si="24"/>
        <v>100</v>
      </c>
      <c r="N224" s="952"/>
      <c r="O224" s="953"/>
      <c r="P224" s="953"/>
      <c r="Q224" s="954"/>
      <c r="R224" s="967"/>
    </row>
    <row r="225" spans="1:18" ht="28.5" x14ac:dyDescent="0.2">
      <c r="A225" s="546" t="s">
        <v>610</v>
      </c>
      <c r="B225" s="158" t="s">
        <v>119</v>
      </c>
      <c r="C225" s="158" t="s">
        <v>44</v>
      </c>
      <c r="D225" s="547" t="s">
        <v>611</v>
      </c>
      <c r="E225" s="160">
        <f>SUM(F225:H225)</f>
        <v>27800</v>
      </c>
      <c r="F225" s="548">
        <v>27300</v>
      </c>
      <c r="G225" s="549">
        <v>500</v>
      </c>
      <c r="H225" s="550">
        <v>0</v>
      </c>
      <c r="I225" s="551">
        <v>450</v>
      </c>
      <c r="J225" s="866">
        <v>1337</v>
      </c>
      <c r="K225" s="867">
        <v>0</v>
      </c>
      <c r="L225" s="868">
        <v>0</v>
      </c>
      <c r="M225" s="1026" t="s">
        <v>941</v>
      </c>
      <c r="N225" s="164" t="s">
        <v>63</v>
      </c>
      <c r="O225" s="165" t="s">
        <v>81</v>
      </c>
      <c r="P225" s="165"/>
      <c r="Q225" s="166"/>
      <c r="R225" s="552" t="s">
        <v>612</v>
      </c>
    </row>
    <row r="226" spans="1:18" ht="15.95" customHeight="1" x14ac:dyDescent="0.2">
      <c r="A226" s="546" t="s">
        <v>613</v>
      </c>
      <c r="B226" s="158"/>
      <c r="C226" s="158" t="s">
        <v>284</v>
      </c>
      <c r="D226" s="263" t="s">
        <v>614</v>
      </c>
      <c r="E226" s="160">
        <f>SUM(F226:H226)</f>
        <v>2500</v>
      </c>
      <c r="F226" s="548">
        <v>2300</v>
      </c>
      <c r="G226" s="549">
        <v>200</v>
      </c>
      <c r="H226" s="550">
        <v>0</v>
      </c>
      <c r="I226" s="551">
        <v>48</v>
      </c>
      <c r="J226" s="866">
        <v>2500</v>
      </c>
      <c r="K226" s="867">
        <v>48</v>
      </c>
      <c r="L226" s="868">
        <v>48</v>
      </c>
      <c r="M226" s="163">
        <f>(L226/K226)*100</f>
        <v>100</v>
      </c>
      <c r="N226" s="164"/>
      <c r="O226" s="165"/>
      <c r="P226" s="165" t="s">
        <v>77</v>
      </c>
      <c r="Q226" s="166"/>
      <c r="R226" s="167" t="s">
        <v>608</v>
      </c>
    </row>
    <row r="227" spans="1:18" ht="15.95" customHeight="1" thickBot="1" x14ac:dyDescent="0.25">
      <c r="A227" s="553" t="s">
        <v>615</v>
      </c>
      <c r="B227" s="554" t="s">
        <v>251</v>
      </c>
      <c r="C227" s="554"/>
      <c r="D227" s="555" t="s">
        <v>616</v>
      </c>
      <c r="E227" s="556">
        <f>SUM(F227:H227)</f>
        <v>5000</v>
      </c>
      <c r="F227" s="557">
        <v>5000</v>
      </c>
      <c r="G227" s="558">
        <v>0</v>
      </c>
      <c r="H227" s="559">
        <v>0</v>
      </c>
      <c r="I227" s="560">
        <v>0</v>
      </c>
      <c r="J227" s="869">
        <v>5000</v>
      </c>
      <c r="K227" s="870">
        <v>0</v>
      </c>
      <c r="L227" s="871">
        <v>0</v>
      </c>
      <c r="M227" s="1031" t="s">
        <v>941</v>
      </c>
      <c r="N227" s="561"/>
      <c r="O227" s="562"/>
      <c r="P227" s="563"/>
      <c r="Q227" s="564"/>
      <c r="R227" s="545" t="s">
        <v>858</v>
      </c>
    </row>
    <row r="228" spans="1:18" s="935" customFormat="1" ht="18" customHeight="1" thickBot="1" x14ac:dyDescent="0.3">
      <c r="A228" s="1088" t="s">
        <v>617</v>
      </c>
      <c r="B228" s="1089"/>
      <c r="C228" s="1089"/>
      <c r="D228" s="1090"/>
      <c r="E228" s="968">
        <f>SUM(E229:E230)</f>
        <v>11708</v>
      </c>
      <c r="F228" s="969">
        <f t="shared" ref="F228:L228" si="30">SUM(F229:F230)</f>
        <v>9774</v>
      </c>
      <c r="G228" s="969">
        <f t="shared" si="30"/>
        <v>1739</v>
      </c>
      <c r="H228" s="970">
        <f t="shared" si="30"/>
        <v>195</v>
      </c>
      <c r="I228" s="968">
        <f t="shared" si="30"/>
        <v>2208</v>
      </c>
      <c r="J228" s="971">
        <f t="shared" si="30"/>
        <v>1450</v>
      </c>
      <c r="K228" s="972">
        <f t="shared" si="30"/>
        <v>2330</v>
      </c>
      <c r="L228" s="972">
        <f t="shared" si="30"/>
        <v>2208</v>
      </c>
      <c r="M228" s="973">
        <f t="shared" ref="M228:M240" si="31">(L228/K228)*100</f>
        <v>94.763948497854074</v>
      </c>
      <c r="N228" s="974"/>
      <c r="O228" s="975"/>
      <c r="P228" s="975"/>
      <c r="Q228" s="976"/>
      <c r="R228" s="977"/>
    </row>
    <row r="229" spans="1:18" s="130" customFormat="1" ht="15.95" customHeight="1" x14ac:dyDescent="0.2">
      <c r="A229" s="569" t="s">
        <v>618</v>
      </c>
      <c r="B229" s="570" t="s">
        <v>58</v>
      </c>
      <c r="C229" s="570" t="s">
        <v>619</v>
      </c>
      <c r="D229" s="571" t="s">
        <v>620</v>
      </c>
      <c r="E229" s="572">
        <f>SUM(F229:H229)</f>
        <v>2208</v>
      </c>
      <c r="F229" s="573">
        <v>1774</v>
      </c>
      <c r="G229" s="574">
        <v>239</v>
      </c>
      <c r="H229" s="575">
        <v>195</v>
      </c>
      <c r="I229" s="576">
        <v>2208</v>
      </c>
      <c r="J229" s="872">
        <v>1450</v>
      </c>
      <c r="K229" s="873">
        <v>2330</v>
      </c>
      <c r="L229" s="874">
        <v>2208</v>
      </c>
      <c r="M229" s="577">
        <f t="shared" si="31"/>
        <v>94.763948497854074</v>
      </c>
      <c r="N229" s="578" t="s">
        <v>189</v>
      </c>
      <c r="O229" s="579" t="s">
        <v>189</v>
      </c>
      <c r="P229" s="579" t="s">
        <v>621</v>
      </c>
      <c r="Q229" s="580" t="s">
        <v>229</v>
      </c>
      <c r="R229" s="581" t="s">
        <v>383</v>
      </c>
    </row>
    <row r="230" spans="1:18" s="4" customFormat="1" ht="29.25" customHeight="1" thickBot="1" x14ac:dyDescent="0.25">
      <c r="A230" s="582" t="s">
        <v>622</v>
      </c>
      <c r="B230" s="270"/>
      <c r="C230" s="270" t="s">
        <v>32</v>
      </c>
      <c r="D230" s="583" t="s">
        <v>623</v>
      </c>
      <c r="E230" s="275">
        <f>SUM(F230:H230)</f>
        <v>9500</v>
      </c>
      <c r="F230" s="584">
        <v>8000</v>
      </c>
      <c r="G230" s="585">
        <v>1500</v>
      </c>
      <c r="H230" s="586">
        <v>0</v>
      </c>
      <c r="I230" s="587">
        <v>0</v>
      </c>
      <c r="J230" s="875">
        <v>0</v>
      </c>
      <c r="K230" s="876">
        <v>0</v>
      </c>
      <c r="L230" s="877">
        <v>0</v>
      </c>
      <c r="M230" s="1028" t="s">
        <v>941</v>
      </c>
      <c r="N230" s="320"/>
      <c r="O230" s="321"/>
      <c r="P230" s="321"/>
      <c r="Q230" s="322"/>
      <c r="R230" s="588" t="s">
        <v>624</v>
      </c>
    </row>
    <row r="231" spans="1:18" s="935" customFormat="1" ht="18" customHeight="1" thickBot="1" x14ac:dyDescent="0.3">
      <c r="A231" s="1077" t="s">
        <v>625</v>
      </c>
      <c r="B231" s="1078"/>
      <c r="C231" s="1078"/>
      <c r="D231" s="1079"/>
      <c r="E231" s="939">
        <f t="shared" ref="E231:L231" si="32">SUM(E232:E232)</f>
        <v>34086</v>
      </c>
      <c r="F231" s="937">
        <f t="shared" si="32"/>
        <v>33000</v>
      </c>
      <c r="G231" s="937">
        <f t="shared" si="32"/>
        <v>1086</v>
      </c>
      <c r="H231" s="938">
        <f t="shared" si="32"/>
        <v>0</v>
      </c>
      <c r="I231" s="939">
        <f t="shared" si="32"/>
        <v>1086</v>
      </c>
      <c r="J231" s="940">
        <f t="shared" si="32"/>
        <v>1300</v>
      </c>
      <c r="K231" s="941">
        <f t="shared" si="32"/>
        <v>136</v>
      </c>
      <c r="L231" s="941">
        <f t="shared" si="32"/>
        <v>136</v>
      </c>
      <c r="M231" s="942">
        <f t="shared" si="31"/>
        <v>100</v>
      </c>
      <c r="N231" s="943"/>
      <c r="O231" s="944"/>
      <c r="P231" s="944"/>
      <c r="Q231" s="945"/>
      <c r="R231" s="946"/>
    </row>
    <row r="232" spans="1:18" ht="43.5" thickBot="1" x14ac:dyDescent="0.25">
      <c r="A232" s="589">
        <v>8191</v>
      </c>
      <c r="B232" s="590" t="s">
        <v>51</v>
      </c>
      <c r="C232" s="591" t="s">
        <v>626</v>
      </c>
      <c r="D232" s="592" t="s">
        <v>627</v>
      </c>
      <c r="E232" s="593">
        <f>SUM(F232:H232)</f>
        <v>34086</v>
      </c>
      <c r="F232" s="594">
        <v>33000</v>
      </c>
      <c r="G232" s="594">
        <v>1086</v>
      </c>
      <c r="H232" s="595">
        <v>0</v>
      </c>
      <c r="I232" s="593">
        <v>1086</v>
      </c>
      <c r="J232" s="596">
        <v>1300</v>
      </c>
      <c r="K232" s="878">
        <v>136</v>
      </c>
      <c r="L232" s="878">
        <v>136</v>
      </c>
      <c r="M232" s="597">
        <f t="shared" si="31"/>
        <v>100</v>
      </c>
      <c r="N232" s="598"/>
      <c r="O232" s="599"/>
      <c r="P232" s="599"/>
      <c r="Q232" s="600"/>
      <c r="R232" s="601" t="s">
        <v>628</v>
      </c>
    </row>
    <row r="233" spans="1:18" s="935" customFormat="1" ht="18" customHeight="1" thickBot="1" x14ac:dyDescent="0.3">
      <c r="A233" s="1074" t="s">
        <v>629</v>
      </c>
      <c r="B233" s="1075"/>
      <c r="C233" s="1075"/>
      <c r="D233" s="1076"/>
      <c r="E233" s="939">
        <f t="shared" ref="E233:L233" si="33">SUM(E234:E234)</f>
        <v>349716</v>
      </c>
      <c r="F233" s="941">
        <f t="shared" si="33"/>
        <v>344590</v>
      </c>
      <c r="G233" s="941">
        <f t="shared" si="33"/>
        <v>2626</v>
      </c>
      <c r="H233" s="938">
        <f t="shared" si="33"/>
        <v>2500</v>
      </c>
      <c r="I233" s="939">
        <f t="shared" si="33"/>
        <v>9189</v>
      </c>
      <c r="J233" s="940">
        <f t="shared" si="33"/>
        <v>1000</v>
      </c>
      <c r="K233" s="941">
        <f t="shared" si="33"/>
        <v>0</v>
      </c>
      <c r="L233" s="941">
        <f t="shared" si="33"/>
        <v>0</v>
      </c>
      <c r="M233" s="1033" t="s">
        <v>941</v>
      </c>
      <c r="N233" s="943"/>
      <c r="O233" s="944"/>
      <c r="P233" s="944"/>
      <c r="Q233" s="945"/>
      <c r="R233" s="946"/>
    </row>
    <row r="234" spans="1:18" ht="57.75" thickBot="1" x14ac:dyDescent="0.25">
      <c r="A234" s="602">
        <v>8156</v>
      </c>
      <c r="B234" s="528" t="s">
        <v>58</v>
      </c>
      <c r="C234" s="603" t="s">
        <v>248</v>
      </c>
      <c r="D234" s="604" t="s">
        <v>630</v>
      </c>
      <c r="E234" s="605">
        <f>SUM(F234:H234)</f>
        <v>349716</v>
      </c>
      <c r="F234" s="345">
        <v>344590</v>
      </c>
      <c r="G234" s="345">
        <v>2626</v>
      </c>
      <c r="H234" s="346">
        <v>2500</v>
      </c>
      <c r="I234" s="344">
        <v>9189</v>
      </c>
      <c r="J234" s="347">
        <v>1000</v>
      </c>
      <c r="K234" s="859">
        <v>0</v>
      </c>
      <c r="L234" s="879">
        <v>0</v>
      </c>
      <c r="M234" s="1034" t="s">
        <v>941</v>
      </c>
      <c r="N234" s="348" t="s">
        <v>189</v>
      </c>
      <c r="O234" s="349" t="s">
        <v>92</v>
      </c>
      <c r="P234" s="498" t="s">
        <v>631</v>
      </c>
      <c r="Q234" s="606" t="s">
        <v>631</v>
      </c>
      <c r="R234" s="262" t="s">
        <v>859</v>
      </c>
    </row>
    <row r="235" spans="1:18" s="935" customFormat="1" ht="18" customHeight="1" thickBot="1" x14ac:dyDescent="0.3">
      <c r="A235" s="1074" t="s">
        <v>632</v>
      </c>
      <c r="B235" s="1075"/>
      <c r="C235" s="1075"/>
      <c r="D235" s="1076"/>
      <c r="E235" s="947">
        <f t="shared" ref="E235:L235" si="34">SUM(E236:E236)</f>
        <v>11142</v>
      </c>
      <c r="F235" s="950">
        <f t="shared" si="34"/>
        <v>10000</v>
      </c>
      <c r="G235" s="950">
        <f t="shared" si="34"/>
        <v>1142</v>
      </c>
      <c r="H235" s="949">
        <f t="shared" si="34"/>
        <v>0</v>
      </c>
      <c r="I235" s="947">
        <f t="shared" si="34"/>
        <v>1142</v>
      </c>
      <c r="J235" s="936">
        <f t="shared" si="34"/>
        <v>0</v>
      </c>
      <c r="K235" s="950">
        <f t="shared" si="34"/>
        <v>0</v>
      </c>
      <c r="L235" s="950">
        <f t="shared" si="34"/>
        <v>0</v>
      </c>
      <c r="M235" s="1030" t="s">
        <v>941</v>
      </c>
      <c r="N235" s="952"/>
      <c r="O235" s="953"/>
      <c r="P235" s="953"/>
      <c r="Q235" s="954"/>
      <c r="R235" s="955"/>
    </row>
    <row r="236" spans="1:18" s="3" customFormat="1" ht="30.75" customHeight="1" thickBot="1" x14ac:dyDescent="0.25">
      <c r="A236" s="607">
        <v>2011</v>
      </c>
      <c r="B236" s="608" t="s">
        <v>58</v>
      </c>
      <c r="C236" s="609" t="s">
        <v>626</v>
      </c>
      <c r="D236" s="610" t="s">
        <v>633</v>
      </c>
      <c r="E236" s="611">
        <f>SUM(F236:H236)</f>
        <v>11142</v>
      </c>
      <c r="F236" s="612">
        <v>10000</v>
      </c>
      <c r="G236" s="612">
        <v>1142</v>
      </c>
      <c r="H236" s="613">
        <v>0</v>
      </c>
      <c r="I236" s="614">
        <v>1142</v>
      </c>
      <c r="J236" s="880">
        <v>0</v>
      </c>
      <c r="K236" s="881">
        <v>0</v>
      </c>
      <c r="L236" s="882">
        <v>0</v>
      </c>
      <c r="M236" s="1025" t="s">
        <v>941</v>
      </c>
      <c r="N236" s="615"/>
      <c r="O236" s="616"/>
      <c r="P236" s="608"/>
      <c r="Q236" s="617"/>
      <c r="R236" s="618" t="s">
        <v>634</v>
      </c>
    </row>
    <row r="237" spans="1:18" s="935" customFormat="1" ht="18" customHeight="1" thickBot="1" x14ac:dyDescent="0.3">
      <c r="A237" s="1088" t="s">
        <v>635</v>
      </c>
      <c r="B237" s="1089"/>
      <c r="C237" s="1089"/>
      <c r="D237" s="1090"/>
      <c r="E237" s="968">
        <f t="shared" ref="E237:J237" si="35">SUM(E238:E242)</f>
        <v>175670</v>
      </c>
      <c r="F237" s="969">
        <f t="shared" si="35"/>
        <v>169835</v>
      </c>
      <c r="G237" s="972">
        <f t="shared" si="35"/>
        <v>4863</v>
      </c>
      <c r="H237" s="970">
        <f t="shared" si="35"/>
        <v>972</v>
      </c>
      <c r="I237" s="968">
        <f t="shared" si="35"/>
        <v>29870</v>
      </c>
      <c r="J237" s="971">
        <f t="shared" si="35"/>
        <v>1375</v>
      </c>
      <c r="K237" s="972">
        <f>SUM(K238:K242)</f>
        <v>2021</v>
      </c>
      <c r="L237" s="972">
        <f>SUM(L238:L242)</f>
        <v>2019</v>
      </c>
      <c r="M237" s="973">
        <f t="shared" si="31"/>
        <v>99.901039089559632</v>
      </c>
      <c r="N237" s="974"/>
      <c r="O237" s="975"/>
      <c r="P237" s="975"/>
      <c r="Q237" s="976"/>
      <c r="R237" s="955"/>
    </row>
    <row r="238" spans="1:18" ht="42.75" x14ac:dyDescent="0.2">
      <c r="A238" s="619">
        <v>8158</v>
      </c>
      <c r="B238" s="620" t="s">
        <v>51</v>
      </c>
      <c r="C238" s="621" t="s">
        <v>636</v>
      </c>
      <c r="D238" s="622" t="s">
        <v>637</v>
      </c>
      <c r="E238" s="623">
        <f>SUM(F238:H238)</f>
        <v>1600</v>
      </c>
      <c r="F238" s="624">
        <v>0</v>
      </c>
      <c r="G238" s="624">
        <v>1600</v>
      </c>
      <c r="H238" s="625">
        <v>0</v>
      </c>
      <c r="I238" s="623">
        <v>1600</v>
      </c>
      <c r="J238" s="626">
        <v>0</v>
      </c>
      <c r="K238" s="883">
        <v>1600</v>
      </c>
      <c r="L238" s="883">
        <v>1600</v>
      </c>
      <c r="M238" s="627">
        <f t="shared" si="31"/>
        <v>100</v>
      </c>
      <c r="N238" s="628"/>
      <c r="O238" s="629"/>
      <c r="P238" s="629"/>
      <c r="Q238" s="630"/>
      <c r="R238" s="631" t="s">
        <v>860</v>
      </c>
    </row>
    <row r="239" spans="1:18" ht="28.5" x14ac:dyDescent="0.2">
      <c r="A239" s="632">
        <v>8171</v>
      </c>
      <c r="B239" s="413" t="s">
        <v>67</v>
      </c>
      <c r="C239" s="536" t="s">
        <v>44</v>
      </c>
      <c r="D239" s="633" t="s">
        <v>638</v>
      </c>
      <c r="E239" s="196">
        <f>SUM(F239:H239)</f>
        <v>95400</v>
      </c>
      <c r="F239" s="194">
        <v>94100</v>
      </c>
      <c r="G239" s="194">
        <v>1300</v>
      </c>
      <c r="H239" s="195">
        <v>0</v>
      </c>
      <c r="I239" s="196">
        <v>1100</v>
      </c>
      <c r="J239" s="329">
        <v>175</v>
      </c>
      <c r="K239" s="857">
        <v>413</v>
      </c>
      <c r="L239" s="857">
        <v>413</v>
      </c>
      <c r="M239" s="330">
        <f t="shared" si="31"/>
        <v>100</v>
      </c>
      <c r="N239" s="423" t="s">
        <v>64</v>
      </c>
      <c r="O239" s="267" t="s">
        <v>163</v>
      </c>
      <c r="P239" s="267" t="s">
        <v>77</v>
      </c>
      <c r="Q239" s="268" t="s">
        <v>77</v>
      </c>
      <c r="R239" s="429" t="s">
        <v>915</v>
      </c>
    </row>
    <row r="240" spans="1:18" s="130" customFormat="1" ht="29.25" x14ac:dyDescent="0.2">
      <c r="A240" s="632">
        <v>8173</v>
      </c>
      <c r="B240" s="413" t="s">
        <v>104</v>
      </c>
      <c r="C240" s="536" t="s">
        <v>248</v>
      </c>
      <c r="D240" s="305" t="s">
        <v>639</v>
      </c>
      <c r="E240" s="417">
        <f>SUM(F240:H240)</f>
        <v>26921</v>
      </c>
      <c r="F240" s="194">
        <v>25735</v>
      </c>
      <c r="G240" s="194">
        <v>714</v>
      </c>
      <c r="H240" s="195">
        <v>472</v>
      </c>
      <c r="I240" s="196">
        <v>26921</v>
      </c>
      <c r="J240" s="634">
        <v>0</v>
      </c>
      <c r="K240" s="884">
        <v>8</v>
      </c>
      <c r="L240" s="884">
        <v>6</v>
      </c>
      <c r="M240" s="635">
        <f t="shared" si="31"/>
        <v>75</v>
      </c>
      <c r="N240" s="423" t="s">
        <v>640</v>
      </c>
      <c r="O240" s="418" t="s">
        <v>641</v>
      </c>
      <c r="P240" s="267" t="s">
        <v>642</v>
      </c>
      <c r="Q240" s="268" t="s">
        <v>86</v>
      </c>
      <c r="R240" s="429" t="s">
        <v>894</v>
      </c>
    </row>
    <row r="241" spans="1:18" ht="28.5" x14ac:dyDescent="0.2">
      <c r="A241" s="632">
        <v>8194</v>
      </c>
      <c r="B241" s="413" t="s">
        <v>51</v>
      </c>
      <c r="C241" s="536" t="s">
        <v>248</v>
      </c>
      <c r="D241" s="633" t="s">
        <v>643</v>
      </c>
      <c r="E241" s="196">
        <f>SUM(F241:H241)</f>
        <v>26500</v>
      </c>
      <c r="F241" s="194">
        <v>25000</v>
      </c>
      <c r="G241" s="194">
        <v>1000</v>
      </c>
      <c r="H241" s="195">
        <v>500</v>
      </c>
      <c r="I241" s="196">
        <v>0</v>
      </c>
      <c r="J241" s="329">
        <v>1200</v>
      </c>
      <c r="K241" s="857">
        <v>0</v>
      </c>
      <c r="L241" s="857">
        <v>0</v>
      </c>
      <c r="M241" s="1029" t="s">
        <v>941</v>
      </c>
      <c r="N241" s="423"/>
      <c r="O241" s="267"/>
      <c r="P241" s="418"/>
      <c r="Q241" s="268"/>
      <c r="R241" s="429" t="s">
        <v>644</v>
      </c>
    </row>
    <row r="242" spans="1:18" s="3" customFormat="1" ht="28.5" customHeight="1" thickBot="1" x14ac:dyDescent="0.25">
      <c r="A242" s="341">
        <v>8200</v>
      </c>
      <c r="B242" s="438" t="s">
        <v>119</v>
      </c>
      <c r="C242" s="342" t="s">
        <v>32</v>
      </c>
      <c r="D242" s="636" t="s">
        <v>645</v>
      </c>
      <c r="E242" s="356">
        <f>SUM(F242:H242)</f>
        <v>25249</v>
      </c>
      <c r="F242" s="357">
        <v>25000</v>
      </c>
      <c r="G242" s="357">
        <v>249</v>
      </c>
      <c r="H242" s="358">
        <v>0</v>
      </c>
      <c r="I242" s="356">
        <v>249</v>
      </c>
      <c r="J242" s="360">
        <v>0</v>
      </c>
      <c r="K242" s="786">
        <v>0</v>
      </c>
      <c r="L242" s="786">
        <v>0</v>
      </c>
      <c r="M242" s="1035" t="s">
        <v>941</v>
      </c>
      <c r="N242" s="362" t="s">
        <v>177</v>
      </c>
      <c r="O242" s="280" t="s">
        <v>161</v>
      </c>
      <c r="P242" s="442" t="s">
        <v>49</v>
      </c>
      <c r="Q242" s="281"/>
      <c r="R242" s="532" t="s">
        <v>900</v>
      </c>
    </row>
    <row r="243" spans="1:18" s="935" customFormat="1" ht="18" customHeight="1" thickBot="1" x14ac:dyDescent="0.3">
      <c r="A243" s="1077" t="s">
        <v>646</v>
      </c>
      <c r="B243" s="1078"/>
      <c r="C243" s="1078"/>
      <c r="D243" s="1079"/>
      <c r="E243" s="939">
        <f t="shared" ref="E243:L243" si="36">SUM(E244:E244)</f>
        <v>78000</v>
      </c>
      <c r="F243" s="941">
        <f t="shared" si="36"/>
        <v>74500</v>
      </c>
      <c r="G243" s="941">
        <f t="shared" si="36"/>
        <v>2500</v>
      </c>
      <c r="H243" s="938">
        <f t="shared" si="36"/>
        <v>1000</v>
      </c>
      <c r="I243" s="939">
        <f t="shared" si="36"/>
        <v>0</v>
      </c>
      <c r="J243" s="940">
        <f t="shared" si="36"/>
        <v>3000</v>
      </c>
      <c r="K243" s="941">
        <f t="shared" si="36"/>
        <v>0</v>
      </c>
      <c r="L243" s="941">
        <f t="shared" si="36"/>
        <v>0</v>
      </c>
      <c r="M243" s="1033" t="s">
        <v>941</v>
      </c>
      <c r="N243" s="943"/>
      <c r="O243" s="944"/>
      <c r="P243" s="944"/>
      <c r="Q243" s="945"/>
      <c r="R243" s="946"/>
    </row>
    <row r="244" spans="1:18" ht="29.25" thickBot="1" x14ac:dyDescent="0.25">
      <c r="A244" s="607">
        <v>6207</v>
      </c>
      <c r="B244" s="608" t="s">
        <v>58</v>
      </c>
      <c r="C244" s="609" t="s">
        <v>284</v>
      </c>
      <c r="D244" s="610" t="s">
        <v>647</v>
      </c>
      <c r="E244" s="611">
        <f>SUM(F244:H244)</f>
        <v>78000</v>
      </c>
      <c r="F244" s="612">
        <v>74500</v>
      </c>
      <c r="G244" s="612">
        <v>2500</v>
      </c>
      <c r="H244" s="613">
        <v>1000</v>
      </c>
      <c r="I244" s="614">
        <v>0</v>
      </c>
      <c r="J244" s="880">
        <v>3000</v>
      </c>
      <c r="K244" s="881">
        <v>0</v>
      </c>
      <c r="L244" s="882">
        <v>0</v>
      </c>
      <c r="M244" s="1025" t="s">
        <v>941</v>
      </c>
      <c r="N244" s="615"/>
      <c r="O244" s="616"/>
      <c r="P244" s="608"/>
      <c r="Q244" s="617"/>
      <c r="R244" s="618" t="s">
        <v>648</v>
      </c>
    </row>
    <row r="245" spans="1:18" s="935" customFormat="1" ht="18" customHeight="1" thickBot="1" x14ac:dyDescent="0.3">
      <c r="A245" s="1074" t="s">
        <v>649</v>
      </c>
      <c r="B245" s="1075"/>
      <c r="C245" s="1075"/>
      <c r="D245" s="1076"/>
      <c r="E245" s="947">
        <f t="shared" ref="E245:L245" si="37">SUM(E246:E247)</f>
        <v>7044</v>
      </c>
      <c r="F245" s="950">
        <f t="shared" si="37"/>
        <v>4044</v>
      </c>
      <c r="G245" s="950">
        <f t="shared" si="37"/>
        <v>3000</v>
      </c>
      <c r="H245" s="949">
        <f t="shared" si="37"/>
        <v>0</v>
      </c>
      <c r="I245" s="947">
        <f t="shared" si="37"/>
        <v>4334</v>
      </c>
      <c r="J245" s="936">
        <f t="shared" si="37"/>
        <v>4473</v>
      </c>
      <c r="K245" s="950">
        <f t="shared" si="37"/>
        <v>300</v>
      </c>
      <c r="L245" s="950">
        <f t="shared" si="37"/>
        <v>284</v>
      </c>
      <c r="M245" s="951">
        <f t="shared" ref="M245:M280" si="38">(L245/K245)*100</f>
        <v>94.666666666666671</v>
      </c>
      <c r="N245" s="952"/>
      <c r="O245" s="953"/>
      <c r="P245" s="953"/>
      <c r="Q245" s="954"/>
      <c r="R245" s="955"/>
    </row>
    <row r="246" spans="1:18" s="130" customFormat="1" ht="28.5" x14ac:dyDescent="0.2">
      <c r="A246" s="602">
        <v>6043</v>
      </c>
      <c r="B246" s="528" t="s">
        <v>67</v>
      </c>
      <c r="C246" s="637" t="s">
        <v>284</v>
      </c>
      <c r="D246" s="638" t="s">
        <v>650</v>
      </c>
      <c r="E246" s="344">
        <f>SUM(F246:H246)</f>
        <v>4044</v>
      </c>
      <c r="F246" s="639">
        <v>4044</v>
      </c>
      <c r="G246" s="639">
        <v>0</v>
      </c>
      <c r="H246" s="640">
        <v>0</v>
      </c>
      <c r="I246" s="641">
        <v>4044</v>
      </c>
      <c r="J246" s="885">
        <v>1473</v>
      </c>
      <c r="K246" s="886">
        <v>0</v>
      </c>
      <c r="L246" s="887">
        <v>0</v>
      </c>
      <c r="M246" s="1034" t="s">
        <v>941</v>
      </c>
      <c r="N246" s="642"/>
      <c r="O246" s="643"/>
      <c r="P246" s="528" t="s">
        <v>651</v>
      </c>
      <c r="Q246" s="644"/>
      <c r="R246" s="645" t="s">
        <v>383</v>
      </c>
    </row>
    <row r="247" spans="1:18" ht="21" customHeight="1" thickBot="1" x14ac:dyDescent="0.25">
      <c r="A247" s="646">
        <v>6048</v>
      </c>
      <c r="B247" s="526" t="s">
        <v>67</v>
      </c>
      <c r="C247" s="647" t="s">
        <v>619</v>
      </c>
      <c r="D247" s="823" t="s">
        <v>652</v>
      </c>
      <c r="E247" s="605">
        <f>SUM(F247:H247)</f>
        <v>3000</v>
      </c>
      <c r="F247" s="648">
        <v>0</v>
      </c>
      <c r="G247" s="648">
        <v>3000</v>
      </c>
      <c r="H247" s="649">
        <v>0</v>
      </c>
      <c r="I247" s="650">
        <v>290</v>
      </c>
      <c r="J247" s="888">
        <v>3000</v>
      </c>
      <c r="K247" s="889">
        <v>300</v>
      </c>
      <c r="L247" s="890">
        <v>284</v>
      </c>
      <c r="M247" s="651">
        <f t="shared" si="38"/>
        <v>94.666666666666671</v>
      </c>
      <c r="N247" s="914" t="s">
        <v>77</v>
      </c>
      <c r="O247" s="915" t="s">
        <v>77</v>
      </c>
      <c r="P247" s="916" t="s">
        <v>151</v>
      </c>
      <c r="Q247" s="917"/>
      <c r="R247" s="918" t="s">
        <v>653</v>
      </c>
    </row>
    <row r="248" spans="1:18" s="935" customFormat="1" ht="18" customHeight="1" thickBot="1" x14ac:dyDescent="0.3">
      <c r="A248" s="1074" t="s">
        <v>654</v>
      </c>
      <c r="B248" s="1075"/>
      <c r="C248" s="1075"/>
      <c r="D248" s="1076"/>
      <c r="E248" s="947">
        <f t="shared" ref="E248:L248" si="39">SUM(E249:E249)</f>
        <v>36321</v>
      </c>
      <c r="F248" s="950">
        <f t="shared" si="39"/>
        <v>35000</v>
      </c>
      <c r="G248" s="950">
        <f t="shared" si="39"/>
        <v>1321</v>
      </c>
      <c r="H248" s="949">
        <f t="shared" si="39"/>
        <v>0</v>
      </c>
      <c r="I248" s="947">
        <f t="shared" si="39"/>
        <v>1321</v>
      </c>
      <c r="J248" s="936">
        <f t="shared" si="39"/>
        <v>0</v>
      </c>
      <c r="K248" s="950">
        <f t="shared" si="39"/>
        <v>213</v>
      </c>
      <c r="L248" s="950">
        <f t="shared" si="39"/>
        <v>213</v>
      </c>
      <c r="M248" s="951">
        <f t="shared" si="38"/>
        <v>100</v>
      </c>
      <c r="N248" s="952"/>
      <c r="O248" s="953"/>
      <c r="P248" s="953"/>
      <c r="Q248" s="954"/>
      <c r="R248" s="955"/>
    </row>
    <row r="249" spans="1:18" ht="42.75" customHeight="1" thickBot="1" x14ac:dyDescent="0.25">
      <c r="A249" s="607">
        <v>2010</v>
      </c>
      <c r="B249" s="608" t="s">
        <v>58</v>
      </c>
      <c r="C249" s="609" t="s">
        <v>626</v>
      </c>
      <c r="D249" s="610" t="s">
        <v>655</v>
      </c>
      <c r="E249" s="605">
        <f>SUM(F249:H249)</f>
        <v>36321</v>
      </c>
      <c r="F249" s="612">
        <v>35000</v>
      </c>
      <c r="G249" s="612">
        <v>1321</v>
      </c>
      <c r="H249" s="613">
        <v>0</v>
      </c>
      <c r="I249" s="614">
        <v>1321</v>
      </c>
      <c r="J249" s="880">
        <v>0</v>
      </c>
      <c r="K249" s="881">
        <v>213</v>
      </c>
      <c r="L249" s="882">
        <v>213</v>
      </c>
      <c r="M249" s="187">
        <f t="shared" si="38"/>
        <v>100</v>
      </c>
      <c r="N249" s="615"/>
      <c r="O249" s="616"/>
      <c r="P249" s="608"/>
      <c r="Q249" s="617"/>
      <c r="R249" s="282" t="s">
        <v>656</v>
      </c>
    </row>
    <row r="250" spans="1:18" s="935" customFormat="1" ht="18" customHeight="1" thickBot="1" x14ac:dyDescent="0.3">
      <c r="A250" s="1074" t="s">
        <v>657</v>
      </c>
      <c r="B250" s="1075"/>
      <c r="C250" s="1075"/>
      <c r="D250" s="1076"/>
      <c r="E250" s="978">
        <f t="shared" ref="E250:J250" si="40">SUM(E251:E269)</f>
        <v>49207</v>
      </c>
      <c r="F250" s="979">
        <f t="shared" si="40"/>
        <v>38794</v>
      </c>
      <c r="G250" s="979">
        <f t="shared" si="40"/>
        <v>5613</v>
      </c>
      <c r="H250" s="979">
        <f t="shared" si="40"/>
        <v>4800</v>
      </c>
      <c r="I250" s="978">
        <f t="shared" si="40"/>
        <v>44476</v>
      </c>
      <c r="J250" s="980">
        <f t="shared" si="40"/>
        <v>37663</v>
      </c>
      <c r="K250" s="979">
        <f>SUM(K251:K270)</f>
        <v>23582</v>
      </c>
      <c r="L250" s="979">
        <f>SUM(L251:L270)</f>
        <v>22648</v>
      </c>
      <c r="M250" s="951">
        <f t="shared" si="38"/>
        <v>96.039352048172333</v>
      </c>
      <c r="N250" s="981"/>
      <c r="O250" s="982"/>
      <c r="P250" s="953"/>
      <c r="Q250" s="954"/>
      <c r="R250" s="955"/>
    </row>
    <row r="251" spans="1:18" ht="15.95" customHeight="1" x14ac:dyDescent="0.2">
      <c r="A251" s="313">
        <v>4042</v>
      </c>
      <c r="B251" s="513"/>
      <c r="C251" s="216" t="s">
        <v>52</v>
      </c>
      <c r="D251" s="652" t="s">
        <v>658</v>
      </c>
      <c r="E251" s="160">
        <f t="shared" ref="E251:E270" si="41">SUM(F251:H251)</f>
        <v>4000</v>
      </c>
      <c r="F251" s="396">
        <v>0</v>
      </c>
      <c r="G251" s="653">
        <v>4000</v>
      </c>
      <c r="H251" s="654">
        <v>0</v>
      </c>
      <c r="I251" s="655">
        <v>3399</v>
      </c>
      <c r="J251" s="370">
        <v>3759</v>
      </c>
      <c r="K251" s="860">
        <v>1632</v>
      </c>
      <c r="L251" s="841">
        <v>1631</v>
      </c>
      <c r="M251" s="163">
        <f t="shared" si="38"/>
        <v>99.938725490196077</v>
      </c>
      <c r="N251" s="164"/>
      <c r="O251" s="165"/>
      <c r="P251" s="165" t="s">
        <v>343</v>
      </c>
      <c r="Q251" s="166"/>
      <c r="R251" s="188" t="s">
        <v>931</v>
      </c>
    </row>
    <row r="252" spans="1:18" ht="27.75" customHeight="1" x14ac:dyDescent="0.2">
      <c r="A252" s="656">
        <v>4098</v>
      </c>
      <c r="B252" s="657"/>
      <c r="C252" s="658" t="s">
        <v>52</v>
      </c>
      <c r="D252" s="659" t="s">
        <v>659</v>
      </c>
      <c r="E252" s="181">
        <f t="shared" si="41"/>
        <v>195</v>
      </c>
      <c r="F252" s="660">
        <v>0</v>
      </c>
      <c r="G252" s="661">
        <v>0</v>
      </c>
      <c r="H252" s="662">
        <v>195</v>
      </c>
      <c r="I252" s="663">
        <v>195</v>
      </c>
      <c r="J252" s="227">
        <v>1000</v>
      </c>
      <c r="K252" s="850">
        <v>650</v>
      </c>
      <c r="L252" s="891">
        <v>195</v>
      </c>
      <c r="M252" s="163">
        <f t="shared" si="38"/>
        <v>30</v>
      </c>
      <c r="N252" s="379"/>
      <c r="O252" s="380"/>
      <c r="P252" s="165"/>
      <c r="Q252" s="381"/>
      <c r="R252" s="664" t="s">
        <v>922</v>
      </c>
    </row>
    <row r="253" spans="1:18" s="130" customFormat="1" ht="28.5" x14ac:dyDescent="0.2">
      <c r="A253" s="665" t="s">
        <v>660</v>
      </c>
      <c r="B253" s="666" t="s">
        <v>251</v>
      </c>
      <c r="C253" s="216" t="s">
        <v>83</v>
      </c>
      <c r="D253" s="469" t="s">
        <v>945</v>
      </c>
      <c r="E253" s="160">
        <f t="shared" si="41"/>
        <v>1205</v>
      </c>
      <c r="F253" s="667">
        <v>1100</v>
      </c>
      <c r="G253" s="667">
        <v>105</v>
      </c>
      <c r="H253" s="668">
        <v>0</v>
      </c>
      <c r="I253" s="669">
        <v>924</v>
      </c>
      <c r="J253" s="182">
        <v>1500</v>
      </c>
      <c r="K253" s="844">
        <v>0</v>
      </c>
      <c r="L253" s="841">
        <v>0</v>
      </c>
      <c r="M253" s="1026" t="s">
        <v>941</v>
      </c>
      <c r="N253" s="210" t="s">
        <v>598</v>
      </c>
      <c r="O253" s="211" t="s">
        <v>598</v>
      </c>
      <c r="P253" s="211" t="s">
        <v>514</v>
      </c>
      <c r="Q253" s="212" t="s">
        <v>355</v>
      </c>
      <c r="R253" s="226" t="s">
        <v>661</v>
      </c>
    </row>
    <row r="254" spans="1:18" s="130" customFormat="1" ht="33.75" customHeight="1" x14ac:dyDescent="0.2">
      <c r="A254" s="670" t="s">
        <v>662</v>
      </c>
      <c r="B254" s="671" t="s">
        <v>43</v>
      </c>
      <c r="C254" s="672" t="s">
        <v>52</v>
      </c>
      <c r="D254" s="520" t="s">
        <v>663</v>
      </c>
      <c r="E254" s="673">
        <f t="shared" si="41"/>
        <v>4714</v>
      </c>
      <c r="F254" s="674">
        <v>4377</v>
      </c>
      <c r="G254" s="674">
        <v>0</v>
      </c>
      <c r="H254" s="675">
        <v>337</v>
      </c>
      <c r="I254" s="676">
        <v>4714</v>
      </c>
      <c r="J254" s="182">
        <v>2870</v>
      </c>
      <c r="K254" s="844">
        <v>2870</v>
      </c>
      <c r="L254" s="892">
        <v>2870</v>
      </c>
      <c r="M254" s="677">
        <f t="shared" si="38"/>
        <v>100</v>
      </c>
      <c r="N254" s="229" t="s">
        <v>492</v>
      </c>
      <c r="O254" s="522" t="s">
        <v>492</v>
      </c>
      <c r="P254" s="332" t="s">
        <v>664</v>
      </c>
      <c r="Q254" s="678" t="s">
        <v>92</v>
      </c>
      <c r="R254" s="167" t="s">
        <v>932</v>
      </c>
    </row>
    <row r="255" spans="1:18" s="130" customFormat="1" ht="42.75" x14ac:dyDescent="0.2">
      <c r="A255" s="679" t="s">
        <v>665</v>
      </c>
      <c r="B255" s="666" t="s">
        <v>43</v>
      </c>
      <c r="C255" s="216" t="s">
        <v>52</v>
      </c>
      <c r="D255" s="490" t="s">
        <v>666</v>
      </c>
      <c r="E255" s="181">
        <f t="shared" si="41"/>
        <v>4975</v>
      </c>
      <c r="F255" s="680">
        <v>4670</v>
      </c>
      <c r="G255" s="680">
        <v>0</v>
      </c>
      <c r="H255" s="681">
        <v>305</v>
      </c>
      <c r="I255" s="682">
        <v>4975</v>
      </c>
      <c r="J255" s="182">
        <v>4278</v>
      </c>
      <c r="K255" s="844">
        <v>736</v>
      </c>
      <c r="L255" s="893">
        <v>659</v>
      </c>
      <c r="M255" s="163">
        <f t="shared" si="38"/>
        <v>89.53804347826086</v>
      </c>
      <c r="N255" s="466" t="s">
        <v>206</v>
      </c>
      <c r="O255" s="237" t="s">
        <v>667</v>
      </c>
      <c r="P255" s="349" t="s">
        <v>668</v>
      </c>
      <c r="Q255" s="350" t="s">
        <v>238</v>
      </c>
      <c r="R255" s="226" t="s">
        <v>669</v>
      </c>
    </row>
    <row r="256" spans="1:18" s="130" customFormat="1" ht="29.25" x14ac:dyDescent="0.2">
      <c r="A256" s="683" t="s">
        <v>670</v>
      </c>
      <c r="B256" s="684" t="s">
        <v>51</v>
      </c>
      <c r="C256" s="294" t="s">
        <v>52</v>
      </c>
      <c r="D256" s="314" t="s">
        <v>671</v>
      </c>
      <c r="E256" s="181">
        <f t="shared" si="41"/>
        <v>1559</v>
      </c>
      <c r="F256" s="685">
        <v>1391</v>
      </c>
      <c r="G256" s="685">
        <v>0</v>
      </c>
      <c r="H256" s="686">
        <v>168</v>
      </c>
      <c r="I256" s="687">
        <v>1559</v>
      </c>
      <c r="J256" s="182">
        <v>1482</v>
      </c>
      <c r="K256" s="844">
        <v>1483</v>
      </c>
      <c r="L256" s="845">
        <v>1482</v>
      </c>
      <c r="M256" s="187">
        <f t="shared" si="38"/>
        <v>99.932569116655429</v>
      </c>
      <c r="N256" s="210" t="s">
        <v>261</v>
      </c>
      <c r="O256" s="237" t="s">
        <v>667</v>
      </c>
      <c r="P256" s="211" t="s">
        <v>672</v>
      </c>
      <c r="Q256" s="212" t="s">
        <v>229</v>
      </c>
      <c r="R256" s="226" t="s">
        <v>933</v>
      </c>
    </row>
    <row r="257" spans="1:18" s="130" customFormat="1" ht="42.75" x14ac:dyDescent="0.2">
      <c r="A257" s="665" t="s">
        <v>673</v>
      </c>
      <c r="B257" s="666" t="s">
        <v>51</v>
      </c>
      <c r="C257" s="158" t="s">
        <v>52</v>
      </c>
      <c r="D257" s="335" t="s">
        <v>674</v>
      </c>
      <c r="E257" s="223">
        <f t="shared" si="41"/>
        <v>2335</v>
      </c>
      <c r="F257" s="667">
        <v>2165</v>
      </c>
      <c r="G257" s="667">
        <v>0</v>
      </c>
      <c r="H257" s="668">
        <v>170</v>
      </c>
      <c r="I257" s="669">
        <v>2335</v>
      </c>
      <c r="J257" s="182">
        <v>2284</v>
      </c>
      <c r="K257" s="844">
        <v>659</v>
      </c>
      <c r="L257" s="841">
        <v>636</v>
      </c>
      <c r="M257" s="163">
        <f t="shared" si="38"/>
        <v>96.509863429438553</v>
      </c>
      <c r="N257" s="164" t="s">
        <v>261</v>
      </c>
      <c r="O257" s="237" t="s">
        <v>667</v>
      </c>
      <c r="P257" s="467" t="s">
        <v>668</v>
      </c>
      <c r="Q257" s="166" t="s">
        <v>238</v>
      </c>
      <c r="R257" s="188" t="s">
        <v>669</v>
      </c>
    </row>
    <row r="258" spans="1:18" s="130" customFormat="1" ht="29.25" x14ac:dyDescent="0.2">
      <c r="A258" s="688" t="s">
        <v>675</v>
      </c>
      <c r="B258" s="689" t="s">
        <v>51</v>
      </c>
      <c r="C258" s="205" t="s">
        <v>52</v>
      </c>
      <c r="D258" s="490" t="s">
        <v>676</v>
      </c>
      <c r="E258" s="181">
        <f t="shared" si="41"/>
        <v>3890</v>
      </c>
      <c r="F258" s="685">
        <v>3586</v>
      </c>
      <c r="G258" s="685">
        <v>0</v>
      </c>
      <c r="H258" s="686">
        <v>304</v>
      </c>
      <c r="I258" s="687">
        <v>3890</v>
      </c>
      <c r="J258" s="182">
        <v>3757</v>
      </c>
      <c r="K258" s="844">
        <v>3893</v>
      </c>
      <c r="L258" s="845">
        <v>3890</v>
      </c>
      <c r="M258" s="187">
        <f t="shared" si="38"/>
        <v>99.922938607757516</v>
      </c>
      <c r="N258" s="210" t="s">
        <v>106</v>
      </c>
      <c r="O258" s="237" t="s">
        <v>667</v>
      </c>
      <c r="P258" s="211" t="s">
        <v>677</v>
      </c>
      <c r="Q258" s="212" t="s">
        <v>229</v>
      </c>
      <c r="R258" s="226" t="s">
        <v>937</v>
      </c>
    </row>
    <row r="259" spans="1:18" s="130" customFormat="1" ht="93" customHeight="1" x14ac:dyDescent="0.2">
      <c r="A259" s="688" t="s">
        <v>678</v>
      </c>
      <c r="B259" s="689" t="s">
        <v>119</v>
      </c>
      <c r="C259" s="205" t="s">
        <v>52</v>
      </c>
      <c r="D259" s="234" t="s">
        <v>679</v>
      </c>
      <c r="E259" s="193">
        <f t="shared" si="41"/>
        <v>733</v>
      </c>
      <c r="F259" s="690">
        <v>557</v>
      </c>
      <c r="G259" s="690">
        <v>72</v>
      </c>
      <c r="H259" s="686">
        <v>104</v>
      </c>
      <c r="I259" s="687">
        <v>733</v>
      </c>
      <c r="J259" s="182">
        <v>733</v>
      </c>
      <c r="K259" s="844">
        <v>0</v>
      </c>
      <c r="L259" s="845">
        <v>0</v>
      </c>
      <c r="M259" s="1025" t="s">
        <v>941</v>
      </c>
      <c r="N259" s="210" t="s">
        <v>550</v>
      </c>
      <c r="O259" s="211" t="s">
        <v>550</v>
      </c>
      <c r="P259" s="211" t="s">
        <v>680</v>
      </c>
      <c r="Q259" s="212" t="s">
        <v>545</v>
      </c>
      <c r="R259" s="691" t="s">
        <v>916</v>
      </c>
    </row>
    <row r="260" spans="1:18" s="130" customFormat="1" ht="42.75" x14ac:dyDescent="0.2">
      <c r="A260" s="688" t="s">
        <v>681</v>
      </c>
      <c r="B260" s="689" t="s">
        <v>73</v>
      </c>
      <c r="C260" s="205" t="s">
        <v>52</v>
      </c>
      <c r="D260" s="234" t="s">
        <v>682</v>
      </c>
      <c r="E260" s="193">
        <f t="shared" si="41"/>
        <v>4361</v>
      </c>
      <c r="F260" s="690">
        <v>3882</v>
      </c>
      <c r="G260" s="690">
        <v>149</v>
      </c>
      <c r="H260" s="686">
        <v>330</v>
      </c>
      <c r="I260" s="687">
        <v>4361</v>
      </c>
      <c r="J260" s="182">
        <v>4120</v>
      </c>
      <c r="K260" s="844">
        <v>1919</v>
      </c>
      <c r="L260" s="845">
        <v>1914</v>
      </c>
      <c r="M260" s="187">
        <f t="shared" si="38"/>
        <v>99.739447628973423</v>
      </c>
      <c r="N260" s="210" t="s">
        <v>359</v>
      </c>
      <c r="O260" s="211" t="s">
        <v>359</v>
      </c>
      <c r="P260" s="211" t="s">
        <v>683</v>
      </c>
      <c r="Q260" s="212" t="s">
        <v>355</v>
      </c>
      <c r="R260" s="226" t="s">
        <v>684</v>
      </c>
    </row>
    <row r="261" spans="1:18" s="130" customFormat="1" ht="29.25" x14ac:dyDescent="0.2">
      <c r="A261" s="688" t="s">
        <v>685</v>
      </c>
      <c r="B261" s="689" t="s">
        <v>43</v>
      </c>
      <c r="C261" s="205" t="s">
        <v>52</v>
      </c>
      <c r="D261" s="234" t="s">
        <v>686</v>
      </c>
      <c r="E261" s="193">
        <f t="shared" si="41"/>
        <v>7121</v>
      </c>
      <c r="F261" s="690">
        <v>6404</v>
      </c>
      <c r="G261" s="690">
        <v>266</v>
      </c>
      <c r="H261" s="686">
        <v>451</v>
      </c>
      <c r="I261" s="687">
        <v>7121</v>
      </c>
      <c r="J261" s="182">
        <v>6700</v>
      </c>
      <c r="K261" s="844">
        <v>4501</v>
      </c>
      <c r="L261" s="845">
        <v>4499</v>
      </c>
      <c r="M261" s="187">
        <f t="shared" si="38"/>
        <v>99.955565429904468</v>
      </c>
      <c r="N261" s="210" t="s">
        <v>261</v>
      </c>
      <c r="O261" s="211" t="s">
        <v>261</v>
      </c>
      <c r="P261" s="211" t="s">
        <v>687</v>
      </c>
      <c r="Q261" s="212" t="s">
        <v>56</v>
      </c>
      <c r="R261" s="226" t="s">
        <v>936</v>
      </c>
    </row>
    <row r="262" spans="1:18" s="130" customFormat="1" ht="28.5" x14ac:dyDescent="0.2">
      <c r="A262" s="688" t="s">
        <v>688</v>
      </c>
      <c r="B262" s="689" t="s">
        <v>73</v>
      </c>
      <c r="C262" s="205" t="s">
        <v>52</v>
      </c>
      <c r="D262" s="436" t="s">
        <v>689</v>
      </c>
      <c r="E262" s="193">
        <f t="shared" si="41"/>
        <v>2045</v>
      </c>
      <c r="F262" s="690">
        <v>1717</v>
      </c>
      <c r="G262" s="690">
        <v>126</v>
      </c>
      <c r="H262" s="686">
        <v>202</v>
      </c>
      <c r="I262" s="687">
        <v>252</v>
      </c>
      <c r="J262" s="182">
        <v>1840</v>
      </c>
      <c r="K262" s="844">
        <v>612</v>
      </c>
      <c r="L262" s="845">
        <v>252</v>
      </c>
      <c r="M262" s="187">
        <f t="shared" si="38"/>
        <v>41.17647058823529</v>
      </c>
      <c r="N262" s="210" t="s">
        <v>367</v>
      </c>
      <c r="O262" s="211" t="s">
        <v>367</v>
      </c>
      <c r="P262" s="211" t="s">
        <v>690</v>
      </c>
      <c r="Q262" s="212"/>
      <c r="R262" s="226" t="s">
        <v>691</v>
      </c>
    </row>
    <row r="263" spans="1:18" s="130" customFormat="1" ht="28.5" x14ac:dyDescent="0.2">
      <c r="A263" s="683" t="s">
        <v>692</v>
      </c>
      <c r="B263" s="684" t="s">
        <v>51</v>
      </c>
      <c r="C263" s="205" t="s">
        <v>52</v>
      </c>
      <c r="D263" s="436" t="s">
        <v>693</v>
      </c>
      <c r="E263" s="193">
        <f t="shared" si="41"/>
        <v>3340</v>
      </c>
      <c r="F263" s="690">
        <v>2738</v>
      </c>
      <c r="G263" s="690">
        <v>234</v>
      </c>
      <c r="H263" s="686">
        <v>368</v>
      </c>
      <c r="I263" s="687">
        <v>3340</v>
      </c>
      <c r="J263" s="182">
        <v>3340</v>
      </c>
      <c r="K263" s="844">
        <v>31</v>
      </c>
      <c r="L263" s="845">
        <v>30</v>
      </c>
      <c r="M263" s="187">
        <f t="shared" si="38"/>
        <v>96.774193548387103</v>
      </c>
      <c r="N263" s="210" t="s">
        <v>550</v>
      </c>
      <c r="O263" s="211" t="s">
        <v>550</v>
      </c>
      <c r="P263" s="211" t="s">
        <v>587</v>
      </c>
      <c r="Q263" s="212" t="s">
        <v>545</v>
      </c>
      <c r="R263" s="226" t="s">
        <v>694</v>
      </c>
    </row>
    <row r="264" spans="1:18" s="130" customFormat="1" ht="42.75" x14ac:dyDescent="0.2">
      <c r="A264" s="683" t="s">
        <v>695</v>
      </c>
      <c r="B264" s="684" t="s">
        <v>43</v>
      </c>
      <c r="C264" s="205" t="s">
        <v>52</v>
      </c>
      <c r="D264" s="436" t="s">
        <v>696</v>
      </c>
      <c r="E264" s="181">
        <f t="shared" si="41"/>
        <v>378</v>
      </c>
      <c r="F264" s="685">
        <v>339</v>
      </c>
      <c r="G264" s="685">
        <v>39</v>
      </c>
      <c r="H264" s="686">
        <v>0</v>
      </c>
      <c r="I264" s="687">
        <v>378</v>
      </c>
      <c r="J264" s="182">
        <v>0</v>
      </c>
      <c r="K264" s="844">
        <v>339</v>
      </c>
      <c r="L264" s="845">
        <v>339</v>
      </c>
      <c r="M264" s="187">
        <f t="shared" si="38"/>
        <v>100</v>
      </c>
      <c r="N264" s="210" t="s">
        <v>211</v>
      </c>
      <c r="O264" s="211" t="s">
        <v>161</v>
      </c>
      <c r="P264" s="211" t="s">
        <v>697</v>
      </c>
      <c r="Q264" s="212" t="s">
        <v>88</v>
      </c>
      <c r="R264" s="226" t="s">
        <v>698</v>
      </c>
    </row>
    <row r="265" spans="1:18" s="4" customFormat="1" ht="36" customHeight="1" x14ac:dyDescent="0.2">
      <c r="A265" s="692" t="s">
        <v>699</v>
      </c>
      <c r="B265" s="693" t="s">
        <v>58</v>
      </c>
      <c r="C265" s="253" t="s">
        <v>52</v>
      </c>
      <c r="D265" s="694" t="s">
        <v>700</v>
      </c>
      <c r="E265" s="695">
        <f t="shared" si="41"/>
        <v>322</v>
      </c>
      <c r="F265" s="696">
        <v>246</v>
      </c>
      <c r="G265" s="696">
        <v>76</v>
      </c>
      <c r="H265" s="697">
        <v>0</v>
      </c>
      <c r="I265" s="698">
        <v>322</v>
      </c>
      <c r="J265" s="894">
        <v>0</v>
      </c>
      <c r="K265" s="895">
        <v>76</v>
      </c>
      <c r="L265" s="896">
        <v>76</v>
      </c>
      <c r="M265" s="699">
        <f t="shared" si="38"/>
        <v>100</v>
      </c>
      <c r="N265" s="700" t="s">
        <v>208</v>
      </c>
      <c r="O265" s="527" t="s">
        <v>701</v>
      </c>
      <c r="P265" s="527" t="s">
        <v>702</v>
      </c>
      <c r="Q265" s="261" t="s">
        <v>233</v>
      </c>
      <c r="R265" s="262" t="s">
        <v>703</v>
      </c>
    </row>
    <row r="266" spans="1:18" s="130" customFormat="1" ht="15.95" customHeight="1" x14ac:dyDescent="0.2">
      <c r="A266" s="683" t="s">
        <v>704</v>
      </c>
      <c r="B266" s="684" t="s">
        <v>58</v>
      </c>
      <c r="C266" s="205" t="s">
        <v>52</v>
      </c>
      <c r="D266" s="436" t="s">
        <v>705</v>
      </c>
      <c r="E266" s="181">
        <f t="shared" si="41"/>
        <v>3731</v>
      </c>
      <c r="F266" s="685">
        <v>2780</v>
      </c>
      <c r="G266" s="685">
        <v>234</v>
      </c>
      <c r="H266" s="686">
        <v>717</v>
      </c>
      <c r="I266" s="687">
        <v>3731</v>
      </c>
      <c r="J266" s="182">
        <v>0</v>
      </c>
      <c r="K266" s="844">
        <v>3732</v>
      </c>
      <c r="L266" s="845">
        <v>3731</v>
      </c>
      <c r="M266" s="187">
        <f t="shared" si="38"/>
        <v>99.973204715969985</v>
      </c>
      <c r="N266" s="210" t="s">
        <v>163</v>
      </c>
      <c r="O266" s="211"/>
      <c r="P266" s="211" t="s">
        <v>697</v>
      </c>
      <c r="Q266" s="212"/>
      <c r="R266" s="226" t="s">
        <v>935</v>
      </c>
    </row>
    <row r="267" spans="1:18" s="4" customFormat="1" ht="25.5" customHeight="1" x14ac:dyDescent="0.2">
      <c r="A267" s="701" t="s">
        <v>706</v>
      </c>
      <c r="B267" s="702" t="s">
        <v>58</v>
      </c>
      <c r="C267" s="205" t="s">
        <v>52</v>
      </c>
      <c r="D267" s="703" t="s">
        <v>707</v>
      </c>
      <c r="E267" s="181">
        <f t="shared" si="41"/>
        <v>341</v>
      </c>
      <c r="F267" s="685">
        <v>323</v>
      </c>
      <c r="G267" s="685">
        <v>0</v>
      </c>
      <c r="H267" s="686">
        <v>18</v>
      </c>
      <c r="I267" s="687">
        <v>341</v>
      </c>
      <c r="J267" s="197">
        <v>0</v>
      </c>
      <c r="K267" s="846">
        <v>345</v>
      </c>
      <c r="L267" s="897">
        <v>341</v>
      </c>
      <c r="M267" s="187">
        <f t="shared" si="38"/>
        <v>98.840579710144922</v>
      </c>
      <c r="N267" s="210"/>
      <c r="O267" s="237" t="s">
        <v>110</v>
      </c>
      <c r="P267" s="211" t="s">
        <v>697</v>
      </c>
      <c r="Q267" s="212" t="s">
        <v>88</v>
      </c>
      <c r="R267" s="226" t="s">
        <v>934</v>
      </c>
    </row>
    <row r="268" spans="1:18" s="4" customFormat="1" ht="35.25" customHeight="1" x14ac:dyDescent="0.2">
      <c r="A268" s="692" t="s">
        <v>708</v>
      </c>
      <c r="B268" s="693" t="s">
        <v>104</v>
      </c>
      <c r="C268" s="253" t="s">
        <v>52</v>
      </c>
      <c r="D268" s="704" t="s">
        <v>709</v>
      </c>
      <c r="E268" s="695">
        <f t="shared" si="41"/>
        <v>1964</v>
      </c>
      <c r="F268" s="696">
        <v>1456</v>
      </c>
      <c r="G268" s="696">
        <v>232</v>
      </c>
      <c r="H268" s="697">
        <v>276</v>
      </c>
      <c r="I268" s="698">
        <v>1846</v>
      </c>
      <c r="J268" s="894">
        <v>0</v>
      </c>
      <c r="K268" s="895">
        <v>0</v>
      </c>
      <c r="L268" s="896">
        <v>0</v>
      </c>
      <c r="M268" s="1036" t="s">
        <v>941</v>
      </c>
      <c r="N268" s="700" t="s">
        <v>189</v>
      </c>
      <c r="O268" s="705" t="s">
        <v>701</v>
      </c>
      <c r="P268" s="527" t="s">
        <v>680</v>
      </c>
      <c r="Q268" s="261" t="s">
        <v>545</v>
      </c>
      <c r="R268" s="262" t="s">
        <v>861</v>
      </c>
    </row>
    <row r="269" spans="1:18" s="4" customFormat="1" ht="26.25" customHeight="1" x14ac:dyDescent="0.2">
      <c r="A269" s="692" t="s">
        <v>710</v>
      </c>
      <c r="B269" s="693" t="s">
        <v>119</v>
      </c>
      <c r="C269" s="253" t="s">
        <v>52</v>
      </c>
      <c r="D269" s="704" t="s">
        <v>711</v>
      </c>
      <c r="E269" s="695">
        <f t="shared" si="41"/>
        <v>1998</v>
      </c>
      <c r="F269" s="696">
        <v>1063</v>
      </c>
      <c r="G269" s="696">
        <v>80</v>
      </c>
      <c r="H269" s="697">
        <v>855</v>
      </c>
      <c r="I269" s="698">
        <v>60</v>
      </c>
      <c r="J269" s="894">
        <v>0</v>
      </c>
      <c r="K269" s="895">
        <v>0</v>
      </c>
      <c r="L269" s="896">
        <v>0</v>
      </c>
      <c r="M269" s="1036" t="s">
        <v>941</v>
      </c>
      <c r="N269" s="700" t="s">
        <v>61</v>
      </c>
      <c r="O269" s="527" t="s">
        <v>712</v>
      </c>
      <c r="P269" s="527" t="s">
        <v>842</v>
      </c>
      <c r="Q269" s="261" t="s">
        <v>545</v>
      </c>
      <c r="R269" s="262" t="s">
        <v>713</v>
      </c>
    </row>
    <row r="270" spans="1:18" s="4" customFormat="1" ht="15.95" customHeight="1" thickBot="1" x14ac:dyDescent="0.25">
      <c r="A270" s="692" t="s">
        <v>714</v>
      </c>
      <c r="B270" s="693"/>
      <c r="C270" s="253" t="s">
        <v>52</v>
      </c>
      <c r="D270" s="704" t="s">
        <v>715</v>
      </c>
      <c r="E270" s="695">
        <f t="shared" si="41"/>
        <v>1554</v>
      </c>
      <c r="F270" s="696">
        <v>1204</v>
      </c>
      <c r="G270" s="696">
        <v>46</v>
      </c>
      <c r="H270" s="697">
        <v>304</v>
      </c>
      <c r="I270" s="698">
        <v>1373</v>
      </c>
      <c r="J270" s="894">
        <v>0</v>
      </c>
      <c r="K270" s="895">
        <v>104</v>
      </c>
      <c r="L270" s="896">
        <v>103</v>
      </c>
      <c r="M270" s="699">
        <f t="shared" si="38"/>
        <v>99.038461538461547</v>
      </c>
      <c r="N270" s="700" t="s">
        <v>108</v>
      </c>
      <c r="O270" s="705" t="s">
        <v>701</v>
      </c>
      <c r="P270" s="527" t="s">
        <v>702</v>
      </c>
      <c r="Q270" s="261" t="s">
        <v>233</v>
      </c>
      <c r="R270" s="262" t="s">
        <v>895</v>
      </c>
    </row>
    <row r="271" spans="1:18" s="935" customFormat="1" ht="18" customHeight="1" thickBot="1" x14ac:dyDescent="0.3">
      <c r="A271" s="1074" t="s">
        <v>716</v>
      </c>
      <c r="B271" s="1075"/>
      <c r="C271" s="1075"/>
      <c r="D271" s="1076"/>
      <c r="E271" s="978">
        <f>SUM(E272:E278)</f>
        <v>3868698</v>
      </c>
      <c r="F271" s="983">
        <f t="shared" ref="F271:L271" si="42">SUM(F272:F278)</f>
        <v>3794443</v>
      </c>
      <c r="G271" s="983">
        <f t="shared" si="42"/>
        <v>70152</v>
      </c>
      <c r="H271" s="984">
        <f t="shared" si="42"/>
        <v>4103</v>
      </c>
      <c r="I271" s="978">
        <f t="shared" si="42"/>
        <v>85603</v>
      </c>
      <c r="J271" s="980">
        <f t="shared" si="42"/>
        <v>13608</v>
      </c>
      <c r="K271" s="979">
        <f t="shared" si="42"/>
        <v>11488</v>
      </c>
      <c r="L271" s="979">
        <f t="shared" si="42"/>
        <v>10834</v>
      </c>
      <c r="M271" s="951">
        <f t="shared" si="38"/>
        <v>94.307103064066851</v>
      </c>
      <c r="N271" s="985"/>
      <c r="O271" s="986"/>
      <c r="P271" s="986"/>
      <c r="Q271" s="987"/>
      <c r="R271" s="988"/>
    </row>
    <row r="272" spans="1:18" ht="15.95" customHeight="1" x14ac:dyDescent="0.2">
      <c r="A272" s="546" t="s">
        <v>717</v>
      </c>
      <c r="B272" s="200"/>
      <c r="C272" s="158" t="s">
        <v>718</v>
      </c>
      <c r="D272" s="706" t="s">
        <v>719</v>
      </c>
      <c r="E272" s="655">
        <f t="shared" ref="E272:E278" si="43">SUM(F272:H272)</f>
        <v>1034</v>
      </c>
      <c r="F272" s="162">
        <v>0</v>
      </c>
      <c r="G272" s="162">
        <v>0</v>
      </c>
      <c r="H272" s="186">
        <v>1034</v>
      </c>
      <c r="I272" s="160">
        <v>1034</v>
      </c>
      <c r="J272" s="898">
        <v>0</v>
      </c>
      <c r="K272" s="899">
        <v>1082</v>
      </c>
      <c r="L272" s="841">
        <v>1034</v>
      </c>
      <c r="M272" s="163">
        <f t="shared" si="38"/>
        <v>95.563770794824393</v>
      </c>
      <c r="N272" s="164"/>
      <c r="O272" s="165"/>
      <c r="P272" s="307"/>
      <c r="Q272" s="166"/>
      <c r="R272" s="188"/>
    </row>
    <row r="273" spans="1:18" s="130" customFormat="1" ht="28.5" x14ac:dyDescent="0.2">
      <c r="A273" s="304">
        <v>8006</v>
      </c>
      <c r="B273" s="204"/>
      <c r="C273" s="205" t="s">
        <v>284</v>
      </c>
      <c r="D273" s="263" t="s">
        <v>720</v>
      </c>
      <c r="E273" s="296">
        <f t="shared" si="43"/>
        <v>5023</v>
      </c>
      <c r="F273" s="207">
        <v>5000</v>
      </c>
      <c r="G273" s="207">
        <v>0</v>
      </c>
      <c r="H273" s="217">
        <v>23</v>
      </c>
      <c r="I273" s="181">
        <v>23</v>
      </c>
      <c r="J273" s="182">
        <v>5000</v>
      </c>
      <c r="K273" s="844">
        <v>390</v>
      </c>
      <c r="L273" s="845">
        <v>23</v>
      </c>
      <c r="M273" s="187">
        <f t="shared" si="38"/>
        <v>5.8974358974358969</v>
      </c>
      <c r="N273" s="210"/>
      <c r="O273" s="211"/>
      <c r="P273" s="307" t="s">
        <v>721</v>
      </c>
      <c r="Q273" s="166"/>
      <c r="R273" s="188" t="s">
        <v>722</v>
      </c>
    </row>
    <row r="274" spans="1:18" s="130" customFormat="1" ht="42.75" x14ac:dyDescent="0.2">
      <c r="A274" s="290">
        <v>8114</v>
      </c>
      <c r="B274" s="200" t="s">
        <v>104</v>
      </c>
      <c r="C274" s="158" t="s">
        <v>83</v>
      </c>
      <c r="D274" s="436" t="s">
        <v>723</v>
      </c>
      <c r="E274" s="655">
        <f t="shared" si="43"/>
        <v>2265720</v>
      </c>
      <c r="F274" s="162">
        <v>2248643</v>
      </c>
      <c r="G274" s="162">
        <v>16048</v>
      </c>
      <c r="H274" s="186">
        <v>1029</v>
      </c>
      <c r="I274" s="160">
        <v>17077</v>
      </c>
      <c r="J274" s="182">
        <v>957</v>
      </c>
      <c r="K274" s="844">
        <v>148</v>
      </c>
      <c r="L274" s="841">
        <v>95</v>
      </c>
      <c r="M274" s="163">
        <f t="shared" si="38"/>
        <v>64.189189189189193</v>
      </c>
      <c r="N274" s="164" t="s">
        <v>136</v>
      </c>
      <c r="O274" s="165" t="s">
        <v>56</v>
      </c>
      <c r="P274" s="165" t="s">
        <v>724</v>
      </c>
      <c r="Q274" s="166"/>
      <c r="R274" s="188" t="s">
        <v>725</v>
      </c>
    </row>
    <row r="275" spans="1:18" s="130" customFormat="1" ht="42.75" x14ac:dyDescent="0.2">
      <c r="A275" s="304">
        <v>8146</v>
      </c>
      <c r="B275" s="204" t="s">
        <v>100</v>
      </c>
      <c r="C275" s="205" t="s">
        <v>83</v>
      </c>
      <c r="D275" s="436" t="s">
        <v>726</v>
      </c>
      <c r="E275" s="296">
        <f t="shared" si="43"/>
        <v>943127</v>
      </c>
      <c r="F275" s="207">
        <v>900000</v>
      </c>
      <c r="G275" s="207">
        <v>43122</v>
      </c>
      <c r="H275" s="217">
        <v>5</v>
      </c>
      <c r="I275" s="181">
        <v>5327</v>
      </c>
      <c r="J275" s="182">
        <v>2151</v>
      </c>
      <c r="K275" s="844">
        <v>114</v>
      </c>
      <c r="L275" s="845">
        <v>114</v>
      </c>
      <c r="M275" s="163">
        <f t="shared" si="38"/>
        <v>100</v>
      </c>
      <c r="N275" s="210"/>
      <c r="O275" s="211"/>
      <c r="P275" s="211" t="s">
        <v>171</v>
      </c>
      <c r="Q275" s="212"/>
      <c r="R275" s="218" t="s">
        <v>727</v>
      </c>
    </row>
    <row r="276" spans="1:18" s="130" customFormat="1" ht="28.5" x14ac:dyDescent="0.2">
      <c r="A276" s="304">
        <v>8172</v>
      </c>
      <c r="B276" s="204" t="s">
        <v>58</v>
      </c>
      <c r="C276" s="205" t="s">
        <v>619</v>
      </c>
      <c r="D276" s="436" t="s">
        <v>728</v>
      </c>
      <c r="E276" s="296">
        <f t="shared" si="43"/>
        <v>3253</v>
      </c>
      <c r="F276" s="207">
        <v>0</v>
      </c>
      <c r="G276" s="207">
        <v>2960</v>
      </c>
      <c r="H276" s="217">
        <v>293</v>
      </c>
      <c r="I276" s="181">
        <v>3253</v>
      </c>
      <c r="J276" s="182">
        <v>5000</v>
      </c>
      <c r="K276" s="844">
        <v>2254</v>
      </c>
      <c r="L276" s="845">
        <v>2254</v>
      </c>
      <c r="M276" s="187">
        <f t="shared" si="38"/>
        <v>100</v>
      </c>
      <c r="N276" s="210"/>
      <c r="O276" s="211"/>
      <c r="P276" s="211"/>
      <c r="Q276" s="212"/>
      <c r="R276" s="226" t="s">
        <v>729</v>
      </c>
    </row>
    <row r="277" spans="1:18" s="4" customFormat="1" ht="45" customHeight="1" x14ac:dyDescent="0.2">
      <c r="A277" s="707">
        <v>8190</v>
      </c>
      <c r="B277" s="506" t="s">
        <v>730</v>
      </c>
      <c r="C277" s="205" t="s">
        <v>731</v>
      </c>
      <c r="D277" s="708" t="s">
        <v>732</v>
      </c>
      <c r="E277" s="296">
        <f t="shared" si="43"/>
        <v>64761</v>
      </c>
      <c r="F277" s="207">
        <v>60000</v>
      </c>
      <c r="G277" s="207">
        <v>3042</v>
      </c>
      <c r="H277" s="217">
        <v>1719</v>
      </c>
      <c r="I277" s="181">
        <v>58889</v>
      </c>
      <c r="J277" s="197">
        <v>500</v>
      </c>
      <c r="K277" s="846">
        <v>7500</v>
      </c>
      <c r="L277" s="897">
        <v>7314</v>
      </c>
      <c r="M277" s="187">
        <f t="shared" si="38"/>
        <v>97.52</v>
      </c>
      <c r="N277" s="210" t="s">
        <v>733</v>
      </c>
      <c r="O277" s="211" t="s">
        <v>60</v>
      </c>
      <c r="P277" s="211" t="s">
        <v>843</v>
      </c>
      <c r="Q277" s="212" t="s">
        <v>288</v>
      </c>
      <c r="R277" s="226" t="s">
        <v>734</v>
      </c>
    </row>
    <row r="278" spans="1:18" s="4" customFormat="1" ht="30.75" customHeight="1" thickBot="1" x14ac:dyDescent="0.25">
      <c r="A278" s="709">
        <v>8204</v>
      </c>
      <c r="B278" s="710" t="s">
        <v>58</v>
      </c>
      <c r="C278" s="270" t="s">
        <v>626</v>
      </c>
      <c r="D278" s="711" t="s">
        <v>735</v>
      </c>
      <c r="E278" s="712">
        <f t="shared" si="43"/>
        <v>585780</v>
      </c>
      <c r="F278" s="272">
        <v>580800</v>
      </c>
      <c r="G278" s="272">
        <v>4980</v>
      </c>
      <c r="H278" s="274">
        <v>0</v>
      </c>
      <c r="I278" s="275">
        <v>0</v>
      </c>
      <c r="J278" s="900">
        <v>0</v>
      </c>
      <c r="K278" s="901">
        <v>0</v>
      </c>
      <c r="L278" s="902">
        <v>0</v>
      </c>
      <c r="M278" s="1028" t="s">
        <v>941</v>
      </c>
      <c r="N278" s="320"/>
      <c r="O278" s="321"/>
      <c r="P278" s="321"/>
      <c r="Q278" s="322"/>
      <c r="R278" s="282" t="s">
        <v>736</v>
      </c>
    </row>
    <row r="279" spans="1:18" s="935" customFormat="1" ht="18" customHeight="1" thickBot="1" x14ac:dyDescent="0.3">
      <c r="A279" s="1085" t="s">
        <v>737</v>
      </c>
      <c r="B279" s="1086"/>
      <c r="C279" s="1086"/>
      <c r="D279" s="1087"/>
      <c r="E279" s="978">
        <f t="shared" ref="E279:L279" si="44">SUM(E280:E281)</f>
        <v>71284</v>
      </c>
      <c r="F279" s="979">
        <f t="shared" si="44"/>
        <v>71284</v>
      </c>
      <c r="G279" s="983">
        <f t="shared" si="44"/>
        <v>0</v>
      </c>
      <c r="H279" s="984">
        <f t="shared" si="44"/>
        <v>0</v>
      </c>
      <c r="I279" s="978">
        <f t="shared" si="44"/>
        <v>64622</v>
      </c>
      <c r="J279" s="980">
        <f t="shared" si="44"/>
        <v>39002</v>
      </c>
      <c r="K279" s="979">
        <f t="shared" si="44"/>
        <v>567</v>
      </c>
      <c r="L279" s="979">
        <f t="shared" si="44"/>
        <v>553</v>
      </c>
      <c r="M279" s="951">
        <f t="shared" si="38"/>
        <v>97.53086419753086</v>
      </c>
      <c r="N279" s="985"/>
      <c r="O279" s="986"/>
      <c r="P279" s="986"/>
      <c r="Q279" s="987"/>
      <c r="R279" s="988"/>
    </row>
    <row r="280" spans="1:18" ht="28.5" x14ac:dyDescent="0.2">
      <c r="A280" s="323">
        <v>5014</v>
      </c>
      <c r="B280" s="387" t="s">
        <v>104</v>
      </c>
      <c r="C280" s="324" t="s">
        <v>284</v>
      </c>
      <c r="D280" s="335" t="s">
        <v>738</v>
      </c>
      <c r="E280" s="328">
        <f>SUM(F280:H280)</f>
        <v>19284</v>
      </c>
      <c r="F280" s="326">
        <v>19284</v>
      </c>
      <c r="G280" s="326">
        <v>0</v>
      </c>
      <c r="H280" s="327">
        <v>0</v>
      </c>
      <c r="I280" s="328">
        <v>12622</v>
      </c>
      <c r="J280" s="352">
        <v>27002</v>
      </c>
      <c r="K280" s="858">
        <v>567</v>
      </c>
      <c r="L280" s="858">
        <v>553</v>
      </c>
      <c r="M280" s="353">
        <f t="shared" si="38"/>
        <v>97.53086419753086</v>
      </c>
      <c r="N280" s="331" t="s">
        <v>167</v>
      </c>
      <c r="O280" s="332"/>
      <c r="P280" s="332" t="s">
        <v>77</v>
      </c>
      <c r="Q280" s="333" t="s">
        <v>355</v>
      </c>
      <c r="R280" s="391" t="s">
        <v>739</v>
      </c>
    </row>
    <row r="281" spans="1:18" s="130" customFormat="1" ht="15.95" customHeight="1" thickBot="1" x14ac:dyDescent="0.25">
      <c r="A281" s="323">
        <v>8159</v>
      </c>
      <c r="B281" s="387" t="s">
        <v>104</v>
      </c>
      <c r="C281" s="324" t="s">
        <v>619</v>
      </c>
      <c r="D281" s="497" t="s">
        <v>740</v>
      </c>
      <c r="E281" s="328">
        <f>SUM(F281:H281)</f>
        <v>52000</v>
      </c>
      <c r="F281" s="326">
        <v>52000</v>
      </c>
      <c r="G281" s="326"/>
      <c r="H281" s="327"/>
      <c r="I281" s="328">
        <v>52000</v>
      </c>
      <c r="J281" s="352">
        <v>12000</v>
      </c>
      <c r="K281" s="858">
        <v>0</v>
      </c>
      <c r="L281" s="858">
        <v>0</v>
      </c>
      <c r="M281" s="1037" t="s">
        <v>941</v>
      </c>
      <c r="N281" s="331" t="s">
        <v>741</v>
      </c>
      <c r="O281" s="332" t="s">
        <v>741</v>
      </c>
      <c r="P281" s="332" t="s">
        <v>844</v>
      </c>
      <c r="Q281" s="333" t="s">
        <v>136</v>
      </c>
      <c r="R281" s="167" t="s">
        <v>742</v>
      </c>
    </row>
    <row r="282" spans="1:18" s="935" customFormat="1" ht="18" customHeight="1" thickBot="1" x14ac:dyDescent="0.3">
      <c r="A282" s="1074" t="s">
        <v>743</v>
      </c>
      <c r="B282" s="1075"/>
      <c r="C282" s="1075"/>
      <c r="D282" s="1076"/>
      <c r="E282" s="978">
        <f t="shared" ref="E282:L282" si="45">SUM(E283:E284)</f>
        <v>17920</v>
      </c>
      <c r="F282" s="983">
        <f t="shared" si="45"/>
        <v>16900</v>
      </c>
      <c r="G282" s="983">
        <f t="shared" si="45"/>
        <v>550</v>
      </c>
      <c r="H282" s="984">
        <f t="shared" si="45"/>
        <v>470</v>
      </c>
      <c r="I282" s="978">
        <f t="shared" si="45"/>
        <v>15979</v>
      </c>
      <c r="J282" s="980">
        <f t="shared" si="45"/>
        <v>17495</v>
      </c>
      <c r="K282" s="979">
        <f t="shared" si="45"/>
        <v>11530</v>
      </c>
      <c r="L282" s="979">
        <f t="shared" si="45"/>
        <v>11469</v>
      </c>
      <c r="M282" s="942">
        <f>(L282/K282)*100</f>
        <v>99.470945359930624</v>
      </c>
      <c r="N282" s="985"/>
      <c r="O282" s="986"/>
      <c r="P282" s="986"/>
      <c r="Q282" s="987"/>
      <c r="R282" s="988"/>
    </row>
    <row r="283" spans="1:18" s="130" customFormat="1" ht="29.25" x14ac:dyDescent="0.2">
      <c r="A283" s="713">
        <v>3075</v>
      </c>
      <c r="B283" s="425" t="s">
        <v>43</v>
      </c>
      <c r="C283" s="324" t="s">
        <v>38</v>
      </c>
      <c r="D283" s="312" t="s">
        <v>744</v>
      </c>
      <c r="E283" s="328">
        <f>F283+G283+H283</f>
        <v>15920</v>
      </c>
      <c r="F283" s="337">
        <v>15100</v>
      </c>
      <c r="G283" s="326">
        <v>350</v>
      </c>
      <c r="H283" s="327">
        <v>470</v>
      </c>
      <c r="I283" s="328">
        <v>15920</v>
      </c>
      <c r="J283" s="352">
        <v>15595</v>
      </c>
      <c r="K283" s="858">
        <v>11530</v>
      </c>
      <c r="L283" s="858">
        <v>11469</v>
      </c>
      <c r="M283" s="353">
        <f>(L283/K283)*100</f>
        <v>99.470945359930624</v>
      </c>
      <c r="N283" s="331" t="s">
        <v>540</v>
      </c>
      <c r="O283" s="332" t="s">
        <v>550</v>
      </c>
      <c r="P283" s="332" t="s">
        <v>745</v>
      </c>
      <c r="Q283" s="333" t="s">
        <v>56</v>
      </c>
      <c r="R283" s="391" t="s">
        <v>896</v>
      </c>
    </row>
    <row r="284" spans="1:18" ht="29.25" thickBot="1" x14ac:dyDescent="0.25">
      <c r="A284" s="714">
        <v>5043</v>
      </c>
      <c r="B284" s="715" t="s">
        <v>104</v>
      </c>
      <c r="C284" s="716" t="s">
        <v>619</v>
      </c>
      <c r="D284" s="717" t="s">
        <v>746</v>
      </c>
      <c r="E284" s="328">
        <f>F284+G284+H284</f>
        <v>2000</v>
      </c>
      <c r="F284" s="718">
        <v>1800</v>
      </c>
      <c r="G284" s="718">
        <v>200</v>
      </c>
      <c r="H284" s="719">
        <v>0</v>
      </c>
      <c r="I284" s="718">
        <v>59</v>
      </c>
      <c r="J284" s="720">
        <v>1900</v>
      </c>
      <c r="K284" s="903">
        <v>0</v>
      </c>
      <c r="L284" s="903">
        <v>0</v>
      </c>
      <c r="M284" s="1037" t="s">
        <v>941</v>
      </c>
      <c r="N284" s="561"/>
      <c r="O284" s="563"/>
      <c r="P284" s="563"/>
      <c r="Q284" s="721"/>
      <c r="R284" s="722" t="s">
        <v>747</v>
      </c>
    </row>
    <row r="285" spans="1:18" s="935" customFormat="1" ht="18" customHeight="1" thickBot="1" x14ac:dyDescent="0.3">
      <c r="A285" s="1071" t="s">
        <v>897</v>
      </c>
      <c r="B285" s="1072"/>
      <c r="C285" s="1072"/>
      <c r="D285" s="1073"/>
      <c r="E285" s="961">
        <f t="shared" ref="E285:L285" si="46">E287+E298</f>
        <v>478484</v>
      </c>
      <c r="F285" s="959">
        <f t="shared" si="46"/>
        <v>457828</v>
      </c>
      <c r="G285" s="959">
        <f t="shared" si="46"/>
        <v>15225</v>
      </c>
      <c r="H285" s="989">
        <f t="shared" si="46"/>
        <v>5431</v>
      </c>
      <c r="I285" s="961">
        <f t="shared" si="46"/>
        <v>51744</v>
      </c>
      <c r="J285" s="962">
        <f t="shared" si="46"/>
        <v>29295</v>
      </c>
      <c r="K285" s="959">
        <f t="shared" si="46"/>
        <v>4366</v>
      </c>
      <c r="L285" s="959">
        <f t="shared" si="46"/>
        <v>4030</v>
      </c>
      <c r="M285" s="930">
        <f>(L285/K285)*100</f>
        <v>92.304168575355021</v>
      </c>
      <c r="N285" s="990"/>
      <c r="O285" s="991"/>
      <c r="P285" s="991"/>
      <c r="Q285" s="992"/>
      <c r="R285" s="966"/>
    </row>
    <row r="286" spans="1:18" ht="15" x14ac:dyDescent="0.2">
      <c r="A286" s="1068" t="s">
        <v>748</v>
      </c>
      <c r="B286" s="1069"/>
      <c r="C286" s="1069"/>
      <c r="D286" s="1070"/>
      <c r="E286" s="723"/>
      <c r="F286" s="724"/>
      <c r="G286" s="724"/>
      <c r="H286" s="725"/>
      <c r="I286" s="723"/>
      <c r="J286" s="904"/>
      <c r="K286" s="905"/>
      <c r="L286" s="905"/>
      <c r="M286" s="565"/>
      <c r="N286" s="726"/>
      <c r="O286" s="727"/>
      <c r="P286" s="727"/>
      <c r="Q286" s="728"/>
      <c r="R286" s="729"/>
    </row>
    <row r="287" spans="1:18" ht="15.75" thickBot="1" x14ac:dyDescent="0.25">
      <c r="A287" s="1082" t="s">
        <v>749</v>
      </c>
      <c r="B287" s="1083"/>
      <c r="C287" s="1083"/>
      <c r="D287" s="1084"/>
      <c r="E287" s="730">
        <f>SUM(E288:E297)</f>
        <v>416073</v>
      </c>
      <c r="F287" s="731">
        <f t="shared" ref="F287:L287" si="47">SUM(F288:F297)</f>
        <v>398917</v>
      </c>
      <c r="G287" s="731">
        <f t="shared" si="47"/>
        <v>13225</v>
      </c>
      <c r="H287" s="732">
        <f t="shared" si="47"/>
        <v>3931</v>
      </c>
      <c r="I287" s="730">
        <f t="shared" si="47"/>
        <v>51481</v>
      </c>
      <c r="J287" s="733">
        <f t="shared" si="47"/>
        <v>28025</v>
      </c>
      <c r="K287" s="791">
        <f t="shared" si="47"/>
        <v>4096</v>
      </c>
      <c r="L287" s="791">
        <f t="shared" si="47"/>
        <v>3767</v>
      </c>
      <c r="M287" s="286">
        <f t="shared" ref="M287:M303" si="48">(L287/K287)*100</f>
        <v>91.9677734375</v>
      </c>
      <c r="N287" s="734"/>
      <c r="O287" s="735"/>
      <c r="P287" s="735"/>
      <c r="Q287" s="736"/>
      <c r="R287" s="737"/>
    </row>
    <row r="288" spans="1:18" s="130" customFormat="1" ht="42.75" x14ac:dyDescent="0.2">
      <c r="A288" s="311">
        <v>6022</v>
      </c>
      <c r="B288" s="200"/>
      <c r="C288" s="158" t="s">
        <v>284</v>
      </c>
      <c r="D288" s="738" t="s">
        <v>940</v>
      </c>
      <c r="E288" s="655">
        <f t="shared" ref="E288:E297" si="49">F288+G288+H288</f>
        <v>5500</v>
      </c>
      <c r="F288" s="162">
        <v>4400</v>
      </c>
      <c r="G288" s="162">
        <v>1100</v>
      </c>
      <c r="H288" s="186">
        <v>0</v>
      </c>
      <c r="I288" s="160">
        <v>2953</v>
      </c>
      <c r="J288" s="292">
        <v>3916</v>
      </c>
      <c r="K288" s="854">
        <v>1335</v>
      </c>
      <c r="L288" s="841">
        <v>1271</v>
      </c>
      <c r="M288" s="163">
        <f t="shared" si="48"/>
        <v>95.205992509363284</v>
      </c>
      <c r="N288" s="164"/>
      <c r="O288" s="165" t="s">
        <v>60</v>
      </c>
      <c r="P288" s="307" t="s">
        <v>750</v>
      </c>
      <c r="Q288" s="166"/>
      <c r="R288" s="188" t="s">
        <v>917</v>
      </c>
    </row>
    <row r="289" spans="1:18" s="132" customFormat="1" ht="36.75" customHeight="1" x14ac:dyDescent="0.2">
      <c r="A289" s="739">
        <v>6024</v>
      </c>
      <c r="B289" s="204" t="s">
        <v>129</v>
      </c>
      <c r="C289" s="205" t="s">
        <v>248</v>
      </c>
      <c r="D289" s="291" t="s">
        <v>751</v>
      </c>
      <c r="E289" s="296">
        <f t="shared" si="49"/>
        <v>436</v>
      </c>
      <c r="F289" s="207">
        <v>0</v>
      </c>
      <c r="G289" s="207">
        <v>0</v>
      </c>
      <c r="H289" s="217">
        <v>436</v>
      </c>
      <c r="I289" s="181">
        <v>436</v>
      </c>
      <c r="J289" s="182">
        <v>0</v>
      </c>
      <c r="K289" s="844">
        <v>436</v>
      </c>
      <c r="L289" s="845">
        <v>436</v>
      </c>
      <c r="M289" s="187">
        <f t="shared" si="48"/>
        <v>100</v>
      </c>
      <c r="N289" s="210"/>
      <c r="O289" s="211"/>
      <c r="P289" s="225"/>
      <c r="Q289" s="212"/>
      <c r="R289" s="218" t="s">
        <v>752</v>
      </c>
    </row>
    <row r="290" spans="1:18" s="130" customFormat="1" ht="15.95" customHeight="1" x14ac:dyDescent="0.2">
      <c r="A290" s="304">
        <v>6027</v>
      </c>
      <c r="B290" s="204" t="s">
        <v>67</v>
      </c>
      <c r="C290" s="205" t="s">
        <v>284</v>
      </c>
      <c r="D290" s="291" t="s">
        <v>753</v>
      </c>
      <c r="E290" s="296">
        <f t="shared" si="49"/>
        <v>6679</v>
      </c>
      <c r="F290" s="207">
        <v>6179</v>
      </c>
      <c r="G290" s="207">
        <v>500</v>
      </c>
      <c r="H290" s="217">
        <v>0</v>
      </c>
      <c r="I290" s="181">
        <v>6679</v>
      </c>
      <c r="J290" s="182">
        <v>1741</v>
      </c>
      <c r="K290" s="844">
        <v>0</v>
      </c>
      <c r="L290" s="845">
        <v>0</v>
      </c>
      <c r="M290" s="1025" t="s">
        <v>941</v>
      </c>
      <c r="N290" s="210"/>
      <c r="O290" s="211" t="s">
        <v>88</v>
      </c>
      <c r="P290" s="225" t="s">
        <v>754</v>
      </c>
      <c r="Q290" s="212"/>
      <c r="R290" s="218" t="s">
        <v>755</v>
      </c>
    </row>
    <row r="291" spans="1:18" s="130" customFormat="1" ht="15.95" customHeight="1" x14ac:dyDescent="0.2">
      <c r="A291" s="683" t="s">
        <v>756</v>
      </c>
      <c r="B291" s="204" t="s">
        <v>43</v>
      </c>
      <c r="C291" s="205" t="s">
        <v>619</v>
      </c>
      <c r="D291" s="740" t="s">
        <v>939</v>
      </c>
      <c r="E291" s="296">
        <f t="shared" si="49"/>
        <v>105000</v>
      </c>
      <c r="F291" s="207">
        <v>101618</v>
      </c>
      <c r="G291" s="207">
        <v>2990</v>
      </c>
      <c r="H291" s="217">
        <v>392</v>
      </c>
      <c r="I291" s="181">
        <v>3448</v>
      </c>
      <c r="J291" s="182">
        <v>10500</v>
      </c>
      <c r="K291" s="844">
        <v>67</v>
      </c>
      <c r="L291" s="845">
        <v>66</v>
      </c>
      <c r="M291" s="187">
        <f t="shared" si="48"/>
        <v>98.507462686567166</v>
      </c>
      <c r="N291" s="210" t="s">
        <v>139</v>
      </c>
      <c r="O291" s="211" t="s">
        <v>154</v>
      </c>
      <c r="P291" s="211" t="s">
        <v>757</v>
      </c>
      <c r="Q291" s="212"/>
      <c r="R291" s="226" t="s">
        <v>758</v>
      </c>
    </row>
    <row r="292" spans="1:18" s="130" customFormat="1" ht="28.5" x14ac:dyDescent="0.2">
      <c r="A292" s="683" t="s">
        <v>759</v>
      </c>
      <c r="B292" s="204" t="s">
        <v>67</v>
      </c>
      <c r="C292" s="205" t="s">
        <v>284</v>
      </c>
      <c r="D292" s="741" t="s">
        <v>918</v>
      </c>
      <c r="E292" s="296">
        <f t="shared" si="49"/>
        <v>2586</v>
      </c>
      <c r="F292" s="207">
        <v>2213</v>
      </c>
      <c r="G292" s="207">
        <v>262</v>
      </c>
      <c r="H292" s="217">
        <v>111</v>
      </c>
      <c r="I292" s="181">
        <v>2586</v>
      </c>
      <c r="J292" s="182">
        <v>1000</v>
      </c>
      <c r="K292" s="844">
        <v>111</v>
      </c>
      <c r="L292" s="845">
        <v>110</v>
      </c>
      <c r="M292" s="187">
        <f t="shared" si="48"/>
        <v>99.099099099099092</v>
      </c>
      <c r="N292" s="224"/>
      <c r="O292" s="211"/>
      <c r="P292" s="225"/>
      <c r="Q292" s="212"/>
      <c r="R292" s="218" t="s">
        <v>760</v>
      </c>
    </row>
    <row r="293" spans="1:18" s="130" customFormat="1" ht="42.75" x14ac:dyDescent="0.2">
      <c r="A293" s="683" t="s">
        <v>761</v>
      </c>
      <c r="B293" s="204"/>
      <c r="C293" s="294" t="s">
        <v>284</v>
      </c>
      <c r="D293" s="741" t="s">
        <v>762</v>
      </c>
      <c r="E293" s="296">
        <f t="shared" si="49"/>
        <v>7500</v>
      </c>
      <c r="F293" s="207">
        <v>7500</v>
      </c>
      <c r="G293" s="207">
        <v>0</v>
      </c>
      <c r="H293" s="217">
        <v>0</v>
      </c>
      <c r="I293" s="181">
        <v>3287</v>
      </c>
      <c r="J293" s="182">
        <v>868</v>
      </c>
      <c r="K293" s="844">
        <v>850</v>
      </c>
      <c r="L293" s="845">
        <v>773</v>
      </c>
      <c r="M293" s="187">
        <f t="shared" si="48"/>
        <v>90.941176470588232</v>
      </c>
      <c r="N293" s="224"/>
      <c r="O293" s="211"/>
      <c r="P293" s="225" t="s">
        <v>763</v>
      </c>
      <c r="Q293" s="212"/>
      <c r="R293" s="226" t="s">
        <v>920</v>
      </c>
    </row>
    <row r="294" spans="1:18" s="130" customFormat="1" ht="28.5" x14ac:dyDescent="0.2">
      <c r="A294" s="683" t="s">
        <v>764</v>
      </c>
      <c r="B294" s="204" t="s">
        <v>129</v>
      </c>
      <c r="C294" s="205" t="s">
        <v>619</v>
      </c>
      <c r="D294" s="509" t="s">
        <v>765</v>
      </c>
      <c r="E294" s="296">
        <f t="shared" si="49"/>
        <v>31095</v>
      </c>
      <c r="F294" s="207">
        <v>27230</v>
      </c>
      <c r="G294" s="207">
        <v>2873</v>
      </c>
      <c r="H294" s="217">
        <v>992</v>
      </c>
      <c r="I294" s="181">
        <v>31095</v>
      </c>
      <c r="J294" s="182">
        <v>1000</v>
      </c>
      <c r="K294" s="844">
        <v>120</v>
      </c>
      <c r="L294" s="845">
        <v>114</v>
      </c>
      <c r="M294" s="187">
        <f t="shared" si="48"/>
        <v>95</v>
      </c>
      <c r="N294" s="210"/>
      <c r="O294" s="211"/>
      <c r="P294" s="211" t="s">
        <v>766</v>
      </c>
      <c r="Q294" s="212" t="s">
        <v>161</v>
      </c>
      <c r="R294" s="393" t="s">
        <v>383</v>
      </c>
    </row>
    <row r="295" spans="1:18" s="130" customFormat="1" ht="28.5" x14ac:dyDescent="0.2">
      <c r="A295" s="683" t="s">
        <v>767</v>
      </c>
      <c r="B295" s="204" t="s">
        <v>104</v>
      </c>
      <c r="C295" s="294" t="s">
        <v>284</v>
      </c>
      <c r="D295" s="263" t="s">
        <v>768</v>
      </c>
      <c r="E295" s="296">
        <f t="shared" si="49"/>
        <v>4000</v>
      </c>
      <c r="F295" s="207">
        <v>3500</v>
      </c>
      <c r="G295" s="207">
        <v>500</v>
      </c>
      <c r="H295" s="217">
        <v>0</v>
      </c>
      <c r="I295" s="181">
        <v>116</v>
      </c>
      <c r="J295" s="182">
        <v>4000</v>
      </c>
      <c r="K295" s="844">
        <v>200</v>
      </c>
      <c r="L295" s="845">
        <v>116</v>
      </c>
      <c r="M295" s="187">
        <f t="shared" si="48"/>
        <v>57.999999999999993</v>
      </c>
      <c r="N295" s="210"/>
      <c r="O295" s="211"/>
      <c r="P295" s="225" t="s">
        <v>763</v>
      </c>
      <c r="Q295" s="212"/>
      <c r="R295" s="226" t="s">
        <v>769</v>
      </c>
    </row>
    <row r="296" spans="1:18" s="130" customFormat="1" ht="28.5" x14ac:dyDescent="0.2">
      <c r="A296" s="304">
        <v>6045</v>
      </c>
      <c r="B296" s="204" t="s">
        <v>129</v>
      </c>
      <c r="C296" s="294" t="s">
        <v>619</v>
      </c>
      <c r="D296" s="436" t="s">
        <v>770</v>
      </c>
      <c r="E296" s="296">
        <f t="shared" si="49"/>
        <v>253000</v>
      </c>
      <c r="F296" s="207">
        <v>246000</v>
      </c>
      <c r="G296" s="207">
        <v>5000</v>
      </c>
      <c r="H296" s="217">
        <v>2000</v>
      </c>
      <c r="I296" s="181">
        <v>604</v>
      </c>
      <c r="J296" s="182">
        <v>5000</v>
      </c>
      <c r="K296" s="844">
        <v>700</v>
      </c>
      <c r="L296" s="845">
        <v>604</v>
      </c>
      <c r="M296" s="187">
        <f t="shared" si="48"/>
        <v>86.285714285714292</v>
      </c>
      <c r="N296" s="210" t="s">
        <v>56</v>
      </c>
      <c r="O296" s="211"/>
      <c r="P296" s="225"/>
      <c r="Q296" s="212"/>
      <c r="R296" s="226" t="s">
        <v>771</v>
      </c>
    </row>
    <row r="297" spans="1:18" s="132" customFormat="1" ht="33" customHeight="1" thickBot="1" x14ac:dyDescent="0.25">
      <c r="A297" s="304">
        <v>8006</v>
      </c>
      <c r="B297" s="204"/>
      <c r="C297" s="205" t="s">
        <v>284</v>
      </c>
      <c r="D297" s="263" t="s">
        <v>720</v>
      </c>
      <c r="E297" s="428">
        <f t="shared" si="49"/>
        <v>277</v>
      </c>
      <c r="F297" s="272">
        <v>277</v>
      </c>
      <c r="G297" s="272">
        <v>0</v>
      </c>
      <c r="H297" s="274">
        <v>0</v>
      </c>
      <c r="I297" s="275">
        <v>277</v>
      </c>
      <c r="J297" s="318">
        <v>0</v>
      </c>
      <c r="K297" s="855">
        <v>277</v>
      </c>
      <c r="L297" s="856">
        <v>277</v>
      </c>
      <c r="M297" s="319">
        <f t="shared" si="48"/>
        <v>100</v>
      </c>
      <c r="N297" s="320"/>
      <c r="O297" s="321"/>
      <c r="P297" s="742" t="s">
        <v>25</v>
      </c>
      <c r="Q297" s="322"/>
      <c r="R297" s="282" t="s">
        <v>919</v>
      </c>
    </row>
    <row r="298" spans="1:18" s="935" customFormat="1" ht="18" customHeight="1" thickBot="1" x14ac:dyDescent="0.3">
      <c r="A298" s="1074" t="s">
        <v>772</v>
      </c>
      <c r="B298" s="1075"/>
      <c r="C298" s="1075"/>
      <c r="D298" s="1076"/>
      <c r="E298" s="978">
        <f t="shared" ref="E298:L298" si="50">SUM(E299:E299)</f>
        <v>62411</v>
      </c>
      <c r="F298" s="983">
        <f t="shared" si="50"/>
        <v>58911</v>
      </c>
      <c r="G298" s="983">
        <f t="shared" si="50"/>
        <v>2000</v>
      </c>
      <c r="H298" s="984">
        <f t="shared" si="50"/>
        <v>1500</v>
      </c>
      <c r="I298" s="978">
        <f t="shared" si="50"/>
        <v>263</v>
      </c>
      <c r="J298" s="993">
        <f t="shared" si="50"/>
        <v>1270</v>
      </c>
      <c r="K298" s="979">
        <f t="shared" si="50"/>
        <v>270</v>
      </c>
      <c r="L298" s="979">
        <f t="shared" si="50"/>
        <v>263</v>
      </c>
      <c r="M298" s="951">
        <f t="shared" si="48"/>
        <v>97.407407407407405</v>
      </c>
      <c r="N298" s="985"/>
      <c r="O298" s="986"/>
      <c r="P298" s="986"/>
      <c r="Q298" s="987"/>
      <c r="R298" s="988"/>
    </row>
    <row r="299" spans="1:18" ht="29.25" thickBot="1" x14ac:dyDescent="0.25">
      <c r="A299" s="743">
        <v>6046</v>
      </c>
      <c r="B299" s="744" t="s">
        <v>67</v>
      </c>
      <c r="C299" s="745" t="s">
        <v>619</v>
      </c>
      <c r="D299" s="746" t="s">
        <v>773</v>
      </c>
      <c r="E299" s="556">
        <f>F299+G299+H299</f>
        <v>62411</v>
      </c>
      <c r="F299" s="747">
        <v>58911</v>
      </c>
      <c r="G299" s="747">
        <v>2000</v>
      </c>
      <c r="H299" s="748">
        <v>1500</v>
      </c>
      <c r="I299" s="556">
        <v>263</v>
      </c>
      <c r="J299" s="906">
        <v>1270</v>
      </c>
      <c r="K299" s="907">
        <v>270</v>
      </c>
      <c r="L299" s="908">
        <v>263</v>
      </c>
      <c r="M299" s="751">
        <f t="shared" si="48"/>
        <v>97.407407407407405</v>
      </c>
      <c r="N299" s="752" t="s">
        <v>25</v>
      </c>
      <c r="O299" s="599"/>
      <c r="P299" s="753"/>
      <c r="Q299" s="564"/>
      <c r="R299" s="545" t="s">
        <v>774</v>
      </c>
    </row>
    <row r="300" spans="1:18" s="935" customFormat="1" ht="18" customHeight="1" thickBot="1" x14ac:dyDescent="0.3">
      <c r="A300" s="1071" t="s">
        <v>898</v>
      </c>
      <c r="B300" s="1072"/>
      <c r="C300" s="1072"/>
      <c r="D300" s="1073"/>
      <c r="E300" s="994">
        <f t="shared" ref="E300:L300" si="51">SUM(E301+E305)</f>
        <v>447852</v>
      </c>
      <c r="F300" s="995">
        <f t="shared" si="51"/>
        <v>423768</v>
      </c>
      <c r="G300" s="995">
        <f t="shared" si="51"/>
        <v>15989</v>
      </c>
      <c r="H300" s="996">
        <f t="shared" si="51"/>
        <v>8095</v>
      </c>
      <c r="I300" s="994">
        <f t="shared" si="51"/>
        <v>82428</v>
      </c>
      <c r="J300" s="997">
        <f t="shared" si="51"/>
        <v>47483</v>
      </c>
      <c r="K300" s="995">
        <f t="shared" si="51"/>
        <v>34847</v>
      </c>
      <c r="L300" s="995">
        <f t="shared" si="51"/>
        <v>34330</v>
      </c>
      <c r="M300" s="998">
        <f t="shared" si="48"/>
        <v>98.516371567136346</v>
      </c>
      <c r="N300" s="999"/>
      <c r="O300" s="1000"/>
      <c r="P300" s="1000"/>
      <c r="Q300" s="1001"/>
      <c r="R300" s="1002"/>
    </row>
    <row r="301" spans="1:18" s="935" customFormat="1" ht="18" customHeight="1" thickBot="1" x14ac:dyDescent="0.3">
      <c r="A301" s="1074" t="s">
        <v>775</v>
      </c>
      <c r="B301" s="1075"/>
      <c r="C301" s="1075"/>
      <c r="D301" s="1076"/>
      <c r="E301" s="1003">
        <f t="shared" ref="E301:L301" si="52">SUM(E302:E303)</f>
        <v>25634</v>
      </c>
      <c r="F301" s="1004">
        <f t="shared" si="52"/>
        <v>22442</v>
      </c>
      <c r="G301" s="1004">
        <f t="shared" si="52"/>
        <v>3192</v>
      </c>
      <c r="H301" s="1005">
        <f t="shared" si="52"/>
        <v>0</v>
      </c>
      <c r="I301" s="1003">
        <f t="shared" si="52"/>
        <v>24766</v>
      </c>
      <c r="J301" s="993">
        <f t="shared" si="52"/>
        <v>19815</v>
      </c>
      <c r="K301" s="1006">
        <f t="shared" si="52"/>
        <v>15447</v>
      </c>
      <c r="L301" s="1006">
        <f t="shared" si="52"/>
        <v>15446</v>
      </c>
      <c r="M301" s="942">
        <f t="shared" si="48"/>
        <v>99.993526251051989</v>
      </c>
      <c r="N301" s="956"/>
      <c r="O301" s="1007"/>
      <c r="P301" s="1007"/>
      <c r="Q301" s="1008"/>
      <c r="R301" s="988"/>
    </row>
    <row r="302" spans="1:18" s="130" customFormat="1" ht="15.95" customHeight="1" x14ac:dyDescent="0.2">
      <c r="A302" s="323">
        <v>8054</v>
      </c>
      <c r="B302" s="387" t="s">
        <v>119</v>
      </c>
      <c r="C302" s="334" t="s">
        <v>284</v>
      </c>
      <c r="D302" s="399" t="s">
        <v>776</v>
      </c>
      <c r="E302" s="328">
        <f>SUM(F302:H302)</f>
        <v>4495</v>
      </c>
      <c r="F302" s="755">
        <v>4381</v>
      </c>
      <c r="G302" s="755">
        <v>114</v>
      </c>
      <c r="H302" s="339">
        <v>0</v>
      </c>
      <c r="I302" s="338">
        <v>3627</v>
      </c>
      <c r="J302" s="352">
        <v>2400</v>
      </c>
      <c r="K302" s="858">
        <v>1154</v>
      </c>
      <c r="L302" s="858">
        <v>1154</v>
      </c>
      <c r="M302" s="353">
        <f t="shared" si="48"/>
        <v>100</v>
      </c>
      <c r="N302" s="331"/>
      <c r="O302" s="332" t="s">
        <v>54</v>
      </c>
      <c r="P302" s="427" t="s">
        <v>777</v>
      </c>
      <c r="Q302" s="333" t="s">
        <v>61</v>
      </c>
      <c r="R302" s="167" t="s">
        <v>778</v>
      </c>
    </row>
    <row r="303" spans="1:18" s="130" customFormat="1" ht="15.95" customHeight="1" thickBot="1" x14ac:dyDescent="0.25">
      <c r="A303" s="743">
        <v>8160</v>
      </c>
      <c r="B303" s="744" t="s">
        <v>43</v>
      </c>
      <c r="C303" s="554" t="s">
        <v>626</v>
      </c>
      <c r="D303" s="756" t="s">
        <v>779</v>
      </c>
      <c r="E303" s="556">
        <f>SUM(F303:H303)</f>
        <v>21139</v>
      </c>
      <c r="F303" s="757">
        <v>18061</v>
      </c>
      <c r="G303" s="757">
        <v>3078</v>
      </c>
      <c r="H303" s="750">
        <v>0</v>
      </c>
      <c r="I303" s="749">
        <v>21139</v>
      </c>
      <c r="J303" s="909">
        <v>17415</v>
      </c>
      <c r="K303" s="910">
        <v>14293</v>
      </c>
      <c r="L303" s="908">
        <v>14292</v>
      </c>
      <c r="M303" s="751">
        <f t="shared" si="48"/>
        <v>99.993003568180228</v>
      </c>
      <c r="N303" s="758"/>
      <c r="O303" s="562" t="s">
        <v>191</v>
      </c>
      <c r="P303" s="562" t="s">
        <v>780</v>
      </c>
      <c r="Q303" s="564" t="s">
        <v>233</v>
      </c>
      <c r="R303" s="759" t="s">
        <v>781</v>
      </c>
    </row>
    <row r="304" spans="1:18" ht="15" x14ac:dyDescent="0.2">
      <c r="A304" s="1068" t="s">
        <v>782</v>
      </c>
      <c r="B304" s="1069"/>
      <c r="C304" s="1069"/>
      <c r="D304" s="1070"/>
      <c r="E304" s="760"/>
      <c r="F304" s="761"/>
      <c r="G304" s="761"/>
      <c r="H304" s="762"/>
      <c r="I304" s="760"/>
      <c r="J304" s="763"/>
      <c r="K304" s="911"/>
      <c r="L304" s="911"/>
      <c r="M304" s="764"/>
      <c r="N304" s="566"/>
      <c r="O304" s="765"/>
      <c r="P304" s="567"/>
      <c r="Q304" s="568"/>
      <c r="R304" s="766"/>
    </row>
    <row r="305" spans="1:18" ht="15.75" thickBot="1" x14ac:dyDescent="0.25">
      <c r="A305" s="452" t="s">
        <v>783</v>
      </c>
      <c r="B305" s="767"/>
      <c r="C305" s="768"/>
      <c r="D305" s="769"/>
      <c r="E305" s="730">
        <f t="shared" ref="E305:L305" si="53">SUM(E306:E312)</f>
        <v>422218</v>
      </c>
      <c r="F305" s="731">
        <f t="shared" si="53"/>
        <v>401326</v>
      </c>
      <c r="G305" s="731">
        <f t="shared" si="53"/>
        <v>12797</v>
      </c>
      <c r="H305" s="732">
        <f t="shared" si="53"/>
        <v>8095</v>
      </c>
      <c r="I305" s="730">
        <f t="shared" si="53"/>
        <v>57662</v>
      </c>
      <c r="J305" s="733">
        <f t="shared" si="53"/>
        <v>27668</v>
      </c>
      <c r="K305" s="791">
        <f t="shared" si="53"/>
        <v>19400</v>
      </c>
      <c r="L305" s="791">
        <f t="shared" si="53"/>
        <v>18884</v>
      </c>
      <c r="M305" s="286">
        <f t="shared" ref="M305:M311" si="54">(L305/K305)*100</f>
        <v>97.340206185567013</v>
      </c>
      <c r="N305" s="770"/>
      <c r="O305" s="771"/>
      <c r="P305" s="754"/>
      <c r="Q305" s="736"/>
      <c r="R305" s="772"/>
    </row>
    <row r="306" spans="1:18" ht="33" customHeight="1" x14ac:dyDescent="0.2">
      <c r="A306" s="290">
        <v>8120</v>
      </c>
      <c r="B306" s="200" t="s">
        <v>104</v>
      </c>
      <c r="C306" s="216" t="s">
        <v>248</v>
      </c>
      <c r="D306" s="302" t="s">
        <v>784</v>
      </c>
      <c r="E306" s="160">
        <f t="shared" ref="E306:E312" si="55">SUM(F306:H306)</f>
        <v>246535</v>
      </c>
      <c r="F306" s="653">
        <v>238130</v>
      </c>
      <c r="G306" s="653">
        <v>6605</v>
      </c>
      <c r="H306" s="654">
        <v>1800</v>
      </c>
      <c r="I306" s="773">
        <v>6404</v>
      </c>
      <c r="J306" s="370">
        <v>1124</v>
      </c>
      <c r="K306" s="860">
        <v>114</v>
      </c>
      <c r="L306" s="841">
        <v>113</v>
      </c>
      <c r="M306" s="163">
        <f t="shared" si="54"/>
        <v>99.122807017543863</v>
      </c>
      <c r="N306" s="164" t="s">
        <v>446</v>
      </c>
      <c r="O306" s="165" t="s">
        <v>367</v>
      </c>
      <c r="P306" s="307" t="s">
        <v>631</v>
      </c>
      <c r="Q306" s="166" t="s">
        <v>631</v>
      </c>
      <c r="R306" s="465" t="s">
        <v>785</v>
      </c>
    </row>
    <row r="307" spans="1:18" ht="57" x14ac:dyDescent="0.2">
      <c r="A307" s="290">
        <v>8127</v>
      </c>
      <c r="B307" s="200" t="s">
        <v>402</v>
      </c>
      <c r="C307" s="216" t="s">
        <v>731</v>
      </c>
      <c r="D307" s="399" t="s">
        <v>786</v>
      </c>
      <c r="E307" s="160">
        <f t="shared" si="55"/>
        <v>36614</v>
      </c>
      <c r="F307" s="653">
        <v>33557</v>
      </c>
      <c r="G307" s="653">
        <v>2357</v>
      </c>
      <c r="H307" s="654">
        <v>700</v>
      </c>
      <c r="I307" s="773">
        <v>2357</v>
      </c>
      <c r="J307" s="227">
        <v>473</v>
      </c>
      <c r="K307" s="850">
        <v>0</v>
      </c>
      <c r="L307" s="841">
        <v>0</v>
      </c>
      <c r="M307" s="1026" t="s">
        <v>941</v>
      </c>
      <c r="N307" s="164" t="s">
        <v>520</v>
      </c>
      <c r="O307" s="165" t="s">
        <v>568</v>
      </c>
      <c r="P307" s="165" t="s">
        <v>787</v>
      </c>
      <c r="Q307" s="212" t="s">
        <v>243</v>
      </c>
      <c r="R307" s="465" t="s">
        <v>788</v>
      </c>
    </row>
    <row r="308" spans="1:18" ht="40.5" customHeight="1" x14ac:dyDescent="0.2">
      <c r="A308" s="290">
        <v>8144</v>
      </c>
      <c r="B308" s="200" t="s">
        <v>104</v>
      </c>
      <c r="C308" s="216" t="s">
        <v>248</v>
      </c>
      <c r="D308" s="302" t="s">
        <v>789</v>
      </c>
      <c r="E308" s="160">
        <f t="shared" si="55"/>
        <v>76028</v>
      </c>
      <c r="F308" s="653">
        <v>74300</v>
      </c>
      <c r="G308" s="653">
        <v>728</v>
      </c>
      <c r="H308" s="654">
        <v>1000</v>
      </c>
      <c r="I308" s="773">
        <v>728</v>
      </c>
      <c r="J308" s="227">
        <v>808</v>
      </c>
      <c r="K308" s="850">
        <v>242</v>
      </c>
      <c r="L308" s="841">
        <v>242</v>
      </c>
      <c r="M308" s="163">
        <f t="shared" si="54"/>
        <v>100</v>
      </c>
      <c r="N308" s="164" t="s">
        <v>446</v>
      </c>
      <c r="O308" s="165" t="s">
        <v>167</v>
      </c>
      <c r="P308" s="225" t="s">
        <v>631</v>
      </c>
      <c r="Q308" s="166" t="s">
        <v>631</v>
      </c>
      <c r="R308" s="167" t="s">
        <v>790</v>
      </c>
    </row>
    <row r="309" spans="1:18" s="130" customFormat="1" ht="28.5" x14ac:dyDescent="0.2">
      <c r="A309" s="304">
        <v>8148</v>
      </c>
      <c r="B309" s="204" t="s">
        <v>104</v>
      </c>
      <c r="C309" s="294" t="s">
        <v>142</v>
      </c>
      <c r="D309" s="305" t="s">
        <v>791</v>
      </c>
      <c r="E309" s="181">
        <f t="shared" si="55"/>
        <v>24593</v>
      </c>
      <c r="F309" s="774">
        <v>22839</v>
      </c>
      <c r="G309" s="774">
        <v>1126</v>
      </c>
      <c r="H309" s="775">
        <v>628</v>
      </c>
      <c r="I309" s="776">
        <v>22664</v>
      </c>
      <c r="J309" s="182">
        <v>9071</v>
      </c>
      <c r="K309" s="844">
        <v>17969</v>
      </c>
      <c r="L309" s="845">
        <v>17796</v>
      </c>
      <c r="M309" s="187">
        <f t="shared" si="54"/>
        <v>99.037230786354286</v>
      </c>
      <c r="N309" s="210" t="s">
        <v>350</v>
      </c>
      <c r="O309" s="211" t="s">
        <v>186</v>
      </c>
      <c r="P309" s="211" t="s">
        <v>792</v>
      </c>
      <c r="Q309" s="212" t="s">
        <v>56</v>
      </c>
      <c r="R309" s="371" t="s">
        <v>793</v>
      </c>
    </row>
    <row r="310" spans="1:18" s="4" customFormat="1" ht="28.5" x14ac:dyDescent="0.2">
      <c r="A310" s="707">
        <v>8155</v>
      </c>
      <c r="B310" s="506" t="s">
        <v>104</v>
      </c>
      <c r="C310" s="294" t="s">
        <v>731</v>
      </c>
      <c r="D310" s="777" t="s">
        <v>794</v>
      </c>
      <c r="E310" s="181">
        <f t="shared" si="55"/>
        <v>30307</v>
      </c>
      <c r="F310" s="774">
        <v>25000</v>
      </c>
      <c r="G310" s="774">
        <v>1640</v>
      </c>
      <c r="H310" s="775">
        <v>3667</v>
      </c>
      <c r="I310" s="776">
        <v>25168</v>
      </c>
      <c r="J310" s="197">
        <v>9978</v>
      </c>
      <c r="K310" s="846">
        <v>978</v>
      </c>
      <c r="L310" s="897">
        <v>636</v>
      </c>
      <c r="M310" s="187">
        <f t="shared" si="54"/>
        <v>65.030674846625772</v>
      </c>
      <c r="N310" s="210" t="s">
        <v>446</v>
      </c>
      <c r="O310" s="211" t="s">
        <v>482</v>
      </c>
      <c r="P310" s="211" t="s">
        <v>795</v>
      </c>
      <c r="Q310" s="212" t="s">
        <v>443</v>
      </c>
      <c r="R310" s="371" t="s">
        <v>921</v>
      </c>
    </row>
    <row r="311" spans="1:18" ht="43.5" customHeight="1" x14ac:dyDescent="0.2">
      <c r="A311" s="304">
        <v>8177</v>
      </c>
      <c r="B311" s="204" t="s">
        <v>104</v>
      </c>
      <c r="C311" s="294" t="s">
        <v>248</v>
      </c>
      <c r="D311" s="305" t="s">
        <v>796</v>
      </c>
      <c r="E311" s="181">
        <f t="shared" si="55"/>
        <v>8141</v>
      </c>
      <c r="F311" s="774">
        <v>7500</v>
      </c>
      <c r="G311" s="774">
        <v>341</v>
      </c>
      <c r="H311" s="775">
        <v>300</v>
      </c>
      <c r="I311" s="776">
        <v>341</v>
      </c>
      <c r="J311" s="227">
        <v>696</v>
      </c>
      <c r="K311" s="850">
        <v>97</v>
      </c>
      <c r="L311" s="845">
        <v>97</v>
      </c>
      <c r="M311" s="187">
        <f t="shared" si="54"/>
        <v>100</v>
      </c>
      <c r="N311" s="210" t="s">
        <v>446</v>
      </c>
      <c r="O311" s="211" t="s">
        <v>167</v>
      </c>
      <c r="P311" s="225" t="s">
        <v>631</v>
      </c>
      <c r="Q311" s="212" t="s">
        <v>631</v>
      </c>
      <c r="R311" s="226" t="s">
        <v>790</v>
      </c>
    </row>
    <row r="312" spans="1:18" ht="29.25" thickBot="1" x14ac:dyDescent="0.25">
      <c r="A312" s="778">
        <v>8196</v>
      </c>
      <c r="B312" s="316" t="s">
        <v>322</v>
      </c>
      <c r="C312" s="779"/>
      <c r="D312" s="780" t="s">
        <v>797</v>
      </c>
      <c r="E312" s="275">
        <f t="shared" si="55"/>
        <v>0</v>
      </c>
      <c r="F312" s="781">
        <v>0</v>
      </c>
      <c r="G312" s="781">
        <v>0</v>
      </c>
      <c r="H312" s="367">
        <v>0</v>
      </c>
      <c r="I312" s="366">
        <v>0</v>
      </c>
      <c r="J312" s="318">
        <v>5518</v>
      </c>
      <c r="K312" s="855">
        <v>0</v>
      </c>
      <c r="L312" s="856">
        <v>0</v>
      </c>
      <c r="M312" s="1028" t="s">
        <v>941</v>
      </c>
      <c r="N312" s="320"/>
      <c r="O312" s="321"/>
      <c r="P312" s="321"/>
      <c r="Q312" s="322"/>
      <c r="R312" s="282" t="s">
        <v>798</v>
      </c>
    </row>
    <row r="313" spans="1:18" s="935" customFormat="1" ht="18" customHeight="1" thickBot="1" x14ac:dyDescent="0.3">
      <c r="A313" s="1071" t="s">
        <v>899</v>
      </c>
      <c r="B313" s="1072"/>
      <c r="C313" s="1072"/>
      <c r="D313" s="1073"/>
      <c r="E313" s="1009">
        <f t="shared" ref="E313:L313" si="56">E314+E322</f>
        <v>831386</v>
      </c>
      <c r="F313" s="1010">
        <f t="shared" si="56"/>
        <v>820513</v>
      </c>
      <c r="G313" s="1010">
        <f t="shared" si="56"/>
        <v>8084</v>
      </c>
      <c r="H313" s="1011">
        <f t="shared" si="56"/>
        <v>1124</v>
      </c>
      <c r="I313" s="1009">
        <f t="shared" si="56"/>
        <v>147280</v>
      </c>
      <c r="J313" s="1012">
        <f t="shared" si="56"/>
        <v>76466</v>
      </c>
      <c r="K313" s="1013">
        <f t="shared" si="56"/>
        <v>3336</v>
      </c>
      <c r="L313" s="1013">
        <f t="shared" si="56"/>
        <v>1616</v>
      </c>
      <c r="M313" s="998">
        <f t="shared" ref="M313:M324" si="57">(L313/K313)*100</f>
        <v>48.441247002398079</v>
      </c>
      <c r="N313" s="1014"/>
      <c r="O313" s="1015"/>
      <c r="P313" s="1000"/>
      <c r="Q313" s="1001"/>
      <c r="R313" s="1016"/>
    </row>
    <row r="314" spans="1:18" s="935" customFormat="1" ht="18" customHeight="1" thickBot="1" x14ac:dyDescent="0.3">
      <c r="A314" s="1074" t="s">
        <v>799</v>
      </c>
      <c r="B314" s="1075"/>
      <c r="C314" s="1075"/>
      <c r="D314" s="1076"/>
      <c r="E314" s="978">
        <f>SUM(E315:E321)</f>
        <v>829721</v>
      </c>
      <c r="F314" s="983">
        <f t="shared" ref="F314:L314" si="58">SUM(F315:F321)</f>
        <v>820513</v>
      </c>
      <c r="G314" s="983">
        <f t="shared" si="58"/>
        <v>8084</v>
      </c>
      <c r="H314" s="984">
        <f t="shared" si="58"/>
        <v>1124</v>
      </c>
      <c r="I314" s="978">
        <f t="shared" si="58"/>
        <v>147280</v>
      </c>
      <c r="J314" s="980">
        <f t="shared" si="58"/>
        <v>26466</v>
      </c>
      <c r="K314" s="979">
        <f t="shared" si="58"/>
        <v>1671</v>
      </c>
      <c r="L314" s="979">
        <f t="shared" si="58"/>
        <v>1616</v>
      </c>
      <c r="M314" s="951">
        <f t="shared" si="57"/>
        <v>96.708557749850385</v>
      </c>
      <c r="N314" s="985"/>
      <c r="O314" s="986"/>
      <c r="P314" s="986"/>
      <c r="Q314" s="987"/>
      <c r="R314" s="1017"/>
    </row>
    <row r="315" spans="1:18" s="132" customFormat="1" ht="28.5" x14ac:dyDescent="0.2">
      <c r="A315" s="304">
        <v>8006</v>
      </c>
      <c r="B315" s="204"/>
      <c r="C315" s="205" t="s">
        <v>284</v>
      </c>
      <c r="D315" s="263" t="s">
        <v>720</v>
      </c>
      <c r="E315" s="572">
        <f t="shared" ref="E315:E321" si="59">SUM(F315:H315)</f>
        <v>113</v>
      </c>
      <c r="F315" s="782">
        <v>113</v>
      </c>
      <c r="G315" s="653">
        <v>0</v>
      </c>
      <c r="H315" s="654">
        <v>0</v>
      </c>
      <c r="I315" s="773">
        <v>113</v>
      </c>
      <c r="J315" s="198">
        <v>0</v>
      </c>
      <c r="K315" s="847">
        <v>113</v>
      </c>
      <c r="L315" s="841">
        <v>113</v>
      </c>
      <c r="M315" s="783">
        <f t="shared" si="57"/>
        <v>100</v>
      </c>
      <c r="N315" s="164"/>
      <c r="O315" s="165"/>
      <c r="P315" s="165" t="s">
        <v>25</v>
      </c>
      <c r="Q315" s="166"/>
      <c r="R315" s="391" t="s">
        <v>800</v>
      </c>
    </row>
    <row r="316" spans="1:18" s="130" customFormat="1" ht="15.95" customHeight="1" x14ac:dyDescent="0.2">
      <c r="A316" s="304">
        <v>8099</v>
      </c>
      <c r="B316" s="204" t="s">
        <v>58</v>
      </c>
      <c r="C316" s="205" t="s">
        <v>619</v>
      </c>
      <c r="D316" s="472" t="s">
        <v>801</v>
      </c>
      <c r="E316" s="181">
        <f t="shared" si="59"/>
        <v>632246</v>
      </c>
      <c r="F316" s="784">
        <v>631000</v>
      </c>
      <c r="G316" s="774">
        <v>1246</v>
      </c>
      <c r="H316" s="775">
        <v>0</v>
      </c>
      <c r="I316" s="776">
        <v>49075</v>
      </c>
      <c r="J316" s="209">
        <v>8000</v>
      </c>
      <c r="K316" s="784">
        <v>174</v>
      </c>
      <c r="L316" s="845">
        <v>174</v>
      </c>
      <c r="M316" s="187">
        <f t="shared" si="57"/>
        <v>100</v>
      </c>
      <c r="N316" s="210"/>
      <c r="O316" s="211" t="s">
        <v>802</v>
      </c>
      <c r="P316" s="211" t="s">
        <v>803</v>
      </c>
      <c r="Q316" s="212"/>
      <c r="R316" s="437" t="s">
        <v>938</v>
      </c>
    </row>
    <row r="317" spans="1:18" ht="15.95" customHeight="1" x14ac:dyDescent="0.2">
      <c r="A317" s="304">
        <v>8179</v>
      </c>
      <c r="B317" s="204" t="s">
        <v>58</v>
      </c>
      <c r="C317" s="205" t="s">
        <v>619</v>
      </c>
      <c r="D317" s="525" t="s">
        <v>804</v>
      </c>
      <c r="E317" s="181">
        <f t="shared" si="59"/>
        <v>128724</v>
      </c>
      <c r="F317" s="784">
        <v>126400</v>
      </c>
      <c r="G317" s="774">
        <v>1200</v>
      </c>
      <c r="H317" s="775">
        <v>1124</v>
      </c>
      <c r="I317" s="776">
        <v>97151</v>
      </c>
      <c r="J317" s="209">
        <v>286</v>
      </c>
      <c r="K317" s="784">
        <v>389</v>
      </c>
      <c r="L317" s="845">
        <v>388</v>
      </c>
      <c r="M317" s="187">
        <f t="shared" si="57"/>
        <v>99.742930591259636</v>
      </c>
      <c r="N317" s="210"/>
      <c r="O317" s="211"/>
      <c r="P317" s="211" t="s">
        <v>805</v>
      </c>
      <c r="Q317" s="212"/>
      <c r="R317" s="429" t="s">
        <v>806</v>
      </c>
    </row>
    <row r="318" spans="1:18" ht="15.95" customHeight="1" x14ac:dyDescent="0.2">
      <c r="A318" s="304">
        <v>8186</v>
      </c>
      <c r="B318" s="204" t="s">
        <v>58</v>
      </c>
      <c r="C318" s="205" t="s">
        <v>284</v>
      </c>
      <c r="D318" s="525" t="s">
        <v>807</v>
      </c>
      <c r="E318" s="181">
        <f t="shared" si="59"/>
        <v>3236</v>
      </c>
      <c r="F318" s="784">
        <v>3000</v>
      </c>
      <c r="G318" s="774">
        <v>236</v>
      </c>
      <c r="H318" s="775">
        <v>0</v>
      </c>
      <c r="I318" s="776">
        <v>294</v>
      </c>
      <c r="J318" s="209">
        <v>12180</v>
      </c>
      <c r="K318" s="784">
        <v>295</v>
      </c>
      <c r="L318" s="845">
        <v>294</v>
      </c>
      <c r="M318" s="187">
        <f t="shared" si="57"/>
        <v>99.661016949152554</v>
      </c>
      <c r="N318" s="210"/>
      <c r="O318" s="211" t="s">
        <v>61</v>
      </c>
      <c r="P318" s="211" t="s">
        <v>808</v>
      </c>
      <c r="Q318" s="212"/>
      <c r="R318" s="429" t="s">
        <v>809</v>
      </c>
    </row>
    <row r="319" spans="1:18" ht="28.5" x14ac:dyDescent="0.2">
      <c r="A319" s="304">
        <v>8192</v>
      </c>
      <c r="B319" s="204" t="s">
        <v>104</v>
      </c>
      <c r="C319" s="205" t="s">
        <v>284</v>
      </c>
      <c r="D319" s="325" t="s">
        <v>810</v>
      </c>
      <c r="E319" s="181">
        <f t="shared" si="59"/>
        <v>6000</v>
      </c>
      <c r="F319" s="784">
        <v>5000</v>
      </c>
      <c r="G319" s="774">
        <v>1000</v>
      </c>
      <c r="H319" s="775">
        <v>0</v>
      </c>
      <c r="I319" s="776">
        <v>53</v>
      </c>
      <c r="J319" s="209">
        <v>5000</v>
      </c>
      <c r="K319" s="784">
        <v>100</v>
      </c>
      <c r="L319" s="845">
        <v>53</v>
      </c>
      <c r="M319" s="187">
        <f t="shared" si="57"/>
        <v>53</v>
      </c>
      <c r="N319" s="210"/>
      <c r="O319" s="211"/>
      <c r="P319" s="211"/>
      <c r="Q319" s="212"/>
      <c r="R319" s="226" t="s">
        <v>862</v>
      </c>
    </row>
    <row r="320" spans="1:18" ht="28.5" x14ac:dyDescent="0.2">
      <c r="A320" s="304">
        <v>8193</v>
      </c>
      <c r="B320" s="204" t="s">
        <v>104</v>
      </c>
      <c r="C320" s="205" t="s">
        <v>284</v>
      </c>
      <c r="D320" s="509" t="s">
        <v>811</v>
      </c>
      <c r="E320" s="181">
        <f t="shared" si="59"/>
        <v>6000</v>
      </c>
      <c r="F320" s="784">
        <v>5000</v>
      </c>
      <c r="G320" s="774">
        <v>1000</v>
      </c>
      <c r="H320" s="775">
        <v>0</v>
      </c>
      <c r="I320" s="776">
        <v>0</v>
      </c>
      <c r="J320" s="209">
        <v>1000</v>
      </c>
      <c r="K320" s="784">
        <v>0</v>
      </c>
      <c r="L320" s="845">
        <v>0</v>
      </c>
      <c r="M320" s="1025" t="s">
        <v>941</v>
      </c>
      <c r="N320" s="210"/>
      <c r="O320" s="211"/>
      <c r="P320" s="211"/>
      <c r="Q320" s="212"/>
      <c r="R320" s="226" t="s">
        <v>862</v>
      </c>
    </row>
    <row r="321" spans="1:18" ht="29.25" customHeight="1" thickBot="1" x14ac:dyDescent="0.25">
      <c r="A321" s="341">
        <v>8198</v>
      </c>
      <c r="B321" s="438" t="s">
        <v>58</v>
      </c>
      <c r="C321" s="342" t="s">
        <v>626</v>
      </c>
      <c r="D321" s="785" t="s">
        <v>812</v>
      </c>
      <c r="E321" s="356">
        <f t="shared" si="59"/>
        <v>53402</v>
      </c>
      <c r="F321" s="786">
        <v>50000</v>
      </c>
      <c r="G321" s="787">
        <v>3402</v>
      </c>
      <c r="H321" s="787">
        <v>0</v>
      </c>
      <c r="I321" s="359">
        <v>594</v>
      </c>
      <c r="J321" s="277">
        <v>0</v>
      </c>
      <c r="K321" s="853">
        <v>600</v>
      </c>
      <c r="L321" s="856">
        <v>594</v>
      </c>
      <c r="M321" s="319">
        <f t="shared" si="57"/>
        <v>99</v>
      </c>
      <c r="N321" s="788"/>
      <c r="O321" s="789"/>
      <c r="P321" s="789"/>
      <c r="Q321" s="790"/>
      <c r="R321" s="282" t="s">
        <v>813</v>
      </c>
    </row>
    <row r="322" spans="1:18" s="935" customFormat="1" ht="18" customHeight="1" thickBot="1" x14ac:dyDescent="0.3">
      <c r="A322" s="1077" t="s">
        <v>814</v>
      </c>
      <c r="B322" s="1078"/>
      <c r="C322" s="1078"/>
      <c r="D322" s="1079"/>
      <c r="E322" s="1006">
        <f t="shared" ref="E322:L322" si="60">SUM(E323:E324)</f>
        <v>1665</v>
      </c>
      <c r="F322" s="1006">
        <f t="shared" si="60"/>
        <v>0</v>
      </c>
      <c r="G322" s="1006">
        <f t="shared" si="60"/>
        <v>0</v>
      </c>
      <c r="H322" s="1004">
        <f t="shared" si="60"/>
        <v>0</v>
      </c>
      <c r="I322" s="1003">
        <f t="shared" si="60"/>
        <v>0</v>
      </c>
      <c r="J322" s="993">
        <f t="shared" si="60"/>
        <v>50000</v>
      </c>
      <c r="K322" s="1006">
        <f t="shared" si="60"/>
        <v>1665</v>
      </c>
      <c r="L322" s="1006">
        <f t="shared" si="60"/>
        <v>0</v>
      </c>
      <c r="M322" s="942">
        <f t="shared" si="57"/>
        <v>0</v>
      </c>
      <c r="N322" s="956"/>
      <c r="O322" s="1007"/>
      <c r="P322" s="1007"/>
      <c r="Q322" s="1008"/>
      <c r="R322" s="1018"/>
    </row>
    <row r="323" spans="1:18" ht="15.95" customHeight="1" x14ac:dyDescent="0.2">
      <c r="A323" s="792">
        <v>8064</v>
      </c>
      <c r="B323" s="793"/>
      <c r="C323" s="794"/>
      <c r="D323" s="795" t="s">
        <v>815</v>
      </c>
      <c r="E323" s="796">
        <v>1471</v>
      </c>
      <c r="F323" s="796">
        <v>0</v>
      </c>
      <c r="G323" s="796">
        <v>0</v>
      </c>
      <c r="H323" s="797">
        <v>0</v>
      </c>
      <c r="I323" s="798">
        <v>0</v>
      </c>
      <c r="J323" s="799">
        <v>20000</v>
      </c>
      <c r="K323" s="912">
        <v>1471</v>
      </c>
      <c r="L323" s="912">
        <v>0</v>
      </c>
      <c r="M323" s="800">
        <f t="shared" si="57"/>
        <v>0</v>
      </c>
      <c r="N323" s="801"/>
      <c r="O323" s="802"/>
      <c r="P323" s="802"/>
      <c r="Q323" s="803"/>
      <c r="R323" s="804"/>
    </row>
    <row r="324" spans="1:18" ht="15.95" customHeight="1" thickBot="1" x14ac:dyDescent="0.25">
      <c r="A324" s="805" t="s">
        <v>717</v>
      </c>
      <c r="B324" s="806"/>
      <c r="C324" s="807"/>
      <c r="D324" s="808" t="s">
        <v>816</v>
      </c>
      <c r="E324" s="809">
        <v>194</v>
      </c>
      <c r="F324" s="810">
        <v>0</v>
      </c>
      <c r="G324" s="809">
        <v>0</v>
      </c>
      <c r="H324" s="811">
        <v>0</v>
      </c>
      <c r="I324" s="812">
        <v>0</v>
      </c>
      <c r="J324" s="813">
        <v>30000</v>
      </c>
      <c r="K324" s="810">
        <v>194</v>
      </c>
      <c r="L324" s="810">
        <v>0</v>
      </c>
      <c r="M324" s="814">
        <f t="shared" si="57"/>
        <v>0</v>
      </c>
      <c r="N324" s="815"/>
      <c r="O324" s="816"/>
      <c r="P324" s="816"/>
      <c r="Q324" s="817"/>
      <c r="R324" s="818"/>
    </row>
    <row r="325" spans="1:18" x14ac:dyDescent="0.2">
      <c r="A325" s="5"/>
      <c r="B325" s="6"/>
      <c r="C325" s="6"/>
      <c r="D325" s="6"/>
      <c r="E325" s="6"/>
      <c r="F325" s="6"/>
      <c r="G325" s="6"/>
      <c r="H325" s="6"/>
      <c r="I325" s="6"/>
      <c r="J325" s="6"/>
      <c r="K325" s="6"/>
      <c r="L325" s="6"/>
      <c r="M325" s="6"/>
      <c r="N325" s="127"/>
      <c r="O325" s="127"/>
      <c r="P325" s="127"/>
      <c r="Q325" s="127"/>
      <c r="R325" s="7"/>
    </row>
    <row r="326" spans="1:18" x14ac:dyDescent="0.2">
      <c r="A326" s="8"/>
      <c r="B326" s="9"/>
      <c r="C326" s="9"/>
      <c r="D326" s="9"/>
      <c r="E326" s="9"/>
      <c r="F326" s="9"/>
      <c r="G326" s="9"/>
      <c r="H326" s="9"/>
      <c r="I326" s="9"/>
      <c r="J326" s="9"/>
      <c r="K326" s="9"/>
      <c r="L326" s="9"/>
      <c r="M326" s="9"/>
      <c r="N326" s="128"/>
      <c r="O326" s="128"/>
      <c r="P326" s="128"/>
      <c r="Q326" s="128"/>
      <c r="R326" s="10"/>
    </row>
  </sheetData>
  <mergeCells count="43">
    <mergeCell ref="E4:E5"/>
    <mergeCell ref="F4:H4"/>
    <mergeCell ref="P4:P5"/>
    <mergeCell ref="Q4:Q5"/>
    <mergeCell ref="A1:R1"/>
    <mergeCell ref="E3:H3"/>
    <mergeCell ref="L3:M3"/>
    <mergeCell ref="N3:Q3"/>
    <mergeCell ref="A224:D224"/>
    <mergeCell ref="A7:D7"/>
    <mergeCell ref="A10:D10"/>
    <mergeCell ref="A41:D41"/>
    <mergeCell ref="A80:D80"/>
    <mergeCell ref="A85:D85"/>
    <mergeCell ref="A88:D88"/>
    <mergeCell ref="A90:D90"/>
    <mergeCell ref="A126:D126"/>
    <mergeCell ref="A219:D219"/>
    <mergeCell ref="A221:D221"/>
    <mergeCell ref="A222:D222"/>
    <mergeCell ref="A282:D282"/>
    <mergeCell ref="A228:D228"/>
    <mergeCell ref="A231:D231"/>
    <mergeCell ref="A233:D233"/>
    <mergeCell ref="A235:D235"/>
    <mergeCell ref="A237:D237"/>
    <mergeCell ref="A243:D243"/>
    <mergeCell ref="A304:D304"/>
    <mergeCell ref="A313:D313"/>
    <mergeCell ref="A314:D314"/>
    <mergeCell ref="A322:D322"/>
    <mergeCell ref="J3:K3"/>
    <mergeCell ref="A285:D285"/>
    <mergeCell ref="A286:D286"/>
    <mergeCell ref="A287:D287"/>
    <mergeCell ref="A298:D298"/>
    <mergeCell ref="A300:D300"/>
    <mergeCell ref="A301:D301"/>
    <mergeCell ref="A245:D245"/>
    <mergeCell ref="A248:D248"/>
    <mergeCell ref="A250:D250"/>
    <mergeCell ref="A271:D271"/>
    <mergeCell ref="A279:D279"/>
  </mergeCells>
  <pageMargins left="0.59055118110236227" right="0.39370078740157483" top="0.59055118110236227" bottom="0.39370078740157483" header="0.31496062992125984" footer="0.31496062992125984"/>
  <pageSetup paperSize="9" scale="5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2016-12-TITUL</vt:lpstr>
      <vt:lpstr>2016 - 12</vt:lpstr>
      <vt:lpstr>'2016 - 12'!Názvy_tisku</vt:lpstr>
      <vt:lpstr>'2016-12-TITUL'!Oblast_tisku</vt:lpstr>
    </vt:vector>
  </TitlesOfParts>
  <Company>MMO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Bednářová Jana</dc:creator>
  <cp:lastModifiedBy>Kořistka Pavel</cp:lastModifiedBy>
  <cp:lastPrinted>2017-04-28T05:05:10Z</cp:lastPrinted>
  <dcterms:created xsi:type="dcterms:W3CDTF">2017-02-15T14:01:34Z</dcterms:created>
  <dcterms:modified xsi:type="dcterms:W3CDTF">2017-06-05T06:26:53Z</dcterms:modified>
</cp:coreProperties>
</file>