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9810"/>
  </bookViews>
  <sheets>
    <sheet name="2014-12-TITUL" sheetId="2" r:id="rId1"/>
    <sheet name="2014 - 12 - OFR" sheetId="1" r:id="rId2"/>
  </sheets>
  <definedNames>
    <definedName name="_xlnm.Print_Titles" localSheetId="1">'2014 - 12 - OFR'!$3:$5</definedName>
    <definedName name="_xlnm.Print_Area" localSheetId="1">'2014 - 12 - OFR'!$A$1:$R$329</definedName>
    <definedName name="_xlnm.Print_Area" localSheetId="0">'2014-12-TITUL'!$A$1:$F$48</definedName>
    <definedName name="Z_20A1F1C0_FB4C_11D8_8643_00E01835F52E_.wvu.PrintArea" localSheetId="1" hidden="1">'2014 - 12 - OFR'!$A$2:$Q$329</definedName>
    <definedName name="Z_20A1F1C0_FB4C_11D8_8643_00E01835F52E_.wvu.PrintArea" localSheetId="0" hidden="1">'2014-12-TITUL'!$A$3:$E$47</definedName>
  </definedNames>
  <calcPr calcId="145621"/>
</workbook>
</file>

<file path=xl/calcChain.xml><?xml version="1.0" encoding="utf-8"?>
<calcChain xmlns="http://schemas.openxmlformats.org/spreadsheetml/2006/main">
  <c r="F47" i="2" l="1"/>
  <c r="E47" i="2"/>
  <c r="E46" i="2"/>
  <c r="F45" i="2"/>
  <c r="E45" i="2"/>
  <c r="D44" i="2"/>
  <c r="F44" i="2" s="1"/>
  <c r="C44" i="2"/>
  <c r="B44" i="2"/>
  <c r="F42" i="2"/>
  <c r="E42" i="2"/>
  <c r="F41" i="2"/>
  <c r="E41" i="2"/>
  <c r="F40" i="2"/>
  <c r="E39" i="2"/>
  <c r="D38" i="2"/>
  <c r="E38" i="2" s="1"/>
  <c r="C38" i="2"/>
  <c r="B38" i="2"/>
  <c r="F37" i="2"/>
  <c r="E37" i="2"/>
  <c r="F35" i="2"/>
  <c r="D34" i="2"/>
  <c r="E34" i="2" s="1"/>
  <c r="C34" i="2"/>
  <c r="B34" i="2"/>
  <c r="F32" i="2"/>
  <c r="E32" i="2"/>
  <c r="F31" i="2"/>
  <c r="E31" i="2"/>
  <c r="F30" i="2"/>
  <c r="E30" i="2"/>
  <c r="F29" i="2"/>
  <c r="E29" i="2"/>
  <c r="F28" i="2"/>
  <c r="E28" i="2"/>
  <c r="F27" i="2"/>
  <c r="E27" i="2"/>
  <c r="E26" i="2"/>
  <c r="F25" i="2"/>
  <c r="E25" i="2"/>
  <c r="F24" i="2"/>
  <c r="E24" i="2"/>
  <c r="F23" i="2"/>
  <c r="E23" i="2"/>
  <c r="F22" i="2"/>
  <c r="E22" i="2"/>
  <c r="F21" i="2"/>
  <c r="E21" i="2"/>
  <c r="F19" i="2"/>
  <c r="E19" i="2"/>
  <c r="F18" i="2"/>
  <c r="E18" i="2"/>
  <c r="F17" i="2"/>
  <c r="E17" i="2"/>
  <c r="D16" i="2"/>
  <c r="E16" i="2" s="1"/>
  <c r="C16" i="2"/>
  <c r="B16" i="2"/>
  <c r="F15" i="2"/>
  <c r="E15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D6" i="2"/>
  <c r="C6" i="2"/>
  <c r="C48" i="2" s="1"/>
  <c r="B6" i="2"/>
  <c r="B48" i="2" s="1"/>
  <c r="M329" i="1"/>
  <c r="M328" i="1"/>
  <c r="L327" i="1"/>
  <c r="M327" i="1" s="1"/>
  <c r="K327" i="1"/>
  <c r="J327" i="1"/>
  <c r="I327" i="1"/>
  <c r="H327" i="1"/>
  <c r="G327" i="1"/>
  <c r="F327" i="1"/>
  <c r="E327" i="1"/>
  <c r="L319" i="1"/>
  <c r="K319" i="1"/>
  <c r="J319" i="1"/>
  <c r="I319" i="1"/>
  <c r="H319" i="1"/>
  <c r="G319" i="1"/>
  <c r="F319" i="1"/>
  <c r="E319" i="1"/>
  <c r="M318" i="1"/>
  <c r="E318" i="1"/>
  <c r="M317" i="1"/>
  <c r="E317" i="1"/>
  <c r="M316" i="1"/>
  <c r="E316" i="1"/>
  <c r="L315" i="1"/>
  <c r="M315" i="1" s="1"/>
  <c r="K315" i="1"/>
  <c r="J315" i="1"/>
  <c r="I315" i="1"/>
  <c r="H315" i="1"/>
  <c r="G315" i="1"/>
  <c r="F315" i="1"/>
  <c r="E315" i="1"/>
  <c r="L314" i="1"/>
  <c r="K314" i="1"/>
  <c r="J314" i="1"/>
  <c r="I314" i="1"/>
  <c r="H314" i="1"/>
  <c r="G314" i="1"/>
  <c r="F314" i="1"/>
  <c r="E314" i="1"/>
  <c r="M313" i="1"/>
  <c r="E313" i="1"/>
  <c r="E312" i="1"/>
  <c r="M311" i="1"/>
  <c r="E311" i="1"/>
  <c r="M310" i="1"/>
  <c r="E310" i="1"/>
  <c r="M309" i="1"/>
  <c r="E309" i="1"/>
  <c r="M308" i="1"/>
  <c r="E308" i="1"/>
  <c r="M307" i="1"/>
  <c r="E307" i="1"/>
  <c r="L306" i="1"/>
  <c r="M306" i="1" s="1"/>
  <c r="K306" i="1"/>
  <c r="J306" i="1"/>
  <c r="I306" i="1"/>
  <c r="H306" i="1"/>
  <c r="G306" i="1"/>
  <c r="F306" i="1"/>
  <c r="E306" i="1"/>
  <c r="M304" i="1"/>
  <c r="E304" i="1"/>
  <c r="E303" i="1"/>
  <c r="M302" i="1"/>
  <c r="E302" i="1"/>
  <c r="M301" i="1"/>
  <c r="E301" i="1"/>
  <c r="L300" i="1"/>
  <c r="M300" i="1" s="1"/>
  <c r="K300" i="1"/>
  <c r="J300" i="1"/>
  <c r="I300" i="1"/>
  <c r="H300" i="1"/>
  <c r="G300" i="1"/>
  <c r="F300" i="1"/>
  <c r="E300" i="1"/>
  <c r="M299" i="1"/>
  <c r="E299" i="1"/>
  <c r="L298" i="1"/>
  <c r="M298" i="1" s="1"/>
  <c r="K298" i="1"/>
  <c r="J298" i="1"/>
  <c r="H298" i="1"/>
  <c r="G298" i="1"/>
  <c r="F298" i="1"/>
  <c r="E298" i="1"/>
  <c r="E297" i="1"/>
  <c r="L296" i="1"/>
  <c r="K296" i="1"/>
  <c r="J296" i="1"/>
  <c r="I296" i="1"/>
  <c r="H296" i="1"/>
  <c r="G296" i="1"/>
  <c r="F296" i="1"/>
  <c r="E296" i="1"/>
  <c r="L295" i="1"/>
  <c r="M295" i="1" s="1"/>
  <c r="K295" i="1"/>
  <c r="J295" i="1"/>
  <c r="I295" i="1"/>
  <c r="H295" i="1"/>
  <c r="G295" i="1"/>
  <c r="F295" i="1"/>
  <c r="E295" i="1"/>
  <c r="M292" i="1"/>
  <c r="E292" i="1"/>
  <c r="M291" i="1"/>
  <c r="E291" i="1"/>
  <c r="M290" i="1"/>
  <c r="E290" i="1"/>
  <c r="M289" i="1"/>
  <c r="E289" i="1"/>
  <c r="M288" i="1"/>
  <c r="E288" i="1"/>
  <c r="E287" i="1"/>
  <c r="M286" i="1"/>
  <c r="E286" i="1"/>
  <c r="M285" i="1"/>
  <c r="F285" i="1"/>
  <c r="E285" i="1"/>
  <c r="M284" i="1"/>
  <c r="E284" i="1"/>
  <c r="M283" i="1"/>
  <c r="E283" i="1"/>
  <c r="L282" i="1"/>
  <c r="M282" i="1" s="1"/>
  <c r="K282" i="1"/>
  <c r="J282" i="1"/>
  <c r="I282" i="1"/>
  <c r="H282" i="1"/>
  <c r="G282" i="1"/>
  <c r="F282" i="1"/>
  <c r="E282" i="1"/>
  <c r="M281" i="1"/>
  <c r="E281" i="1"/>
  <c r="L280" i="1"/>
  <c r="K280" i="1"/>
  <c r="M280" i="1" s="1"/>
  <c r="J280" i="1"/>
  <c r="I280" i="1"/>
  <c r="H280" i="1"/>
  <c r="G280" i="1"/>
  <c r="F280" i="1"/>
  <c r="E280" i="1"/>
  <c r="L278" i="1"/>
  <c r="M278" i="1" s="1"/>
  <c r="K278" i="1"/>
  <c r="J278" i="1"/>
  <c r="I278" i="1"/>
  <c r="H278" i="1"/>
  <c r="G278" i="1"/>
  <c r="F278" i="1"/>
  <c r="E278" i="1"/>
  <c r="M277" i="1"/>
  <c r="E277" i="1"/>
  <c r="M276" i="1"/>
  <c r="E276" i="1"/>
  <c r="M275" i="1"/>
  <c r="E275" i="1"/>
  <c r="L274" i="1"/>
  <c r="K274" i="1"/>
  <c r="J274" i="1"/>
  <c r="I274" i="1"/>
  <c r="H274" i="1"/>
  <c r="G274" i="1"/>
  <c r="F274" i="1"/>
  <c r="E274" i="1"/>
  <c r="M273" i="1"/>
  <c r="E273" i="1"/>
  <c r="M272" i="1"/>
  <c r="E272" i="1"/>
  <c r="M271" i="1"/>
  <c r="E271" i="1"/>
  <c r="M270" i="1"/>
  <c r="M269" i="1"/>
  <c r="E269" i="1"/>
  <c r="L268" i="1"/>
  <c r="M268" i="1" s="1"/>
  <c r="K268" i="1"/>
  <c r="J268" i="1"/>
  <c r="I268" i="1"/>
  <c r="H268" i="1"/>
  <c r="G268" i="1"/>
  <c r="F268" i="1"/>
  <c r="E268" i="1"/>
  <c r="M267" i="1"/>
  <c r="E267" i="1"/>
  <c r="M266" i="1"/>
  <c r="E266" i="1"/>
  <c r="G265" i="1"/>
  <c r="E265" i="1"/>
  <c r="M264" i="1"/>
  <c r="M263" i="1"/>
  <c r="E263" i="1"/>
  <c r="M262" i="1"/>
  <c r="E262" i="1"/>
  <c r="M261" i="1"/>
  <c r="E261" i="1"/>
  <c r="L260" i="1"/>
  <c r="K260" i="1"/>
  <c r="M260" i="1" s="1"/>
  <c r="J260" i="1"/>
  <c r="I260" i="1"/>
  <c r="H260" i="1"/>
  <c r="G260" i="1"/>
  <c r="F260" i="1"/>
  <c r="E260" i="1"/>
  <c r="M259" i="1"/>
  <c r="E259" i="1"/>
  <c r="M258" i="1"/>
  <c r="E258" i="1"/>
  <c r="M257" i="1"/>
  <c r="E257" i="1"/>
  <c r="M256" i="1"/>
  <c r="E256" i="1"/>
  <c r="M255" i="1"/>
  <c r="E255" i="1"/>
  <c r="M254" i="1"/>
  <c r="E254" i="1"/>
  <c r="M253" i="1"/>
  <c r="E253" i="1"/>
  <c r="M252" i="1"/>
  <c r="E252" i="1"/>
  <c r="M251" i="1"/>
  <c r="E251" i="1"/>
  <c r="M250" i="1"/>
  <c r="E250" i="1"/>
  <c r="M249" i="1"/>
  <c r="E249" i="1"/>
  <c r="M248" i="1"/>
  <c r="E248" i="1"/>
  <c r="M247" i="1"/>
  <c r="E247" i="1"/>
  <c r="M246" i="1"/>
  <c r="E246" i="1"/>
  <c r="M245" i="1"/>
  <c r="E245" i="1"/>
  <c r="M244" i="1"/>
  <c r="E244" i="1"/>
  <c r="M243" i="1"/>
  <c r="E243" i="1"/>
  <c r="M242" i="1"/>
  <c r="E242" i="1"/>
  <c r="M241" i="1"/>
  <c r="E241" i="1"/>
  <c r="M240" i="1"/>
  <c r="E240" i="1"/>
  <c r="M239" i="1"/>
  <c r="E239" i="1"/>
  <c r="M238" i="1"/>
  <c r="E238" i="1"/>
  <c r="E237" i="1"/>
  <c r="M236" i="1"/>
  <c r="E236" i="1"/>
  <c r="L235" i="1"/>
  <c r="M235" i="1" s="1"/>
  <c r="K235" i="1"/>
  <c r="J235" i="1"/>
  <c r="I235" i="1"/>
  <c r="H235" i="1"/>
  <c r="G235" i="1"/>
  <c r="F235" i="1"/>
  <c r="E235" i="1"/>
  <c r="E234" i="1"/>
  <c r="M233" i="1"/>
  <c r="E233" i="1"/>
  <c r="M232" i="1"/>
  <c r="E232" i="1"/>
  <c r="L231" i="1"/>
  <c r="M231" i="1" s="1"/>
  <c r="K231" i="1"/>
  <c r="J231" i="1"/>
  <c r="I231" i="1"/>
  <c r="H231" i="1"/>
  <c r="G231" i="1"/>
  <c r="F231" i="1"/>
  <c r="E231" i="1"/>
  <c r="M230" i="1"/>
  <c r="E230" i="1"/>
  <c r="L229" i="1"/>
  <c r="K229" i="1"/>
  <c r="M229" i="1" s="1"/>
  <c r="J229" i="1"/>
  <c r="I229" i="1"/>
  <c r="H229" i="1"/>
  <c r="G229" i="1"/>
  <c r="F229" i="1"/>
  <c r="E229" i="1"/>
  <c r="E228" i="1"/>
  <c r="L227" i="1"/>
  <c r="K227" i="1"/>
  <c r="J227" i="1"/>
  <c r="I227" i="1"/>
  <c r="H227" i="1"/>
  <c r="G227" i="1"/>
  <c r="F227" i="1"/>
  <c r="E227" i="1"/>
  <c r="M226" i="1"/>
  <c r="E226" i="1"/>
  <c r="M225" i="1"/>
  <c r="I225" i="1"/>
  <c r="F225" i="1"/>
  <c r="E225" i="1" s="1"/>
  <c r="M224" i="1"/>
  <c r="E224" i="1"/>
  <c r="M223" i="1"/>
  <c r="H223" i="1"/>
  <c r="F223" i="1"/>
  <c r="E223" i="1" s="1"/>
  <c r="E218" i="1" s="1"/>
  <c r="M222" i="1"/>
  <c r="E222" i="1"/>
  <c r="M221" i="1"/>
  <c r="G221" i="1"/>
  <c r="E221" i="1"/>
  <c r="M220" i="1"/>
  <c r="E220" i="1"/>
  <c r="M219" i="1"/>
  <c r="E219" i="1"/>
  <c r="L218" i="1"/>
  <c r="M218" i="1" s="1"/>
  <c r="K218" i="1"/>
  <c r="J218" i="1"/>
  <c r="I218" i="1"/>
  <c r="H218" i="1"/>
  <c r="G218" i="1"/>
  <c r="F218" i="1"/>
  <c r="M217" i="1"/>
  <c r="E217" i="1"/>
  <c r="L216" i="1"/>
  <c r="K216" i="1"/>
  <c r="M216" i="1" s="1"/>
  <c r="J216" i="1"/>
  <c r="I216" i="1"/>
  <c r="H216" i="1"/>
  <c r="G216" i="1"/>
  <c r="F216" i="1"/>
  <c r="E216" i="1"/>
  <c r="M215" i="1"/>
  <c r="E215" i="1"/>
  <c r="L214" i="1"/>
  <c r="M214" i="1" s="1"/>
  <c r="K214" i="1"/>
  <c r="J214" i="1"/>
  <c r="I214" i="1"/>
  <c r="H214" i="1"/>
  <c r="G214" i="1"/>
  <c r="F214" i="1"/>
  <c r="E214" i="1"/>
  <c r="M213" i="1"/>
  <c r="E213" i="1"/>
  <c r="M212" i="1"/>
  <c r="E212" i="1"/>
  <c r="L211" i="1"/>
  <c r="K211" i="1"/>
  <c r="M211" i="1" s="1"/>
  <c r="J211" i="1"/>
  <c r="I211" i="1"/>
  <c r="H211" i="1"/>
  <c r="G211" i="1"/>
  <c r="F211" i="1"/>
  <c r="E211" i="1"/>
  <c r="M210" i="1"/>
  <c r="G210" i="1"/>
  <c r="E210" i="1" s="1"/>
  <c r="E209" i="1" s="1"/>
  <c r="E186" i="1" s="1"/>
  <c r="L209" i="1"/>
  <c r="K209" i="1"/>
  <c r="M209" i="1" s="1"/>
  <c r="J209" i="1"/>
  <c r="I209" i="1"/>
  <c r="H209" i="1"/>
  <c r="G209" i="1"/>
  <c r="F209" i="1"/>
  <c r="M208" i="1"/>
  <c r="E208" i="1"/>
  <c r="L207" i="1"/>
  <c r="M207" i="1" s="1"/>
  <c r="K207" i="1"/>
  <c r="J207" i="1"/>
  <c r="I207" i="1"/>
  <c r="H207" i="1"/>
  <c r="G207" i="1"/>
  <c r="F207" i="1"/>
  <c r="E207" i="1"/>
  <c r="M205" i="1"/>
  <c r="E205" i="1"/>
  <c r="M204" i="1"/>
  <c r="E204" i="1"/>
  <c r="M203" i="1"/>
  <c r="E203" i="1"/>
  <c r="M202" i="1"/>
  <c r="E202" i="1"/>
  <c r="M201" i="1"/>
  <c r="E201" i="1"/>
  <c r="M200" i="1"/>
  <c r="E200" i="1"/>
  <c r="M199" i="1"/>
  <c r="E199" i="1"/>
  <c r="M198" i="1"/>
  <c r="E198" i="1"/>
  <c r="M197" i="1"/>
  <c r="E197" i="1"/>
  <c r="L196" i="1"/>
  <c r="M196" i="1" s="1"/>
  <c r="K196" i="1"/>
  <c r="J196" i="1"/>
  <c r="I196" i="1"/>
  <c r="H196" i="1"/>
  <c r="G196" i="1"/>
  <c r="F196" i="1"/>
  <c r="E196" i="1"/>
  <c r="M195" i="1"/>
  <c r="E195" i="1"/>
  <c r="M194" i="1"/>
  <c r="E194" i="1"/>
  <c r="M193" i="1"/>
  <c r="E193" i="1"/>
  <c r="M192" i="1"/>
  <c r="E192" i="1"/>
  <c r="M191" i="1"/>
  <c r="E191" i="1"/>
  <c r="M190" i="1"/>
  <c r="E190" i="1"/>
  <c r="M189" i="1"/>
  <c r="E189" i="1"/>
  <c r="M188" i="1"/>
  <c r="E188" i="1"/>
  <c r="L187" i="1"/>
  <c r="M187" i="1" s="1"/>
  <c r="K187" i="1"/>
  <c r="J187" i="1"/>
  <c r="I187" i="1"/>
  <c r="H187" i="1"/>
  <c r="G187" i="1"/>
  <c r="F187" i="1"/>
  <c r="E187" i="1"/>
  <c r="L186" i="1"/>
  <c r="M186" i="1" s="1"/>
  <c r="K186" i="1"/>
  <c r="J186" i="1"/>
  <c r="I186" i="1"/>
  <c r="H186" i="1"/>
  <c r="G186" i="1"/>
  <c r="F186" i="1"/>
  <c r="H185" i="1"/>
  <c r="G185" i="1"/>
  <c r="E185" i="1"/>
  <c r="M184" i="1"/>
  <c r="E184" i="1"/>
  <c r="E183" i="1" s="1"/>
  <c r="L183" i="1"/>
  <c r="M183" i="1" s="1"/>
  <c r="K183" i="1"/>
  <c r="J183" i="1"/>
  <c r="I183" i="1"/>
  <c r="H183" i="1"/>
  <c r="G183" i="1"/>
  <c r="F183" i="1"/>
  <c r="M182" i="1"/>
  <c r="E182" i="1"/>
  <c r="M181" i="1"/>
  <c r="E181" i="1"/>
  <c r="M180" i="1"/>
  <c r="E180" i="1"/>
  <c r="M179" i="1"/>
  <c r="E179" i="1"/>
  <c r="M178" i="1"/>
  <c r="E178" i="1"/>
  <c r="M177" i="1"/>
  <c r="E177" i="1"/>
  <c r="M176" i="1"/>
  <c r="E176" i="1"/>
  <c r="M175" i="1"/>
  <c r="G175" i="1"/>
  <c r="E175" i="1"/>
  <c r="M174" i="1"/>
  <c r="H174" i="1"/>
  <c r="G174" i="1"/>
  <c r="E174" i="1"/>
  <c r="M173" i="1"/>
  <c r="E173" i="1"/>
  <c r="M172" i="1"/>
  <c r="G172" i="1"/>
  <c r="F172" i="1"/>
  <c r="E172" i="1"/>
  <c r="M171" i="1"/>
  <c r="E171" i="1"/>
  <c r="E170" i="1"/>
  <c r="E169" i="1"/>
  <c r="E168" i="1"/>
  <c r="M167" i="1"/>
  <c r="E167" i="1"/>
  <c r="M166" i="1"/>
  <c r="E166" i="1"/>
  <c r="E165" i="1"/>
  <c r="E164" i="1"/>
  <c r="M163" i="1"/>
  <c r="E163" i="1"/>
  <c r="M162" i="1"/>
  <c r="E162" i="1"/>
  <c r="M161" i="1"/>
  <c r="E161" i="1"/>
  <c r="M160" i="1"/>
  <c r="E160" i="1"/>
  <c r="M159" i="1"/>
  <c r="E159" i="1"/>
  <c r="M158" i="1"/>
  <c r="F158" i="1"/>
  <c r="E158" i="1"/>
  <c r="M157" i="1"/>
  <c r="G157" i="1"/>
  <c r="E157" i="1"/>
  <c r="M156" i="1"/>
  <c r="E156" i="1"/>
  <c r="M155" i="1"/>
  <c r="E155" i="1"/>
  <c r="M154" i="1"/>
  <c r="E154" i="1"/>
  <c r="M153" i="1"/>
  <c r="E153" i="1"/>
  <c r="M152" i="1"/>
  <c r="E152" i="1"/>
  <c r="M151" i="1"/>
  <c r="E151" i="1"/>
  <c r="M150" i="1"/>
  <c r="E150" i="1"/>
  <c r="E149" i="1"/>
  <c r="M148" i="1"/>
  <c r="E148" i="1"/>
  <c r="E147" i="1"/>
  <c r="M146" i="1"/>
  <c r="E146" i="1"/>
  <c r="M145" i="1"/>
  <c r="E145" i="1"/>
  <c r="M144" i="1"/>
  <c r="E144" i="1"/>
  <c r="M143" i="1"/>
  <c r="E143" i="1"/>
  <c r="E142" i="1"/>
  <c r="E141" i="1"/>
  <c r="M140" i="1"/>
  <c r="E140" i="1"/>
  <c r="E139" i="1"/>
  <c r="M138" i="1"/>
  <c r="E138" i="1"/>
  <c r="E137" i="1"/>
  <c r="M136" i="1"/>
  <c r="E136" i="1"/>
  <c r="M135" i="1"/>
  <c r="E135" i="1"/>
  <c r="M134" i="1"/>
  <c r="E134" i="1"/>
  <c r="M133" i="1"/>
  <c r="E133" i="1"/>
  <c r="M132" i="1"/>
  <c r="E132" i="1"/>
  <c r="M131" i="1"/>
  <c r="E131" i="1"/>
  <c r="M130" i="1"/>
  <c r="E130" i="1"/>
  <c r="M129" i="1"/>
  <c r="E129" i="1"/>
  <c r="M128" i="1"/>
  <c r="E128" i="1"/>
  <c r="M127" i="1"/>
  <c r="E127" i="1"/>
  <c r="E126" i="1"/>
  <c r="E125" i="1"/>
  <c r="M124" i="1"/>
  <c r="E124" i="1"/>
  <c r="M123" i="1"/>
  <c r="E123" i="1"/>
  <c r="M122" i="1"/>
  <c r="E122" i="1"/>
  <c r="M121" i="1"/>
  <c r="E121" i="1"/>
  <c r="M120" i="1"/>
  <c r="E120" i="1"/>
  <c r="M119" i="1"/>
  <c r="E119" i="1"/>
  <c r="M118" i="1"/>
  <c r="E118" i="1"/>
  <c r="M117" i="1"/>
  <c r="E117" i="1"/>
  <c r="M116" i="1"/>
  <c r="E116" i="1"/>
  <c r="M115" i="1"/>
  <c r="E115" i="1"/>
  <c r="M114" i="1"/>
  <c r="E114" i="1"/>
  <c r="E113" i="1"/>
  <c r="E112" i="1"/>
  <c r="L111" i="1"/>
  <c r="M111" i="1" s="1"/>
  <c r="K111" i="1"/>
  <c r="J111" i="1"/>
  <c r="I111" i="1"/>
  <c r="H111" i="1"/>
  <c r="G111" i="1"/>
  <c r="F111" i="1"/>
  <c r="E111" i="1"/>
  <c r="M109" i="1"/>
  <c r="F109" i="1"/>
  <c r="E109" i="1"/>
  <c r="M108" i="1"/>
  <c r="E108" i="1"/>
  <c r="M107" i="1"/>
  <c r="E107" i="1"/>
  <c r="M106" i="1"/>
  <c r="E106" i="1"/>
  <c r="M105" i="1"/>
  <c r="E105" i="1"/>
  <c r="M104" i="1"/>
  <c r="E104" i="1"/>
  <c r="M103" i="1"/>
  <c r="E103" i="1"/>
  <c r="M102" i="1"/>
  <c r="E102" i="1"/>
  <c r="M101" i="1"/>
  <c r="F101" i="1"/>
  <c r="E101" i="1"/>
  <c r="M100" i="1"/>
  <c r="E100" i="1"/>
  <c r="M99" i="1"/>
  <c r="E99" i="1"/>
  <c r="M98" i="1"/>
  <c r="E98" i="1"/>
  <c r="M97" i="1"/>
  <c r="E97" i="1"/>
  <c r="M96" i="1"/>
  <c r="E96" i="1"/>
  <c r="M95" i="1"/>
  <c r="E95" i="1"/>
  <c r="M94" i="1"/>
  <c r="E94" i="1"/>
  <c r="M93" i="1"/>
  <c r="E93" i="1"/>
  <c r="M92" i="1"/>
  <c r="E92" i="1"/>
  <c r="M91" i="1"/>
  <c r="E91" i="1"/>
  <c r="M90" i="1"/>
  <c r="E90" i="1"/>
  <c r="M89" i="1"/>
  <c r="E89" i="1"/>
  <c r="M88" i="1"/>
  <c r="E88" i="1"/>
  <c r="M87" i="1"/>
  <c r="E87" i="1"/>
  <c r="E86" i="1"/>
  <c r="E85" i="1"/>
  <c r="E84" i="1"/>
  <c r="M83" i="1"/>
  <c r="E83" i="1"/>
  <c r="L82" i="1"/>
  <c r="M82" i="1" s="1"/>
  <c r="K82" i="1"/>
  <c r="J82" i="1"/>
  <c r="I82" i="1"/>
  <c r="H82" i="1"/>
  <c r="G82" i="1"/>
  <c r="F82" i="1"/>
  <c r="E82" i="1"/>
  <c r="M81" i="1"/>
  <c r="E81" i="1"/>
  <c r="M80" i="1"/>
  <c r="E80" i="1"/>
  <c r="L79" i="1"/>
  <c r="K79" i="1"/>
  <c r="M79" i="1" s="1"/>
  <c r="J79" i="1"/>
  <c r="I79" i="1"/>
  <c r="H79" i="1"/>
  <c r="G79" i="1"/>
  <c r="F79" i="1"/>
  <c r="E79" i="1"/>
  <c r="M78" i="1"/>
  <c r="E78" i="1"/>
  <c r="L77" i="1"/>
  <c r="M77" i="1" s="1"/>
  <c r="K77" i="1"/>
  <c r="J77" i="1"/>
  <c r="I77" i="1"/>
  <c r="H77" i="1"/>
  <c r="G77" i="1"/>
  <c r="F77" i="1"/>
  <c r="E77" i="1"/>
  <c r="M76" i="1"/>
  <c r="E76" i="1"/>
  <c r="M75" i="1"/>
  <c r="H75" i="1"/>
  <c r="G75" i="1"/>
  <c r="I75" i="1" s="1"/>
  <c r="I73" i="1" s="1"/>
  <c r="I6" i="1" s="1"/>
  <c r="E75" i="1"/>
  <c r="M74" i="1"/>
  <c r="E74" i="1"/>
  <c r="L73" i="1"/>
  <c r="M73" i="1" s="1"/>
  <c r="K73" i="1"/>
  <c r="J73" i="1"/>
  <c r="H73" i="1"/>
  <c r="G73" i="1"/>
  <c r="F73" i="1"/>
  <c r="E73" i="1"/>
  <c r="M72" i="1"/>
  <c r="E72" i="1"/>
  <c r="M71" i="1"/>
  <c r="E71" i="1"/>
  <c r="M70" i="1"/>
  <c r="E70" i="1"/>
  <c r="M69" i="1"/>
  <c r="E69" i="1"/>
  <c r="M68" i="1"/>
  <c r="E68" i="1"/>
  <c r="M67" i="1"/>
  <c r="E67" i="1"/>
  <c r="M66" i="1"/>
  <c r="E66" i="1"/>
  <c r="M65" i="1"/>
  <c r="E65" i="1"/>
  <c r="M64" i="1"/>
  <c r="E64" i="1"/>
  <c r="M63" i="1"/>
  <c r="E63" i="1"/>
  <c r="M62" i="1"/>
  <c r="E62" i="1"/>
  <c r="M61" i="1"/>
  <c r="E61" i="1"/>
  <c r="M60" i="1"/>
  <c r="E60" i="1"/>
  <c r="M59" i="1"/>
  <c r="E59" i="1"/>
  <c r="M58" i="1"/>
  <c r="E58" i="1"/>
  <c r="M57" i="1"/>
  <c r="E57" i="1"/>
  <c r="M56" i="1"/>
  <c r="E56" i="1"/>
  <c r="M55" i="1"/>
  <c r="E55" i="1"/>
  <c r="M54" i="1"/>
  <c r="E54" i="1"/>
  <c r="M53" i="1"/>
  <c r="E53" i="1"/>
  <c r="M52" i="1"/>
  <c r="G52" i="1"/>
  <c r="E52" i="1" s="1"/>
  <c r="E31" i="1" s="1"/>
  <c r="M51" i="1"/>
  <c r="E51" i="1"/>
  <c r="M50" i="1"/>
  <c r="E50" i="1"/>
  <c r="M49" i="1"/>
  <c r="E49" i="1"/>
  <c r="M48" i="1"/>
  <c r="E48" i="1"/>
  <c r="M47" i="1"/>
  <c r="E47" i="1"/>
  <c r="E46" i="1"/>
  <c r="M45" i="1"/>
  <c r="E45" i="1"/>
  <c r="M44" i="1"/>
  <c r="E44" i="1"/>
  <c r="E43" i="1"/>
  <c r="M42" i="1"/>
  <c r="E42" i="1"/>
  <c r="M41" i="1"/>
  <c r="E41" i="1"/>
  <c r="M40" i="1"/>
  <c r="E40" i="1"/>
  <c r="M39" i="1"/>
  <c r="E39" i="1"/>
  <c r="M38" i="1"/>
  <c r="E38" i="1"/>
  <c r="M37" i="1"/>
  <c r="E37" i="1"/>
  <c r="M36" i="1"/>
  <c r="E36" i="1"/>
  <c r="M35" i="1"/>
  <c r="E35" i="1"/>
  <c r="M34" i="1"/>
  <c r="E34" i="1"/>
  <c r="M33" i="1"/>
  <c r="E33" i="1"/>
  <c r="E32" i="1"/>
  <c r="L31" i="1"/>
  <c r="M31" i="1" s="1"/>
  <c r="K31" i="1"/>
  <c r="J31" i="1"/>
  <c r="I31" i="1"/>
  <c r="H31" i="1"/>
  <c r="G31" i="1"/>
  <c r="F31" i="1"/>
  <c r="M30" i="1"/>
  <c r="E30" i="1"/>
  <c r="M29" i="1"/>
  <c r="E29" i="1"/>
  <c r="M28" i="1"/>
  <c r="E28" i="1"/>
  <c r="M27" i="1"/>
  <c r="E27" i="1"/>
  <c r="M26" i="1"/>
  <c r="E26" i="1"/>
  <c r="M25" i="1"/>
  <c r="E25" i="1"/>
  <c r="E24" i="1"/>
  <c r="M23" i="1"/>
  <c r="E23" i="1"/>
  <c r="M22" i="1"/>
  <c r="E22" i="1"/>
  <c r="M21" i="1"/>
  <c r="E21" i="1"/>
  <c r="M20" i="1"/>
  <c r="E20" i="1"/>
  <c r="M19" i="1"/>
  <c r="F19" i="1"/>
  <c r="E19" i="1"/>
  <c r="M18" i="1"/>
  <c r="E18" i="1"/>
  <c r="M17" i="1"/>
  <c r="E17" i="1"/>
  <c r="M16" i="1"/>
  <c r="E16" i="1"/>
  <c r="M15" i="1"/>
  <c r="E15" i="1"/>
  <c r="M14" i="1"/>
  <c r="E14" i="1"/>
  <c r="M13" i="1"/>
  <c r="E13" i="1"/>
  <c r="M12" i="1"/>
  <c r="F12" i="1"/>
  <c r="E12" i="1" s="1"/>
  <c r="E7" i="1" s="1"/>
  <c r="E6" i="1" s="1"/>
  <c r="M11" i="1"/>
  <c r="E11" i="1"/>
  <c r="M10" i="1"/>
  <c r="E10" i="1"/>
  <c r="M9" i="1"/>
  <c r="E9" i="1"/>
  <c r="M8" i="1"/>
  <c r="E8" i="1"/>
  <c r="L7" i="1"/>
  <c r="M7" i="1" s="1"/>
  <c r="K7" i="1"/>
  <c r="J7" i="1"/>
  <c r="I7" i="1"/>
  <c r="H7" i="1"/>
  <c r="G7" i="1"/>
  <c r="F7" i="1"/>
  <c r="L6" i="1"/>
  <c r="M6" i="1" s="1"/>
  <c r="K6" i="1"/>
  <c r="J6" i="1"/>
  <c r="H6" i="1"/>
  <c r="G6" i="1"/>
  <c r="F6" i="1"/>
  <c r="M274" i="1" l="1"/>
  <c r="M314" i="1"/>
  <c r="D48" i="2"/>
  <c r="F48" i="2" s="1"/>
  <c r="E6" i="2"/>
  <c r="F16" i="2"/>
  <c r="F34" i="2"/>
  <c r="F38" i="2"/>
  <c r="E44" i="2"/>
  <c r="F6" i="2"/>
  <c r="E48" i="2" l="1"/>
</calcChain>
</file>

<file path=xl/comments1.xml><?xml version="1.0" encoding="utf-8"?>
<comments xmlns="http://schemas.openxmlformats.org/spreadsheetml/2006/main">
  <authors>
    <author>Jana Muťková Ing.</author>
    <author>Javorek Stanislav</author>
  </authors>
  <commentList>
    <comment ref="F11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vč. přeložky ČEZu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SŽDC</t>
        </r>
      </text>
    </comment>
    <comment ref="F39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včetně přeložky ČEZu</t>
        </r>
      </text>
    </comment>
    <comment ref="H40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4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České dráhy</t>
        </r>
      </text>
    </comment>
    <comment ref="R46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V radě obvodu proběhla změna umístění náhradní výsadby. Na základě toho vystavil projektant žádost na odb. životního prostředí o vydání rozhodnutí na náhradní výsadbu. Po vydání rozhodnutí bude výsledek zapracován do PD a předán objednateli</t>
        </r>
      </text>
    </comment>
    <comment ref="H4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49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56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68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ZPF</t>
        </r>
      </text>
    </comment>
    <comment ref="H70" authorId="0">
      <text>
        <r>
          <rPr>
            <b/>
            <sz val="9"/>
            <color indexed="81"/>
            <rFont val="Tahoma"/>
            <family val="2"/>
            <charset val="238"/>
          </rPr>
          <t>Jana Muťková Ing.:</t>
        </r>
        <r>
          <rPr>
            <sz val="9"/>
            <color indexed="81"/>
            <rFont val="Tahoma"/>
            <family val="2"/>
            <charset val="238"/>
          </rPr>
          <t xml:space="preserve">
přeložka, ZVB</t>
        </r>
      </text>
    </comment>
    <comment ref="R291" authorId="1">
      <text>
        <r>
          <rPr>
            <b/>
            <sz val="9"/>
            <color indexed="81"/>
            <rFont val="Tahoma"/>
            <family val="2"/>
            <charset val="238"/>
          </rPr>
          <t>Javorek Stanislav:</t>
        </r>
        <r>
          <rPr>
            <sz val="9"/>
            <color indexed="81"/>
            <rFont val="Tahoma"/>
            <family val="2"/>
            <charset val="238"/>
          </rPr>
          <t xml:space="preserve">
probíhají stavební práce, je postavené lešení , demolice zábradlí a podlah lodgií.</t>
        </r>
      </text>
    </comment>
  </commentList>
</comments>
</file>

<file path=xl/sharedStrings.xml><?xml version="1.0" encoding="utf-8"?>
<sst xmlns="http://schemas.openxmlformats.org/spreadsheetml/2006/main" count="1962" uniqueCount="873">
  <si>
    <t xml:space="preserve">       Přehled investiční výstavby realizované investičním odborem ke dni 31. 12. 2014</t>
  </si>
  <si>
    <r>
      <t xml:space="preserve">finanční údaje uvedeny v </t>
    </r>
    <r>
      <rPr>
        <b/>
        <sz val="10"/>
        <rFont val="Arial"/>
        <family val="2"/>
      </rPr>
      <t>tis. Kč</t>
    </r>
  </si>
  <si>
    <t>Rozpočtové náklady stavby</t>
  </si>
  <si>
    <t>Dosud</t>
  </si>
  <si>
    <t>Rozpočet</t>
  </si>
  <si>
    <t>Plnění</t>
  </si>
  <si>
    <t>Termíny</t>
  </si>
  <si>
    <t>ORG</t>
  </si>
  <si>
    <t>Lok.</t>
  </si>
  <si>
    <t>Dozor</t>
  </si>
  <si>
    <t>Název stavby</t>
  </si>
  <si>
    <t>CELKEM</t>
  </si>
  <si>
    <t>z toho</t>
  </si>
  <si>
    <t>nasml.</t>
  </si>
  <si>
    <t>SR</t>
  </si>
  <si>
    <t>UR</t>
  </si>
  <si>
    <t>1-12</t>
  </si>
  <si>
    <t>%</t>
  </si>
  <si>
    <t>vydání</t>
  </si>
  <si>
    <t>Realizace</t>
  </si>
  <si>
    <t>Kolaud.</t>
  </si>
  <si>
    <t>Poznámka</t>
  </si>
  <si>
    <t>stavební</t>
  </si>
  <si>
    <t>PD</t>
  </si>
  <si>
    <t>ostatní</t>
  </si>
  <si>
    <t>objemy</t>
  </si>
  <si>
    <t>2014</t>
  </si>
  <si>
    <t>k UR</t>
  </si>
  <si>
    <t>ÚR</t>
  </si>
  <si>
    <t>SP</t>
  </si>
  <si>
    <t>2.  PRŮMYSLOVÁ  A OSTATNÍ  ODVĚTVÍ  HOSPODÁŘSTVÍ</t>
  </si>
  <si>
    <t>OdPa - 2212 - Silnice</t>
  </si>
  <si>
    <t>SLO</t>
  </si>
  <si>
    <t>Javorek</t>
  </si>
  <si>
    <t>Obvodová Františkov</t>
  </si>
  <si>
    <t>11/2004</t>
  </si>
  <si>
    <t>02/2012</t>
  </si>
  <si>
    <t>09/2012-07/2013</t>
  </si>
  <si>
    <t>01/2014</t>
  </si>
  <si>
    <t>UKONČENO</t>
  </si>
  <si>
    <t>PLE</t>
  </si>
  <si>
    <t>Novotný</t>
  </si>
  <si>
    <t>Rek. MK ul. Karla Svobody</t>
  </si>
  <si>
    <t>08/2007</t>
  </si>
  <si>
    <t>03/2014</t>
  </si>
  <si>
    <t>2014 - 2015</t>
  </si>
  <si>
    <t>vydáno SP, probíhá výběrové řízení na zhotovitele</t>
  </si>
  <si>
    <t>Hlisníkovská</t>
  </si>
  <si>
    <t>MÚK Místecká - Moravská  (DÚR, DSP)</t>
  </si>
  <si>
    <t>08/2009</t>
  </si>
  <si>
    <t>02/2014</t>
  </si>
  <si>
    <t>2015-2016</t>
  </si>
  <si>
    <t>zpracována prováděcí dokumentace, vydáno SP, nebyly schváleny rozpočtem finance na realizaci stavby</t>
  </si>
  <si>
    <t>OJI</t>
  </si>
  <si>
    <t>Muťková</t>
  </si>
  <si>
    <t>Propojení Pavlovova - Plzeňská</t>
  </si>
  <si>
    <t>09/2011</t>
  </si>
  <si>
    <t>06/2013</t>
  </si>
  <si>
    <t>09/2013-12/2014</t>
  </si>
  <si>
    <t>01/2015</t>
  </si>
  <si>
    <t>Projekt 2010 - AD, ALPINE Bau na realizaci, INKOS Ostrava na TDS a koordinátora BOZP</t>
  </si>
  <si>
    <t>Muťka</t>
  </si>
  <si>
    <t>IVC Ostrava-Jih - rozšíření MK Kaminského</t>
  </si>
  <si>
    <t>03/2012</t>
  </si>
  <si>
    <t>08/2013</t>
  </si>
  <si>
    <t>03/2014-06/2014</t>
  </si>
  <si>
    <t>07/2014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</si>
  <si>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předáno na majetkový odbor</t>
    </r>
  </si>
  <si>
    <t>POL</t>
  </si>
  <si>
    <t>Komunikace - napojení na ul. Pod Vysílačem</t>
  </si>
  <si>
    <t>11/2011</t>
  </si>
  <si>
    <t>08/2012</t>
  </si>
  <si>
    <t>06/2013-11/2013</t>
  </si>
  <si>
    <t>05/2014</t>
  </si>
  <si>
    <r>
      <t xml:space="preserve">UKONČENO </t>
    </r>
    <r>
      <rPr>
        <sz val="10"/>
        <rFont val="Arial"/>
        <family val="2"/>
        <charset val="238"/>
      </rPr>
      <t>- předáno na majetkový odbor</t>
    </r>
  </si>
  <si>
    <t>POR</t>
  </si>
  <si>
    <t>Finger</t>
  </si>
  <si>
    <t>SSZ K 4077 Martinovská x Provozní x 1.čs. armádního sboru</t>
  </si>
  <si>
    <t>10/2013</t>
  </si>
  <si>
    <t>zpracována PD</t>
  </si>
  <si>
    <t>MOP</t>
  </si>
  <si>
    <t>Propojení komunikace hl.nádraží - propojení MK Skladištní</t>
  </si>
  <si>
    <t>08/2014</t>
  </si>
  <si>
    <r>
      <t xml:space="preserve">je zpracován IZ - INGPLAN, zadáno zpracování DÚR, DSP </t>
    </r>
    <r>
      <rPr>
        <sz val="10"/>
        <rFont val="Arial"/>
        <family val="2"/>
        <charset val="238"/>
      </rPr>
      <t>vydáno ÚR pro část Terminál Jirská</t>
    </r>
  </si>
  <si>
    <t>VIT</t>
  </si>
  <si>
    <t>Komunikace a chodníky ul. Sirotčí</t>
  </si>
  <si>
    <t>03/2013</t>
  </si>
  <si>
    <t>12/2013</t>
  </si>
  <si>
    <t>09/2014-11/2014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</si>
  <si>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kolaudace 01/2015</t>
    </r>
  </si>
  <si>
    <t xml:space="preserve">Rekonstrukce ul. Nádražní </t>
  </si>
  <si>
    <t>09/2014</t>
  </si>
  <si>
    <t>2016</t>
  </si>
  <si>
    <t>soutěží se zhotovitel stavby</t>
  </si>
  <si>
    <t>Prodloužená ul. Ruská</t>
  </si>
  <si>
    <t>06/2012</t>
  </si>
  <si>
    <t>10/2012-11/2014</t>
  </si>
  <si>
    <t>realizace stavby</t>
  </si>
  <si>
    <t>Žáčková</t>
  </si>
  <si>
    <t>Komunikace Zengrova - prodloužená</t>
  </si>
  <si>
    <t>05/2013</t>
  </si>
  <si>
    <t>02/2014-09/2014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</si>
  <si>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>proběhla kolaudace stavby</t>
    </r>
  </si>
  <si>
    <t>Rek. SSZ K 1021 - Českobratrská x Sokolská</t>
  </si>
  <si>
    <t>Nová ul. Porážková</t>
  </si>
  <si>
    <t>12/2010</t>
  </si>
  <si>
    <t>10/2011</t>
  </si>
  <si>
    <t>07/2012-07/2013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</si>
  <si>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zkolaudováno</t>
    </r>
  </si>
  <si>
    <t>Tramvajové mosty ul. Plzeňská</t>
  </si>
  <si>
    <t>06/2014</t>
  </si>
  <si>
    <t>územní rozhodnutí vydáno 06/2014, podána žádost o SP</t>
  </si>
  <si>
    <t>MHH</t>
  </si>
  <si>
    <t>MÚK Mariánskohorská-ul. Sokola Tůmy I.etapa-PD</t>
  </si>
  <si>
    <t>07/1999</t>
  </si>
  <si>
    <t>2015</t>
  </si>
  <si>
    <t>zpracována  DSP, vyřizuje se SP, vztahy k pozemkům</t>
  </si>
  <si>
    <t>Noga</t>
  </si>
  <si>
    <t>Rekonstrukce ul. Moravská včetně chodníku a dešťové kanalizace</t>
  </si>
  <si>
    <t>x</t>
  </si>
  <si>
    <t>řešeno v rámci stavby "Rekonstrukce kanalizace a vodovodu ul. Moravská"</t>
  </si>
  <si>
    <t>Komunikace v areálu bývalé nemocnice Zábřeh</t>
  </si>
  <si>
    <t>zpracovává se dokumentace pro územní rozhodnutí</t>
  </si>
  <si>
    <t>Komunikace U Cementárny</t>
  </si>
  <si>
    <t>12/2014</t>
  </si>
  <si>
    <t>vydáno SP, nebyly schváleny finance na realizaci</t>
  </si>
  <si>
    <t>SSZ K 3064  Horní x Provaznická</t>
  </si>
  <si>
    <t>zpracována PD ve stupni DÚR</t>
  </si>
  <si>
    <t>SSZ K 3030 Výškovická x Pavlovova</t>
  </si>
  <si>
    <t>zpracována PD pro ÚR</t>
  </si>
  <si>
    <t>Dopravní propojení Dolní oblasti Vítkovice s centrem Ostravy</t>
  </si>
  <si>
    <t>zpracování  investičního záměru</t>
  </si>
  <si>
    <t>PUS</t>
  </si>
  <si>
    <t>Rekonstrukce ul. Pustkovecká</t>
  </si>
  <si>
    <t>06/2015</t>
  </si>
  <si>
    <t>požádáno o vydání SP</t>
  </si>
  <si>
    <t>OdPa - 2219 - Ostatní záležitosti pozemních komunikací</t>
  </si>
  <si>
    <t>Cyklostezka Odra - Morava - Dunaj v MSK</t>
  </si>
  <si>
    <t>11/2010</t>
  </si>
  <si>
    <t>09/0214-09/2015</t>
  </si>
  <si>
    <t>10/2015</t>
  </si>
  <si>
    <t xml:space="preserve">investorem bude Region Poodří, projekt předložen pro dotaci z ROP, je již vybrán zhotovitel </t>
  </si>
  <si>
    <t>Úprava ploch kolem ul. Štramberská 2-18</t>
  </si>
  <si>
    <t>10/2012</t>
  </si>
  <si>
    <t>08/2013-12/2013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</si>
  <si>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zhotovitel JANKOSTAV</t>
    </r>
  </si>
  <si>
    <t>Rekonstrukce náměstí J. z Poděbrad</t>
  </si>
  <si>
    <t>11/2012-12/2013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</si>
  <si>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zhotovitel STRABAG a.s.</t>
    </r>
  </si>
  <si>
    <t>SVI</t>
  </si>
  <si>
    <t>Cyklotrasa M přes Svinovské mosty</t>
  </si>
  <si>
    <t>03/2017-10/2017</t>
  </si>
  <si>
    <t>11/2017</t>
  </si>
  <si>
    <t>probíhá VZ na zpracovatele DSP, DPS, IČ a AD</t>
  </si>
  <si>
    <t>Cyklotrasa P - průchodnost Starobní, Provaznická, Dr. Martínka</t>
  </si>
  <si>
    <t>10/2014</t>
  </si>
  <si>
    <t>03/2016-10/2016</t>
  </si>
  <si>
    <t>11/2016</t>
  </si>
  <si>
    <t>SHB, akciová společnost na AD</t>
  </si>
  <si>
    <t>Propojenost cyklistické trasy v úseku ul. Psohlavců, Martinovská</t>
  </si>
  <si>
    <t>09/2012</t>
  </si>
  <si>
    <t>04/2015-10/2015</t>
  </si>
  <si>
    <t>11/2015</t>
  </si>
  <si>
    <r>
      <t xml:space="preserve">OSA projekt s.r.o. na AD, </t>
    </r>
    <r>
      <rPr>
        <sz val="10"/>
        <rFont val="Arial"/>
        <family val="2"/>
        <charset val="238"/>
      </rPr>
      <t>probíhá VZ na zhotovitele stavebních prací</t>
    </r>
  </si>
  <si>
    <t>Cyklistická trasa U - U Výtopny, Pavlovova</t>
  </si>
  <si>
    <t>04/2015</t>
  </si>
  <si>
    <t>09/2016-11/2016</t>
  </si>
  <si>
    <t>12/2016</t>
  </si>
  <si>
    <t>Dopravoprojekt na DSP, IČ a AD</t>
  </si>
  <si>
    <t>Cyklostezka  Plzeňská - Pavlovova</t>
  </si>
  <si>
    <t>Ateliér IDEA  na AD, ALPINE Bau na realizaci, DHV CR na TDS a koordinátora BOZP</t>
  </si>
  <si>
    <t>Cyklistická stezka Proskovická, Blanická</t>
  </si>
  <si>
    <t>05/2015</t>
  </si>
  <si>
    <t>06/2016-06/2017</t>
  </si>
  <si>
    <t>07/2017</t>
  </si>
  <si>
    <t>SHB, akciová společnost na DSP, DPS, IČ a AD</t>
  </si>
  <si>
    <t xml:space="preserve">Cyklistická lávka přes řeku Odru v Polance nad Odrou </t>
  </si>
  <si>
    <t>03/2015</t>
  </si>
  <si>
    <t>12/2015</t>
  </si>
  <si>
    <t>Dopravoprojekt na DÚR, IČ</t>
  </si>
  <si>
    <t>NVE</t>
  </si>
  <si>
    <t>Cyklostezka Nová Ves - vodárna</t>
  </si>
  <si>
    <t>12/2012</t>
  </si>
  <si>
    <t>DHV CR na AD</t>
  </si>
  <si>
    <t>Cyklostezka Polanka nad Odrou - železniční přejezd, ul. K Pile</t>
  </si>
  <si>
    <t>07/2016-12/2016</t>
  </si>
  <si>
    <t>RAB</t>
  </si>
  <si>
    <t>Cyklistická trasa O, Ostrava - Radvanice</t>
  </si>
  <si>
    <t>11/2012</t>
  </si>
  <si>
    <t>05/2016-11/2016</t>
  </si>
  <si>
    <t>Cyklistická trasa O, Ostrava - Přívoz</t>
  </si>
  <si>
    <t>12/2004</t>
  </si>
  <si>
    <t>08/2014-12/2014</t>
  </si>
  <si>
    <t>02/2015</t>
  </si>
  <si>
    <t>Cyklostezka Krajský úřad, náměstí Republiky a rekonstrukce chodníku</t>
  </si>
  <si>
    <t>04/2013</t>
  </si>
  <si>
    <t>09/2013</t>
  </si>
  <si>
    <t>03/2014-07/2014</t>
  </si>
  <si>
    <t>je připravována DPS</t>
  </si>
  <si>
    <t>Propojení cyklostezky Na Lukách, Staroveská</t>
  </si>
  <si>
    <t>09/2013-10/2013</t>
  </si>
  <si>
    <t>11/2013</t>
  </si>
  <si>
    <t>Cyklostezka Počáteční, Slezskoostravský hrad</t>
  </si>
  <si>
    <t>06/2015-12/2015</t>
  </si>
  <si>
    <t>HRA</t>
  </si>
  <si>
    <t>Cyklostezka Statek, Mostní</t>
  </si>
  <si>
    <t>07/2013</t>
  </si>
  <si>
    <t>06/2016-11/2016</t>
  </si>
  <si>
    <t>Tebodin na AD</t>
  </si>
  <si>
    <t>Cyklostezka Hornopolní x Varenská x Hollarova</t>
  </si>
  <si>
    <t>04/2016-10/2016</t>
  </si>
  <si>
    <t>10/2016</t>
  </si>
  <si>
    <t>OSA projekt s.r.o. na DSP, DPS, IČ a AD</t>
  </si>
  <si>
    <t>Zahrajová</t>
  </si>
  <si>
    <t>Organizace parkování u ZOO</t>
  </si>
  <si>
    <t>probíhá VZ na zhotovitele stavby</t>
  </si>
  <si>
    <t>Nám. O.-Jih, veřejný prostor Hrabůvka</t>
  </si>
  <si>
    <t>2014-2016</t>
  </si>
  <si>
    <t>podána žádost o DÚR</t>
  </si>
  <si>
    <t>Cyklostezka F. Šrámka, Zelená</t>
  </si>
  <si>
    <t>08/2013-09/2013</t>
  </si>
  <si>
    <t xml:space="preserve">UKONČENO </t>
  </si>
  <si>
    <t>Cyklostezka chemické osady, Grmelova</t>
  </si>
  <si>
    <t>07/2014-11/2014</t>
  </si>
  <si>
    <t>vydáno SP, zajišťována DPS</t>
  </si>
  <si>
    <t>Cyklotrasa Y - Průmyslová, Baarova</t>
  </si>
  <si>
    <t>03/2016-11/2016</t>
  </si>
  <si>
    <t>Cyklistické řešení na ul. Na Rovince</t>
  </si>
  <si>
    <t>Rek. chodníků ul. Ruská v úseku Štramberská - Závodní</t>
  </si>
  <si>
    <t>08/2013-11/2013</t>
  </si>
  <si>
    <t>Dobudování cyklostezky u Hrabovského jezu</t>
  </si>
  <si>
    <t>08/2013-10/2013</t>
  </si>
  <si>
    <t>Cyklostezka W Poruba - Krásné Pole</t>
  </si>
  <si>
    <t>zajišťována PD pro ÚŘ a SP</t>
  </si>
  <si>
    <t>Stavební úpravy podchodu SAVARIN ul. Dr. Martínka</t>
  </si>
  <si>
    <t>9-10/2012</t>
  </si>
  <si>
    <t>06/2013-08/2013</t>
  </si>
  <si>
    <t>9/2014</t>
  </si>
  <si>
    <t>Cyklistické propojení ul. 17.listopadu, VTP</t>
  </si>
  <si>
    <t>04/2016-08/2016</t>
  </si>
  <si>
    <t>09/2016</t>
  </si>
  <si>
    <t>Cyklotrasa F - Hulváky, Stojanovo náměstí</t>
  </si>
  <si>
    <t>06/2017-10/2017</t>
  </si>
  <si>
    <t>Cyklotrasa R - Svinov, Polanka</t>
  </si>
  <si>
    <t>OSA projekt na DÚR, IČ</t>
  </si>
  <si>
    <t>Cyklotrasa F, U - Kaminského, Ječmínkova</t>
  </si>
  <si>
    <t>04/2016</t>
  </si>
  <si>
    <t>05/2017-12/2017</t>
  </si>
  <si>
    <t>12/2017</t>
  </si>
  <si>
    <t xml:space="preserve">SHB, akciová společnost na DÚR, IČ </t>
  </si>
  <si>
    <t>Rek. chodníků 28. října - Železárenská, Jahnova</t>
  </si>
  <si>
    <t>dokončena DPS</t>
  </si>
  <si>
    <t>Prodloužení cyklostezky - lávka přes Ostravici</t>
  </si>
  <si>
    <t>probíhá zajišťováni SP</t>
  </si>
  <si>
    <t>Cyklostezky - úsek Slezskoostravský hrad, Hrabová</t>
  </si>
  <si>
    <t>11/2009</t>
  </si>
  <si>
    <t>08/2012-10/2014</t>
  </si>
  <si>
    <t>PORR, a.s. na realizaci, Dopravní projektování spol.s r.o. na AD, INKOS Ostrava na TDS, Mgr. Kočvara na ekologický dozor, Arbor Moravia provedení náhradní výsadby, řeší se majetkoprávní vztahy</t>
  </si>
  <si>
    <t xml:space="preserve">Cyklostezky - úsek Koblovský most, lávka na Kamenec </t>
  </si>
  <si>
    <t>08/2011</t>
  </si>
  <si>
    <t>06/2013-04/2014</t>
  </si>
  <si>
    <t>řeší se majetkoprávní vztahy</t>
  </si>
  <si>
    <t>Cyklostezky - úsek Seidlerovo nábřeží, Slezkoostravský hrad</t>
  </si>
  <si>
    <t>07/2013-12/2014</t>
  </si>
  <si>
    <t>Dopravní projektování spol.s r.o. na  AD, INKOS Ostrava na TDS, Mgr. Kočvara na ekologický dozor, Hutní projekt na poradenství k DPS, Casta Písek na realizaci</t>
  </si>
  <si>
    <t xml:space="preserve">Cyklostezky – komunikace v bermě a úsek lávka na Kamenec, lávka ke hradu </t>
  </si>
  <si>
    <t>05/2012-05/2013</t>
  </si>
  <si>
    <t>Arbor Moravia na provedení náhradní výsadby, řeší se majetkoprávní vztahy</t>
  </si>
  <si>
    <t>SBE</t>
  </si>
  <si>
    <t>Cyklistická trasa I, podél silnice na Lukách</t>
  </si>
  <si>
    <t>Míčovna - lokalita Poruba</t>
  </si>
  <si>
    <t>je zajištěna studie a vybráno řešení</t>
  </si>
  <si>
    <t>OdPa - 2221 - Provoz veřejné silniční dopravy</t>
  </si>
  <si>
    <t>Terminál Hranečník - PD</t>
  </si>
  <si>
    <t>02/2005</t>
  </si>
  <si>
    <t>11/2005</t>
  </si>
  <si>
    <t>04/2014-2015</t>
  </si>
  <si>
    <t>02/2016</t>
  </si>
  <si>
    <t>stavba zahájena 4.6.2014, zhotovitel Rekultivace Ústí nad Labem</t>
  </si>
  <si>
    <t xml:space="preserve">Přestupní uzel Hulváky - I. et. </t>
  </si>
  <si>
    <t>04/2011</t>
  </si>
  <si>
    <t>04/2014-09/2015</t>
  </si>
  <si>
    <t>Autobusový terminál Dubina - Interspar</t>
  </si>
  <si>
    <t>01/2013</t>
  </si>
  <si>
    <t>proběhla soutěž, čeká se na schválení v komisi a v radě</t>
  </si>
  <si>
    <t>OdPa - 2229 - Ostatní záležitosti v silniční dopravě</t>
  </si>
  <si>
    <t>Karásek</t>
  </si>
  <si>
    <t>Inteligentní dopravní systémy - II. fáze pilotního projektu</t>
  </si>
  <si>
    <t>OdPa - 2271 - Ostatní dráhy</t>
  </si>
  <si>
    <t>Trolejbus Karolina - 1. etapa</t>
  </si>
  <si>
    <t>12/2011</t>
  </si>
  <si>
    <t>05/2012</t>
  </si>
  <si>
    <r>
      <t xml:space="preserve">UKONČENO </t>
    </r>
    <r>
      <rPr>
        <sz val="10"/>
        <rFont val="Arial"/>
        <family val="2"/>
        <charset val="238"/>
      </rPr>
      <t>- zkolaudováno</t>
    </r>
  </si>
  <si>
    <t>Tramvajové zastávky Městský stadion + Sport Aréna</t>
  </si>
  <si>
    <t>04/2014</t>
  </si>
  <si>
    <t>předáno DPO, SMO se převede jen cyklostezka, kde SMO uhradí pouze DPH</t>
  </si>
  <si>
    <t>OdPa - 2310 - Pitná voda</t>
  </si>
  <si>
    <t>Janus</t>
  </si>
  <si>
    <t xml:space="preserve">Rekonstrukce ÚV Nová Ves </t>
  </si>
  <si>
    <t>04/2006</t>
  </si>
  <si>
    <t>12/2015-12/2017</t>
  </si>
  <si>
    <t>zpracovává se studie využitelnosti PD</t>
  </si>
  <si>
    <t>Ul. Šimáčkova - I. etapa - TI</t>
  </si>
  <si>
    <t>05/2008</t>
  </si>
  <si>
    <t>05/2011</t>
  </si>
  <si>
    <t>příprava stavby je pozastavena</t>
  </si>
  <si>
    <t>Frait</t>
  </si>
  <si>
    <t>Rekonstrukce vodovodu ul. Staňkova</t>
  </si>
  <si>
    <t>08/2001</t>
  </si>
  <si>
    <t>01/2015-06/2016</t>
  </si>
  <si>
    <t>Svrčinová</t>
  </si>
  <si>
    <t>Vodojem Záhumenice - nápajecí kabel</t>
  </si>
  <si>
    <t>-</t>
  </si>
  <si>
    <t>Záchytný drén Hůrka</t>
  </si>
  <si>
    <t>06/2008</t>
  </si>
  <si>
    <t>12/2009</t>
  </si>
  <si>
    <t>05/2012-2/2015</t>
  </si>
  <si>
    <t>Stuchlá</t>
  </si>
  <si>
    <t>Rekonstrukce vodovodu ul. Antošovická</t>
  </si>
  <si>
    <t>01/2005</t>
  </si>
  <si>
    <t>10/2009</t>
  </si>
  <si>
    <t>03/2014-10/2014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</si>
  <si>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stavba převzata, vydán koluadční souhlas </t>
    </r>
  </si>
  <si>
    <t>Koneszová</t>
  </si>
  <si>
    <t>Rekonstrukce vodovodu ul. Šenovská 2</t>
  </si>
  <si>
    <t>08/2006</t>
  </si>
  <si>
    <r>
      <t xml:space="preserve">zpracována DSP, vydáno SP, </t>
    </r>
    <r>
      <rPr>
        <sz val="10"/>
        <rFont val="Arial"/>
        <family val="2"/>
        <charset val="238"/>
      </rPr>
      <t>předán požadavek na VZ</t>
    </r>
  </si>
  <si>
    <t>Rekonstrukce vodovodu ul. Volná</t>
  </si>
  <si>
    <t>---------</t>
  </si>
  <si>
    <t>07/2014-09/2014</t>
  </si>
  <si>
    <t>MAR</t>
  </si>
  <si>
    <t>Rek. vodovodu a kanalizace Martinovská</t>
  </si>
  <si>
    <t>vydáno ÚR, dokončena DSP, příprava podkladů k žádosti pro vydání SP</t>
  </si>
  <si>
    <t>Rek. vodovodu VTP Ostrčilova</t>
  </si>
  <si>
    <t>zpracována DÚR, probíhají majetkoprávní projednání</t>
  </si>
  <si>
    <t>Rek. vodovodu Dušní, Barbořina</t>
  </si>
  <si>
    <t xml:space="preserve"> </t>
  </si>
  <si>
    <r>
      <t xml:space="preserve">dokončena DSP, </t>
    </r>
    <r>
      <rPr>
        <sz val="10"/>
        <rFont val="Arial"/>
        <family val="2"/>
        <charset val="238"/>
      </rPr>
      <t>vydáno SP, příprava podkladů pro výběr zhotovitele</t>
    </r>
  </si>
  <si>
    <t>Katodová ochrana</t>
  </si>
  <si>
    <t>03/2011</t>
  </si>
  <si>
    <t>05/2014-10/2014</t>
  </si>
  <si>
    <t>11/2014</t>
  </si>
  <si>
    <t>Příprava VH staveb - LJ</t>
  </si>
  <si>
    <t>práce na projektech dle harmonogramu</t>
  </si>
  <si>
    <t>Příprava VH staveb - MS</t>
  </si>
  <si>
    <t>Příprava VH staveb - PN</t>
  </si>
  <si>
    <t>zpracování PD a zajištění územních rozhodnutí a stavebních povolení pro výstavbu vodovodů</t>
  </si>
  <si>
    <t>Příprava VH staveb - RK</t>
  </si>
  <si>
    <t>průběžně</t>
  </si>
  <si>
    <t>příprava - nasmlouváno na r.2012 a dále</t>
  </si>
  <si>
    <t>Příprava VH staveb - ZF</t>
  </si>
  <si>
    <t>průběžné plnění</t>
  </si>
  <si>
    <t>Vodovod P. Křičky</t>
  </si>
  <si>
    <t>01/2009</t>
  </si>
  <si>
    <r>
      <t xml:space="preserve">vydáno ÚR, zpracována DSP, </t>
    </r>
    <r>
      <rPr>
        <sz val="10"/>
        <rFont val="Arial"/>
        <family val="2"/>
        <charset val="238"/>
      </rPr>
      <t>vydáno SP, příprava podkladů pro výběr zhotovitele</t>
    </r>
  </si>
  <si>
    <t>Rek. vodovodu a kanalizace Sirotčí</t>
  </si>
  <si>
    <t>11/2013-03/2014</t>
  </si>
  <si>
    <t>bez kolaudace</t>
  </si>
  <si>
    <t>PRO</t>
  </si>
  <si>
    <t>Odvodnění vod. šachty Světlovská</t>
  </si>
  <si>
    <t>06/2010</t>
  </si>
  <si>
    <t>01/2012</t>
  </si>
  <si>
    <t>08/2014-092014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</si>
  <si>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>- převzato, vydán kolaudační souhlas, příprava podkladů pro majetkový odbor</t>
    </r>
  </si>
  <si>
    <t>KPO</t>
  </si>
  <si>
    <t>Posílení vodovodu DTP ul. Zauliční</t>
  </si>
  <si>
    <t>04/2012</t>
  </si>
  <si>
    <t>PET</t>
  </si>
  <si>
    <t>Rekonstrukce vodovodu ul. Hlučínská</t>
  </si>
  <si>
    <t>08/2014-08/2015</t>
  </si>
  <si>
    <t>09/2015</t>
  </si>
  <si>
    <t>Vodovodní řad ul. Zadní Padělky</t>
  </si>
  <si>
    <t>04/2014-08/2014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</si>
  <si>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zkolaudováno, předáno na odbor majetkový  11/2014</t>
    </r>
  </si>
  <si>
    <t>Rek. vod. DN 200 ul. Orlovská</t>
  </si>
  <si>
    <t>02/2009</t>
  </si>
  <si>
    <t>04/2014-06/2014</t>
  </si>
  <si>
    <t>Rek. vodovodu ul. Hluboká</t>
  </si>
  <si>
    <t>Rekonstrukce vodovodu ul. Za Ještěrkou</t>
  </si>
  <si>
    <t>09/2014-04/2015</t>
  </si>
  <si>
    <t>07/2015</t>
  </si>
  <si>
    <t>Rekonstrukce ÚV Nová Ves</t>
  </si>
  <si>
    <t>09/2014-10/2014</t>
  </si>
  <si>
    <t xml:space="preserve">OdPa - 2321 - Odvádění a čištění odpadních vod </t>
  </si>
  <si>
    <t xml:space="preserve">                        a nakládání s kaly</t>
  </si>
  <si>
    <t>Odkanal. Přívozu na ÚČOV-2.et., 1.část</t>
  </si>
  <si>
    <t>12/1198</t>
  </si>
  <si>
    <t>10/1999</t>
  </si>
  <si>
    <t>04/2014-12/2015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</si>
  <si>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>podána žádost ke kolaudaci</t>
    </r>
  </si>
  <si>
    <t>Kanalizace Folvarek</t>
  </si>
  <si>
    <t>10/2002</t>
  </si>
  <si>
    <t>04/2015-12/2015</t>
  </si>
  <si>
    <t>MIC</t>
  </si>
  <si>
    <t>Plošná kanalizace-Michálkovice (1.a2. et.)</t>
  </si>
  <si>
    <t>03/2003</t>
  </si>
  <si>
    <t>05/2005</t>
  </si>
  <si>
    <t>12/2014-12/2015</t>
  </si>
  <si>
    <t>03/2016</t>
  </si>
  <si>
    <t>vybrán zhotovitel</t>
  </si>
  <si>
    <t>Prodloužení sběrače B do Radvanic</t>
  </si>
  <si>
    <t>04/2003</t>
  </si>
  <si>
    <t>03/2006</t>
  </si>
  <si>
    <t>01/2015-12/2016</t>
  </si>
  <si>
    <t>SP,  předáno na MPO a MF</t>
  </si>
  <si>
    <t>Kanalizace Bartovice</t>
  </si>
  <si>
    <t>07/2011-06/2015</t>
  </si>
  <si>
    <t>HOS</t>
  </si>
  <si>
    <t>Dokončení kanalizace Hošťálkovice</t>
  </si>
  <si>
    <t>12/2008</t>
  </si>
  <si>
    <t>04/2012-12/2015</t>
  </si>
  <si>
    <t>Kanalizace Krásné Pole - II. et.</t>
  </si>
  <si>
    <t>03/2010</t>
  </si>
  <si>
    <r>
      <t xml:space="preserve">2009 - 2011    </t>
    </r>
    <r>
      <rPr>
        <sz val="10"/>
        <rFont val="Arial"/>
        <family val="2"/>
        <charset val="238"/>
      </rPr>
      <t>2014 - 2015</t>
    </r>
  </si>
  <si>
    <r>
      <t xml:space="preserve">zpracována DSP, vydána SP, probíhá realizace stavby část 1.2 rušení výustí - stoky KP, KPG </t>
    </r>
    <r>
      <rPr>
        <i/>
        <sz val="10"/>
        <rFont val="Arial"/>
        <family val="2"/>
      </rPr>
      <t>(stavba z projektu DPK)</t>
    </r>
  </si>
  <si>
    <t>Kanalizace Petřkovice II. a III. etapa</t>
  </si>
  <si>
    <t>04/2013-12/2015</t>
  </si>
  <si>
    <t>N.Ves-Jih, Inž. sítě 2. et. - ČS 2, II.a III. st.</t>
  </si>
  <si>
    <t>03/2005</t>
  </si>
  <si>
    <t>2014 - 2016</t>
  </si>
  <si>
    <r>
      <t xml:space="preserve">vydáno SP, podepsána SoD, </t>
    </r>
    <r>
      <rPr>
        <sz val="10"/>
        <rFont val="Arial"/>
        <family val="2"/>
        <charset val="238"/>
      </rPr>
      <t xml:space="preserve">probíhá realizace stavby </t>
    </r>
    <r>
      <rPr>
        <i/>
        <sz val="10"/>
        <rFont val="Arial"/>
        <family val="2"/>
        <charset val="238"/>
      </rPr>
      <t>(stavba z projektu DPK)</t>
    </r>
  </si>
  <si>
    <t>Odkanal. O-Přívozu na ÚČOV-2.et., 2. č.</t>
  </si>
  <si>
    <t>pozastaveno</t>
  </si>
  <si>
    <t>Kanal. Hrabová - 4-5-6.stavba+odleh.</t>
  </si>
  <si>
    <t>06/1997</t>
  </si>
  <si>
    <t>06/2009 06/2010</t>
  </si>
  <si>
    <t>2013 - 2014</t>
  </si>
  <si>
    <r>
      <rPr>
        <b/>
        <sz val="10"/>
        <rFont val="Arial"/>
        <family val="2"/>
        <charset val="238"/>
      </rPr>
      <t>4.+5. stavba</t>
    </r>
    <r>
      <rPr>
        <sz val="10"/>
        <rFont val="Arial"/>
        <family val="2"/>
        <charset val="238"/>
      </rPr>
      <t xml:space="preserve"> - vydáno SP, dokončena realizace stavby část rušení výustí - podána žádost na kolaudaci </t>
    </r>
    <r>
      <rPr>
        <i/>
        <sz val="10"/>
        <rFont val="Arial"/>
        <family val="2"/>
        <charset val="238"/>
      </rPr>
      <t>(stavba z projektu DPK)</t>
    </r>
    <r>
      <rPr>
        <sz val="10"/>
        <rFont val="Arial"/>
        <family val="2"/>
        <charset val="238"/>
      </rPr>
      <t xml:space="preserve">;  </t>
    </r>
    <r>
      <rPr>
        <b/>
        <sz val="10"/>
        <rFont val="Arial"/>
        <family val="2"/>
        <charset val="238"/>
      </rPr>
      <t>Odlehčovací stoka OS 1A</t>
    </r>
    <r>
      <rPr>
        <sz val="10"/>
        <rFont val="Arial"/>
        <family val="2"/>
        <charset val="238"/>
      </rPr>
      <t xml:space="preserve"> - dokončena realizace stavby - podána žádost na kolaudaci;      </t>
    </r>
    <r>
      <rPr>
        <b/>
        <sz val="10"/>
        <rFont val="Arial"/>
        <family val="2"/>
        <charset val="238"/>
      </rPr>
      <t>6. stavba</t>
    </r>
    <r>
      <rPr>
        <sz val="10"/>
        <rFont val="Arial"/>
        <family val="2"/>
        <charset val="238"/>
      </rPr>
      <t xml:space="preserve"> - zpracována DSP</t>
    </r>
  </si>
  <si>
    <t>Rekonstrukce ÚČOV Ostrava</t>
  </si>
  <si>
    <t>09/2006</t>
  </si>
  <si>
    <t>Kanalizace splašková Plesná-II.et. 2.část</t>
  </si>
  <si>
    <t>01/2016-12/2017</t>
  </si>
  <si>
    <t>Kanalizace Kunčičky</t>
  </si>
  <si>
    <t>vydáno ÚR, zpracovává se DSP</t>
  </si>
  <si>
    <t>Kanalizace Hrušov SANACE</t>
  </si>
  <si>
    <t>10/2007</t>
  </si>
  <si>
    <t>vydáno územní rozhodnutí, zpracována DSP, příprava stavby zablokována z důvodu majetkoprávních vztahů, OSS MMO zamítl žádost o prodloužení platnosti územního rozhodnutí, majetkový odbor řeší směnu pozemků s firmou ASPET-INVEST s.r.o.</t>
  </si>
  <si>
    <t>Propojení kanalizace Nová Bělá-Hrabová</t>
  </si>
  <si>
    <t>11/2006</t>
  </si>
  <si>
    <t>05/2014-10/2015</t>
  </si>
  <si>
    <t>předáno staveniště, probíhá realizace stavby</t>
  </si>
  <si>
    <t>Odkanalizování jižní části Svinova (Sanace)</t>
  </si>
  <si>
    <t>12/2007</t>
  </si>
  <si>
    <t>02/2011</t>
  </si>
  <si>
    <t>zpracována DSP, vydáno SP, zařazeno v SANACÍCH</t>
  </si>
  <si>
    <t>Kanalizace Heřmanice (Vrbická, Záblatská) SANACE</t>
  </si>
  <si>
    <t>11/2007</t>
  </si>
  <si>
    <t xml:space="preserve">vydáno stavební povolení, zpracována dokumentace pro provádění stavby, stavba zařazena do projektu "Sanace a rekonstrukce kanalizace - II. etapa" </t>
  </si>
  <si>
    <t>Koblov - plošná kanalizace SANACE</t>
  </si>
  <si>
    <t>vybrán zhotovitel PD - HUTNÍ PROJEKT OSTRAVA a.s., 7.2.2011 - převzata DÚR, požádáno o územní rozhodnutí, přerušeno územní říz.- nutnost uzavření smluv s novými vlastníky plynovovdu</t>
  </si>
  <si>
    <t>Kanal. St. Bělá - propojení stávající kanal.</t>
  </si>
  <si>
    <t>10/2004</t>
  </si>
  <si>
    <t>11/2014-12/2015</t>
  </si>
  <si>
    <t>Kanalizace Proskovice - propojení</t>
  </si>
  <si>
    <t>DSP, zajišťuje se SP</t>
  </si>
  <si>
    <t>ČOV Heřmanice - II</t>
  </si>
  <si>
    <t>06/2009</t>
  </si>
  <si>
    <t>10/2009-02/2015</t>
  </si>
  <si>
    <t>ÚČOV Ostrava - míchání aktivace</t>
  </si>
  <si>
    <t>09/2014-02/2015</t>
  </si>
  <si>
    <t>Kanalizace a vodovod ul. Frankova</t>
  </si>
  <si>
    <t>DSP předána, majetkoprávní vypořádání</t>
  </si>
  <si>
    <t>05/2012-02/2015</t>
  </si>
  <si>
    <t>stavba je pozastavena,</t>
  </si>
  <si>
    <t>Rek. kanalizace a vod. Svinov - Bílovecká</t>
  </si>
  <si>
    <t>01/2008</t>
  </si>
  <si>
    <t>06/2009, 02/2014</t>
  </si>
  <si>
    <t xml:space="preserve">probíhá výběrové řízení na zhotovitele stavby </t>
  </si>
  <si>
    <t>Kanalizace ul. Zvěřinská</t>
  </si>
  <si>
    <t>02/2006</t>
  </si>
  <si>
    <t>01/2016-06/2016</t>
  </si>
  <si>
    <t>07/2016</t>
  </si>
  <si>
    <t>Kanalizace Syllabova</t>
  </si>
  <si>
    <t>6/2015-12/2015</t>
  </si>
  <si>
    <t>DSP, zajišťování podkladů pro majetkové vypořádání</t>
  </si>
  <si>
    <t>ÚČOV SŘTP</t>
  </si>
  <si>
    <t>08/2012-12/2014</t>
  </si>
  <si>
    <t>Kanalizace Slívova - Jan Marie</t>
  </si>
  <si>
    <t>01/2017-10/2017</t>
  </si>
  <si>
    <t>05/2018</t>
  </si>
  <si>
    <t>příprava podkladů pro SP</t>
  </si>
  <si>
    <t>Kanalizace Heřmanice - Bučina</t>
  </si>
  <si>
    <t>2017</t>
  </si>
  <si>
    <t>2018</t>
  </si>
  <si>
    <t>Kanalizace Husarova</t>
  </si>
  <si>
    <t>07/2014-08/2015</t>
  </si>
  <si>
    <t>Zrušení vyústění kanalizace na Sovinci</t>
  </si>
  <si>
    <r>
      <t xml:space="preserve">odevzdána přepracována DÚR - Ing. Rechtík, vydáno územní rozhodnutí, zpracována DSP, </t>
    </r>
    <r>
      <rPr>
        <sz val="10"/>
        <rFont val="Arial"/>
        <family val="2"/>
        <charset val="238"/>
      </rPr>
      <t>vydáno stavební povolení</t>
    </r>
  </si>
  <si>
    <t>NBE</t>
  </si>
  <si>
    <t>Kanalizace Nová Bělá</t>
  </si>
  <si>
    <t>zpracovává se DÚR</t>
  </si>
  <si>
    <t>Generel vodohospodářských staveb</t>
  </si>
  <si>
    <t>10/2011-12/2014</t>
  </si>
  <si>
    <t>ÚČOV - výměna procesních stanic</t>
  </si>
  <si>
    <t>10/2011-06/2012</t>
  </si>
  <si>
    <t>zpracování PD a zajištění územních rozhodnutí a stavebních povolení pro výstavbu kanalizací</t>
  </si>
  <si>
    <t>Příprava VH staveb - LN</t>
  </si>
  <si>
    <t>Kanalizace Polanka nad Odrou, ul. Anny Letenské, stoka D3-5</t>
  </si>
  <si>
    <t>08/2010</t>
  </si>
  <si>
    <t>04/2012-11/2013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</si>
  <si>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zkolaudován plyn (08/2013), kanál (09/2013), komunikace dokončena - bez kolaudace (11/2013), stavba předána na odbor majetkový v 01/2014, v 01/2014 ještě placen AD</t>
    </r>
  </si>
  <si>
    <t>Kanalizace Jeremenko III</t>
  </si>
  <si>
    <t>probíha VZ na zhotovitele</t>
  </si>
  <si>
    <t>ÚČOV - rekonstrukce DN č. 2</t>
  </si>
  <si>
    <t>04/2013-02/2015</t>
  </si>
  <si>
    <t>ÚČOV - rekonsrtukce vypínací komory</t>
  </si>
  <si>
    <t>08/2013-05/2014</t>
  </si>
  <si>
    <t>Sanace svahu Plzeňská</t>
  </si>
  <si>
    <t>04/2013-12/2014</t>
  </si>
  <si>
    <t>Zrušení výpustí do Dolového potoka v Ostravě - Proskovicích (V)</t>
  </si>
  <si>
    <t>10/2010</t>
  </si>
  <si>
    <t>08/2013-02/2014</t>
  </si>
  <si>
    <t>ukončena realizace části stavby - SO 04 Kanal. ul. Ztracená a SO 05 Dolový potok, zkolaudováno, předáno na odbor majetkový v 08/2014</t>
  </si>
  <si>
    <t>Ostrava - Michálkovice, výpust Eldorádo (V)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</si>
  <si>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  <charset val="238"/>
      </rPr>
      <t xml:space="preserve"> - stavba převzata, v 12/2013 vydán kolaudační souhlas, 03/2014 předání stavby  majetkovému odboru</t>
    </r>
  </si>
  <si>
    <t>Oprava kanalizace ul. Hradní (SANACE)</t>
  </si>
  <si>
    <t>06/2011</t>
  </si>
  <si>
    <t>SP, příprava podkladů pro MPO a MF - sanace</t>
  </si>
  <si>
    <t xml:space="preserve">Rek. kanalizace ul. Mánesova </t>
  </si>
  <si>
    <t>vydáno SP</t>
  </si>
  <si>
    <t>Rek. ČSOV Pašerových, kanal. ul. Grmelova</t>
  </si>
  <si>
    <t>ČS Dubí - připojení VN 22kV</t>
  </si>
  <si>
    <t>Kanalizace Folvark II. et., 1. část - pov. stoky SSB1 a SSB2, rušení výustí</t>
  </si>
  <si>
    <t xml:space="preserve">zpracována DPS, finanční prostředky převedeny na ORG 7032, stavba Kanalizace Folvark zadávána jako celek </t>
  </si>
  <si>
    <t>Rekonstr. kanalizace v ul. Cihelní (SANACE)</t>
  </si>
  <si>
    <t>07/2011</t>
  </si>
  <si>
    <t>zařazeno v SANACÍCH</t>
  </si>
  <si>
    <t>Oprava kanalizace ul.Budečská (SANACE)</t>
  </si>
  <si>
    <t>Propojení dešťové kanalizace VTP - zpevněná plocha</t>
  </si>
  <si>
    <t>Rekonstrukce kanalizace U Hrůbků</t>
  </si>
  <si>
    <t>09/2014-4/2015</t>
  </si>
  <si>
    <t xml:space="preserve">Rek. vodovodu a kanalizace na Kostelním nám. </t>
  </si>
  <si>
    <t>04/2015-11/2015</t>
  </si>
  <si>
    <t xml:space="preserve">vydáno SP, předán požadavek na LPO, předpoklad provádění záchranného archeologického výzkumu oprávněnou organizací uzavřena SOD se zhotovitelem stavby </t>
  </si>
  <si>
    <t>Rekonstrukce kanalizace v křížení ulic Balbínova a Hlučínská</t>
  </si>
  <si>
    <t>03/2015-05/2015</t>
  </si>
  <si>
    <t>Kanalizace ul. Ryšlinkova</t>
  </si>
  <si>
    <t>Rekonstrukce kanalizace a vodovodu ul.Repinova a Maroldova</t>
  </si>
  <si>
    <t>01/2011</t>
  </si>
  <si>
    <t>zpracována DSP, vydáno SP</t>
  </si>
  <si>
    <t>Rekonstrukce vodovodu a rozšíření kanalizace Nad Porubkou</t>
  </si>
  <si>
    <t>04/2010</t>
  </si>
  <si>
    <r>
      <t xml:space="preserve">vdáno SP, </t>
    </r>
    <r>
      <rPr>
        <sz val="10"/>
        <rFont val="Arial"/>
        <family val="2"/>
        <charset val="238"/>
      </rPr>
      <t>předán požadavek pro zadání veřejnou zakázku</t>
    </r>
  </si>
  <si>
    <t>ÚČOV - míchání aktivační nádrže č. 3</t>
  </si>
  <si>
    <t>10/2014-05/2015</t>
  </si>
  <si>
    <t>Prodloužení kanalizace ul. Hradní</t>
  </si>
  <si>
    <t>02/2008</t>
  </si>
  <si>
    <r>
      <t xml:space="preserve">vydáno SP, </t>
    </r>
    <r>
      <rPr>
        <sz val="10"/>
        <rFont val="Arial"/>
        <family val="2"/>
        <charset val="238"/>
      </rPr>
      <t>předán požadavek pro zadání  veřejné zakázky</t>
    </r>
  </si>
  <si>
    <t>Rek. kanalizace a odlehčovací komora ul. Lvovská</t>
  </si>
  <si>
    <t>vydáno SP, příprava podkladů pro veřejnou zakázku</t>
  </si>
  <si>
    <t>Rekonstrukce kanalizace Ostrčilova</t>
  </si>
  <si>
    <t>06/2014-05/2015</t>
  </si>
  <si>
    <t>6/2015</t>
  </si>
  <si>
    <t xml:space="preserve">Odvedení odpadních vod z průmyslové zóny Paskov </t>
  </si>
  <si>
    <t>2012-2014</t>
  </si>
  <si>
    <t>OdPa - 2334 - Revitalizace říčních systémů</t>
  </si>
  <si>
    <t>Revitalizace vodní plochy Radvanice</t>
  </si>
  <si>
    <t>Odtěžení znečištěných sedimentů a rekonstrukce břehů na řece Ostravici</t>
  </si>
  <si>
    <t>09/2010</t>
  </si>
  <si>
    <r>
      <rPr>
        <b/>
        <sz val="10"/>
        <rFont val="Arial"/>
        <family val="2"/>
        <charset val="238"/>
      </rPr>
      <t xml:space="preserve">UKONČENO - </t>
    </r>
    <r>
      <rPr>
        <sz val="10"/>
        <rFont val="Arial"/>
        <family val="2"/>
      </rPr>
      <t>stavba zkolaudováno, ale převedena do běžných výdajů jako údržba břehů řeky Ostravice, realizace ve výši 38 695,49 tis. Kč hrazeno z MF</t>
    </r>
  </si>
  <si>
    <t>3.  SLUŽBY  PRO  OBYVATELSTVO</t>
  </si>
  <si>
    <t>OdPa - 3111 - Předškolní zařízení</t>
  </si>
  <si>
    <t>Hostašová</t>
  </si>
  <si>
    <t>MŠ Repinova - zateplení fasády, výměna oken</t>
  </si>
  <si>
    <t>06/2014-11/2014</t>
  </si>
  <si>
    <t>Revitalizace MŠ Výhledy</t>
  </si>
  <si>
    <t>MŠ Varenská – zateplení fasády, výměna oken, střecha</t>
  </si>
  <si>
    <t>SV I</t>
  </si>
  <si>
    <t>MŠ Polanecká 4, Svinov - rek. obvodového pláště (Ekotermo IIA)</t>
  </si>
  <si>
    <r>
      <t>06/2014-</t>
    </r>
    <r>
      <rPr>
        <sz val="10"/>
        <rFont val="Arial"/>
        <family val="2"/>
        <charset val="238"/>
      </rPr>
      <t>11</t>
    </r>
    <r>
      <rPr>
        <sz val="10"/>
        <rFont val="Arial"/>
        <family val="2"/>
      </rPr>
      <t>/2014</t>
    </r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</si>
  <si>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</rPr>
      <t xml:space="preserve"> příprava podkladů pro majetkový odbor</t>
    </r>
  </si>
  <si>
    <t xml:space="preserve">MŠ P.Lumumby, Zábřeh  (Ekotermo III)                     </t>
  </si>
  <si>
    <t>06/2014-09/2014</t>
  </si>
  <si>
    <t xml:space="preserve">MŠ Za Školou, Zábřeh (Ekotermo III)     </t>
  </si>
  <si>
    <t xml:space="preserve">MŠ A.Kučery, Hrabůvka (Ekotermo III)                         </t>
  </si>
  <si>
    <t>Firemní školka</t>
  </si>
  <si>
    <t>OdPa - 3113 - Základní školy</t>
  </si>
  <si>
    <t xml:space="preserve">ZŠ Ostrava, Zelená 42                      </t>
  </si>
  <si>
    <t>06/2014-10/2014</t>
  </si>
  <si>
    <t xml:space="preserve">ZŠ Ostrčilova – zateplení a výměna oken    </t>
  </si>
  <si>
    <t>Ekologizace objektu ZŠ Chrustova</t>
  </si>
  <si>
    <t>Energetické úspory ZŠ Škrobálkova</t>
  </si>
  <si>
    <t>ZŠ Bílovecká 1, Svinov – rek. obvodového pláště (Ekotermo IIA)</t>
  </si>
  <si>
    <t xml:space="preserve">ZŠ Bílovecká 10, Svinov – rek. obvodového pláště (Ekotermo IIA)   </t>
  </si>
  <si>
    <t xml:space="preserve">ZŠ Vrchlického, Radvanice (Ekotermo III)                   </t>
  </si>
  <si>
    <t>6315</t>
  </si>
  <si>
    <t xml:space="preserve">Dětské dopravní hřiště v areálu ZŠ Bílovecká </t>
  </si>
  <si>
    <t>dopracováno DSP, bude podána žádost o SP</t>
  </si>
  <si>
    <t>6319</t>
  </si>
  <si>
    <t>Revitalizace ZŠ Hošťálkovice</t>
  </si>
  <si>
    <t>07/2012</t>
  </si>
  <si>
    <t>05/2015-08/2015</t>
  </si>
  <si>
    <t>OdPa - 3149 - Ostatní zařízení související s výchovou</t>
  </si>
  <si>
    <t xml:space="preserve">                      a vzděláváním mládeže</t>
  </si>
  <si>
    <t>smlouva na PD, zajišťována studie</t>
  </si>
  <si>
    <t>OdPa - 3314 - Činnosti knihovnické</t>
  </si>
  <si>
    <t>Revitalizace knihovny ul. Podroužkova, Ostrava-Poruba - zateplení</t>
  </si>
  <si>
    <t>-----</t>
  </si>
  <si>
    <t>04/2015-07/2015</t>
  </si>
  <si>
    <t>08/2015</t>
  </si>
  <si>
    <t>projekt zateplení spolufinancován z EU, vybrán zhotovitel stavby, zahájení stavby v 04/2015</t>
  </si>
  <si>
    <t>OdPa - 3315 - Činnosti muzeí a galerií</t>
  </si>
  <si>
    <t>Ostravské muzeum MHD</t>
  </si>
  <si>
    <t>06/2014-08/2014 (demolice)</t>
  </si>
  <si>
    <r>
      <t xml:space="preserve">vybudování muzea tramvají a autobusů v bývalém průmyslovém areálu Wattova, zpracován inv.záměr, řeší se majetkoprávní vypořádání AKUMA, demolice stávajících objektů v rámci I.etapy přípravy území </t>
    </r>
    <r>
      <rPr>
        <b/>
        <sz val="10"/>
        <rFont val="Arial"/>
        <family val="2"/>
        <charset val="238"/>
      </rPr>
      <t>UKONČENA</t>
    </r>
    <r>
      <rPr>
        <sz val="10"/>
        <rFont val="Arial"/>
        <family val="2"/>
      </rPr>
      <t>, projekt připravován pro další plánovací období EU</t>
    </r>
  </si>
  <si>
    <t>Gembík</t>
  </si>
  <si>
    <t>Ostravské  muzeum - depozitář</t>
  </si>
  <si>
    <r>
      <rPr>
        <b/>
        <sz val="10"/>
        <rFont val="Arial"/>
        <family val="2"/>
        <charset val="238"/>
      </rPr>
      <t>UKONČENO</t>
    </r>
    <r>
      <rPr>
        <sz val="10"/>
        <rFont val="Arial"/>
        <family val="2"/>
      </rPr>
      <t xml:space="preserve"> - v r. 2015 konečná faktura</t>
    </r>
  </si>
  <si>
    <t>OdPa - 3319 - Ostatní záležitosti kultury</t>
  </si>
  <si>
    <t>Multižánrové kulturní centrum - areál Černá louka</t>
  </si>
  <si>
    <t>IZ zpracován, zpracovává se PD pro ÚR a SP</t>
  </si>
  <si>
    <t>OdPa - 3392 - Zájmová činnost v kultuře</t>
  </si>
  <si>
    <t>Stavební úpravy Dělnického domu v Polance nad Odrou</t>
  </si>
  <si>
    <t>09/2013-09/2014</t>
  </si>
  <si>
    <t>OdPa - 3412 - Sportovní zařízení v majetku obce</t>
  </si>
  <si>
    <t>Víceúčelové hřiště Sirotčí</t>
  </si>
  <si>
    <t>zhotovitel stavby SWIETELSKY, zahájení 02/2015</t>
  </si>
  <si>
    <t>Sportovní areál U Cementárny</t>
  </si>
  <si>
    <t>2013-2014</t>
  </si>
  <si>
    <r>
      <rPr>
        <b/>
        <sz val="10"/>
        <rFont val="Arial"/>
        <family val="2"/>
        <charset val="238"/>
      </rPr>
      <t xml:space="preserve">UKONČENO </t>
    </r>
    <r>
      <rPr>
        <sz val="10"/>
        <rFont val="Arial"/>
        <family val="2"/>
        <charset val="238"/>
      </rPr>
      <t>- 09/</t>
    </r>
    <r>
      <rPr>
        <sz val="10"/>
        <rFont val="Arial"/>
        <family val="2"/>
      </rPr>
      <t>2014, zkolaudováno</t>
    </r>
  </si>
  <si>
    <t>Atletická hala - PD</t>
  </si>
  <si>
    <t>PD a stavební předáno, realizace - Vítkovice Aréna</t>
  </si>
  <si>
    <t>Nástavba šaten TJ Sokol Stará Bělá- interiér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</si>
  <si>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</rPr>
      <t xml:space="preserve"> 08/2014 bez kolaudace + dodávka  neinvestice 462,15 tis. Kč</t>
    </r>
  </si>
  <si>
    <t>Rekonstrukce Městského stadiónu Ostrava -Vítkovice - ochozy (severní+jižní)</t>
  </si>
  <si>
    <t>03/2014-05/2015</t>
  </si>
  <si>
    <t>Sportovní areál U Cementárny - II. etapa</t>
  </si>
  <si>
    <t>zpracováno DSP, požádáno o SP</t>
  </si>
  <si>
    <t xml:space="preserve">Sportovní a zábavní cíl na soutoku Ostravice a Lučina </t>
  </si>
  <si>
    <t>2009</t>
  </si>
  <si>
    <t>2011</t>
  </si>
  <si>
    <t>dostavba rozestavěné stavby loděnice na soutoku Ostravice a Lučiny, probíhá realizace</t>
  </si>
  <si>
    <t xml:space="preserve">Atletická hala - přeložky </t>
  </si>
  <si>
    <t>OdPa - 3522 - Ostatní nemocnice</t>
  </si>
  <si>
    <t>Nemocnice Fifejdy energetické hospodářství - rekonstrukce</t>
  </si>
  <si>
    <t>OdPa - 3529 - Ostatní ústavní péče</t>
  </si>
  <si>
    <t>Dětské centrum Domeček - energie - rekonstrukce zdroje tepla ÚT a TUV</t>
  </si>
  <si>
    <t>08/2014-10/2014</t>
  </si>
  <si>
    <t>ukončena realizace rekonstrukce otopné soustavy, příprava výběru zhotovitele kotelny</t>
  </si>
  <si>
    <t>OdPa - 3612 - Bytové hospodářství</t>
  </si>
  <si>
    <t>Regenerace bytových domů Štramberská 29 a 29A</t>
  </si>
  <si>
    <t>08/2013-08/2014</t>
  </si>
  <si>
    <t>Regenerace bytového domu Sirotčí 41A a 43A</t>
  </si>
  <si>
    <t>Revitalizace bytových domů Syllabova 26,28,30,32,34</t>
  </si>
  <si>
    <t>zpracována PD, vydáno SP</t>
  </si>
  <si>
    <t>OdPa - 3631 - Veřejné osvětlení</t>
  </si>
  <si>
    <t>PD a příprava staveb VO</t>
  </si>
  <si>
    <t>Rekonstrukce VO - stavby se sítí NN</t>
  </si>
  <si>
    <t>finanční částky byly převedeny na konkrétní stavby VO</t>
  </si>
  <si>
    <t>Doplnění VO ul. Pod Výtahem, Na Burni</t>
  </si>
  <si>
    <t>05/2014-09/2014</t>
  </si>
  <si>
    <t>4266</t>
  </si>
  <si>
    <t>Rek. VO oblast Číhalíkova - Chleborádova</t>
  </si>
  <si>
    <t>4269</t>
  </si>
  <si>
    <t>Rek. VO oblast U Staré elektrárny, I. a II. stavba</t>
  </si>
  <si>
    <t>4276</t>
  </si>
  <si>
    <t>Rek. VO se sítí NN, Stará Bělá II. a III. etapa</t>
  </si>
  <si>
    <t>ohlášení</t>
  </si>
  <si>
    <t>04/2014-07/2014</t>
  </si>
  <si>
    <t>4277</t>
  </si>
  <si>
    <t>Rek. VO Fifejdy I. etapa IV.A</t>
  </si>
  <si>
    <t>04/2014-11/2014</t>
  </si>
  <si>
    <t>4278</t>
  </si>
  <si>
    <t>Rek. VO rampa ul. Rudná-Frýdecká</t>
  </si>
  <si>
    <t>4280</t>
  </si>
  <si>
    <t>Rek. VO oblast Studentská</t>
  </si>
  <si>
    <t>4281</t>
  </si>
  <si>
    <t>Rek. VO oblast Chalupníkova-Beskydská</t>
  </si>
  <si>
    <t>04/2014-10/2014</t>
  </si>
  <si>
    <t>4282</t>
  </si>
  <si>
    <t>Rek. VO Riegrova, Divíšova</t>
  </si>
  <si>
    <t>4283</t>
  </si>
  <si>
    <t>Doplnění VO Výškovická za domem č.p.2273/121</t>
  </si>
  <si>
    <t>07/2014-08/2014</t>
  </si>
  <si>
    <t>4284</t>
  </si>
  <si>
    <t>Dopl. VO nasvětlení přechodu 1.Čs.arm.sboru</t>
  </si>
  <si>
    <t>08/2014-11/2014</t>
  </si>
  <si>
    <r>
      <t xml:space="preserve">UKONČENO </t>
    </r>
    <r>
      <rPr>
        <sz val="10"/>
        <rFont val="Arial"/>
        <family val="2"/>
        <charset val="238"/>
      </rPr>
      <t>- probíhá kolaudační řízení</t>
    </r>
  </si>
  <si>
    <t>4286</t>
  </si>
  <si>
    <t>Rek. VO u Dolu Heřmanice</t>
  </si>
  <si>
    <t>4287</t>
  </si>
  <si>
    <t>Doplnění VO Valašská</t>
  </si>
  <si>
    <t>4288</t>
  </si>
  <si>
    <t>Doplnění VO Domovská</t>
  </si>
  <si>
    <t>08/2014-09/2014</t>
  </si>
  <si>
    <t>4289</t>
  </si>
  <si>
    <t>Rek. VO oblast Starobní úsek Místecká - Středulínského</t>
  </si>
  <si>
    <t>09/2014-05/2015</t>
  </si>
  <si>
    <t>4290</t>
  </si>
  <si>
    <t>Rek VO oblast Starobní úsek Středulínského - ul. U Nádraží</t>
  </si>
  <si>
    <t>02/2013</t>
  </si>
  <si>
    <t>4291</t>
  </si>
  <si>
    <t>Rek. VO Ráčkova</t>
  </si>
  <si>
    <t>08/2014-04/2015</t>
  </si>
  <si>
    <t>4292</t>
  </si>
  <si>
    <t>Rek. VO V Zálomu</t>
  </si>
  <si>
    <t>09/2014-09/2014</t>
  </si>
  <si>
    <t>4293</t>
  </si>
  <si>
    <t>Rek. VO Dr. Martínka k Horní</t>
  </si>
  <si>
    <t>4294</t>
  </si>
  <si>
    <t>Rek. VO 29. dubna</t>
  </si>
  <si>
    <t>10/2014-04/2015</t>
  </si>
  <si>
    <t>4295</t>
  </si>
  <si>
    <t>Rek. VO oblast Na Obodu, Dušní</t>
  </si>
  <si>
    <t>10/2014-12/2014</t>
  </si>
  <si>
    <t>4296</t>
  </si>
  <si>
    <t>Rek. VO oblast Česká</t>
  </si>
  <si>
    <t>OdPa - 3639 - Komunální služby a územní rozvoj j.n.</t>
  </si>
  <si>
    <t>MOŠ</t>
  </si>
  <si>
    <t>PZ Mošnov - navazující hydrotechnické řešení</t>
  </si>
  <si>
    <t>zajišťování DSP - řeší OER</t>
  </si>
  <si>
    <t>Gravitační odvodnění Hrušova</t>
  </si>
  <si>
    <t>2017-2022</t>
  </si>
  <si>
    <t>probíhá vyvlastnění sporných nemovitostí, a až poté možno dokončit ÚR pro umístění stavby</t>
  </si>
  <si>
    <t>Úpravy Slezskoostravského hradu a okolí</t>
  </si>
  <si>
    <t>2010</t>
  </si>
  <si>
    <t>02/2013-08/2015</t>
  </si>
  <si>
    <r>
      <t xml:space="preserve">zhotovitel AWT+KR Ostrava, spolufinacováno s MF a MPO. Stavba </t>
    </r>
    <r>
      <rPr>
        <sz val="10"/>
        <rFont val="Arial"/>
        <family val="2"/>
        <charset val="238"/>
      </rPr>
      <t>znovu pokračuje, zprac.nový harmonogram</t>
    </r>
  </si>
  <si>
    <t>VTP MFB III. a IV.</t>
  </si>
  <si>
    <t>08/2005</t>
  </si>
  <si>
    <t>08/2013-12/2014</t>
  </si>
  <si>
    <t>realizace stavby dokončena, probíhá interiér, PC technika a AV technika</t>
  </si>
  <si>
    <t>Rozšíření areálu VTP Ostrava - I.etapa</t>
  </si>
  <si>
    <t>2014-2015</t>
  </si>
  <si>
    <t>zpracovává se PD, podána žádost o územní rozhodnutí</t>
  </si>
  <si>
    <t>Technická a dopravní infrastruktura oblast Lužná - Zavadova, Hrabová</t>
  </si>
  <si>
    <t>01/2016</t>
  </si>
  <si>
    <t>vydána veškerá stavební povolení, zpracována proj.dokumentace pro provádění stavby, vyhlášení VZ na zhotovitele stavby je podmíněné uzavřením budoucí kupní smlouvy s RWE na pořízený majetek v rámci této stavby</t>
  </si>
  <si>
    <t>Černá louka - IZ</t>
  </si>
  <si>
    <t>OSA PROJEKT - ukončeno, předáno</t>
  </si>
  <si>
    <t>OdPa - 3741 - Ochrana druhů a stanovišť</t>
  </si>
  <si>
    <t>ZOO - energetické hospodářství</t>
  </si>
  <si>
    <t>elektroenergetika, zadána PD</t>
  </si>
  <si>
    <t>ZOO - snížení spotřeby energií</t>
  </si>
  <si>
    <t>Pavilon evoluce</t>
  </si>
  <si>
    <t>09/2012-11/2014</t>
  </si>
  <si>
    <r>
      <t>UKONČENO</t>
    </r>
    <r>
      <rPr>
        <sz val="10"/>
        <rFont val="Arial"/>
        <family val="2"/>
        <charset val="238"/>
      </rPr>
      <t xml:space="preserve"> vč. dodávky umělé vegetace</t>
    </r>
  </si>
  <si>
    <t>Administrativní budova, vstup a park. u ZOO</t>
  </si>
  <si>
    <t>10/2012-11/2013</t>
  </si>
  <si>
    <t>probíhá instalace technických zařízení a interiérů</t>
  </si>
  <si>
    <t xml:space="preserve">SAFARI v ZOO </t>
  </si>
  <si>
    <t>2012</t>
  </si>
  <si>
    <t>09/2012-12/2015</t>
  </si>
  <si>
    <t>zakázka na dopravní prostředky</t>
  </si>
  <si>
    <t>OdPa - 3744 - Protierozní,protilavinová a protipožární ochrana</t>
  </si>
  <si>
    <t>Zvýšení protipovodňové ochrany ul. U Hrůbků</t>
  </si>
  <si>
    <t>zadáno vypracování DPS a prodloužení SP</t>
  </si>
  <si>
    <t>Protipovodňová ochrana Žabník</t>
  </si>
  <si>
    <t>Protipovodňová ochrana Žabník-přeložka ČEZ</t>
  </si>
  <si>
    <r>
      <t xml:space="preserve">4.  </t>
    </r>
    <r>
      <rPr>
        <b/>
        <u/>
        <sz val="10"/>
        <rFont val="Arial"/>
        <family val="2"/>
      </rPr>
      <t>SOCIÁLNÍ  VĚCI  A  POLITIKA  ZAMĚSTNANOSTI</t>
    </r>
  </si>
  <si>
    <t>OdPa - 4351 - Osobní asistence, pečovatelská služba a podpora</t>
  </si>
  <si>
    <t xml:space="preserve">                        samostatného bydlení</t>
  </si>
  <si>
    <t>DPS Hladnovská č,p, 757</t>
  </si>
  <si>
    <t xml:space="preserve">OdPa - 4357 - Domovy </t>
  </si>
  <si>
    <t xml:space="preserve">Domov pro seniory Čujkovova (Ekotermo III)     </t>
  </si>
  <si>
    <t>Domovy pro seniory-rek. 3 ks trafostanic</t>
  </si>
  <si>
    <t>0/2013-11/2013</t>
  </si>
  <si>
    <t>DD Syllabova - ukončena I. etapa</t>
  </si>
  <si>
    <t>Komunitní centrum Ostrava - Hulváky</t>
  </si>
  <si>
    <t>08/2011-12/2012</t>
  </si>
  <si>
    <t>Areál Zábřeh - energie</t>
  </si>
  <si>
    <t>zdroje tepla - rekonstrukce ukončena, zkolaudováno 01/2012</t>
  </si>
  <si>
    <t>6032</t>
  </si>
  <si>
    <t>Domov pro seniory Korýtko, ul. Petruškova</t>
  </si>
  <si>
    <t>02/2012-12/2017</t>
  </si>
  <si>
    <t>uzavřena SOD s MS architektura a desing na IZ+PD+AD</t>
  </si>
  <si>
    <t>6035</t>
  </si>
  <si>
    <t>DD Sluníčko - rekonstrukce zdroje energie</t>
  </si>
  <si>
    <t>ukončena realizace zdroje tepla v objektu A</t>
  </si>
  <si>
    <t>6036</t>
  </si>
  <si>
    <t>Domovy pro seniory - LEGIONELLA</t>
  </si>
  <si>
    <t>2013</t>
  </si>
  <si>
    <t>realizace na jednotlivých domovech pro seniory</t>
  </si>
  <si>
    <t>6037</t>
  </si>
  <si>
    <t>Domov pro seniory IRIS - přístavba dvou nových obytných bloků</t>
  </si>
  <si>
    <t>08/2014-12/2015</t>
  </si>
  <si>
    <t>předáno staveniště 09/2014, zahájeny stavební práce</t>
  </si>
  <si>
    <t xml:space="preserve">Rekonstrukce Domova pro seniory Kamenec </t>
  </si>
  <si>
    <t>Domov pro seniory Čujkovova - rek. VZT</t>
  </si>
  <si>
    <r>
      <t xml:space="preserve">5.  </t>
    </r>
    <r>
      <rPr>
        <b/>
        <u/>
        <sz val="10"/>
        <rFont val="Arial"/>
        <family val="2"/>
      </rPr>
      <t>BEZPEČNOST  STÁTU  A  PRÁVNÍ  OCHRANA</t>
    </r>
  </si>
  <si>
    <t>OdPa - 5119 - Podpůrné složky ozbrojených sil</t>
  </si>
  <si>
    <t>Snižování rizik při potencionální havárií amoniakem</t>
  </si>
  <si>
    <t>09/2013-05/2014</t>
  </si>
  <si>
    <t>OdPa - 5219 - Ostatní záležitosti ochrany obyvatelstva</t>
  </si>
  <si>
    <t>OdPa - 5311 - Bezpečnost a veřejný pořádek</t>
  </si>
  <si>
    <t>MěP - rekonstrukce zdrojů energie</t>
  </si>
  <si>
    <t>11/2013-04/2014</t>
  </si>
  <si>
    <t>přeložka připojení ČEZ +  rekonstrukce trafostanice, výběr zhotovitele</t>
  </si>
  <si>
    <t>Služebna MěP na ul. Slovenská a nástavba pro fyzickou a speciální přípravu</t>
  </si>
  <si>
    <t>10/2011-05/2014</t>
  </si>
  <si>
    <t>Zázemí pro leteckou službu Policie ČR</t>
  </si>
  <si>
    <t>07/2014-04/2015</t>
  </si>
  <si>
    <t>Dostavba objektu skladů speciální hasičské techniky</t>
  </si>
  <si>
    <t>05/2014-11/2014</t>
  </si>
  <si>
    <t xml:space="preserve">OdPa - 5522 - Ostatní činnosti v integrovaném </t>
  </si>
  <si>
    <t xml:space="preserve">                        záchranném systému</t>
  </si>
  <si>
    <t>Hasičská zbrojnice Nová Ves – stavební úpravy, zateplení budovy</t>
  </si>
  <si>
    <t>Revitalizace areálu kasáren Hranečník - technická a dopravní infrastruktura (III.etapa)</t>
  </si>
  <si>
    <t>05/2016-05/2017</t>
  </si>
  <si>
    <t>vydána veškerá stavební povolení, předpoklad získání státní dotace na důlní škody (akce schválena meziresortní komisí), probíhá příprava PD pro provádění stavby</t>
  </si>
  <si>
    <t>Hasičská zbrojnice Michálkovice</t>
  </si>
  <si>
    <t>05/2016-12/2016</t>
  </si>
  <si>
    <t>02/2017</t>
  </si>
  <si>
    <t>vydána veškerá stavební povolení, zpracována PD pro provádění stavby, realizace stavby podmíněna výstavbou kanalizace Michálkovice</t>
  </si>
  <si>
    <t>Revitalizace areálu kasáren Hranečník - garáže HZS(V.etapa)</t>
  </si>
  <si>
    <t>vydáno územní rozhodnutí, zpracována PD pro stavební povolení, probíhá stavební řízení</t>
  </si>
  <si>
    <t>IVC Slezská Ostrava - přístavba</t>
  </si>
  <si>
    <t>06/2015-08/2016</t>
  </si>
  <si>
    <t>08/2016</t>
  </si>
  <si>
    <t>zpracována PD pro provádění stavby, probíhá VZ na zhotovitele</t>
  </si>
  <si>
    <t>Rek. budovy MěP - stavební objekt SO 05</t>
  </si>
  <si>
    <t>06/2017</t>
  </si>
  <si>
    <t>vydáno územní rozhodnutí a veškerá stavební povolení, zpracována PD pro provádění stavby, předpokládá se spolufinancování z MMR 2016</t>
  </si>
  <si>
    <t>Revitalizace areálu kasáren Hranečník - garáže MPO (IV.etapa)</t>
  </si>
  <si>
    <r>
      <t xml:space="preserve">6.  </t>
    </r>
    <r>
      <rPr>
        <b/>
        <u/>
        <sz val="10"/>
        <rFont val="Arial"/>
        <family val="2"/>
      </rPr>
      <t>VŠEOBECNÁ  VEŘEJNÁ  SPRÁVA  A  SLUŽBY</t>
    </r>
  </si>
  <si>
    <t>OdPa - 6171 - Činnost místní správy</t>
  </si>
  <si>
    <t>Zateplení budovy majetkové správy ÚMOb Ostrava-Jih</t>
  </si>
  <si>
    <t>06/2015-10/2015</t>
  </si>
  <si>
    <t>Rek. budovy Nové radnice vč. přístavby</t>
  </si>
  <si>
    <t>06/2009-12/2015</t>
  </si>
  <si>
    <t>NR - rekonstrukce výměníková stanice</t>
  </si>
  <si>
    <t>OdPa - 6399 - Ostatní finanční operace</t>
  </si>
  <si>
    <t>Rezerva na investiční potřeby městského obvodu Poruba</t>
  </si>
  <si>
    <t>3</t>
  </si>
  <si>
    <t>Rezerva na investiční potřeby městského obvodu Slezská Ostrava</t>
  </si>
  <si>
    <t>Rezerva na investiční potřeby městského obvodu Mariánské Hory a Hulváky</t>
  </si>
  <si>
    <t>7</t>
  </si>
  <si>
    <t>Rezerva na investiční potřeby městského obvodu Vítkovice</t>
  </si>
  <si>
    <t>Rezerva na investiční potřeby městského obvodu zbývajících městských obvodů</t>
  </si>
  <si>
    <t>17</t>
  </si>
  <si>
    <t>Rezerva na investiční potřeby městského obvodu Radvanice a Bartovice</t>
  </si>
  <si>
    <t>Rezerva odboru investičního - nespecifikovaná</t>
  </si>
  <si>
    <t>OdPa - 6409 - Ostatní činnosti jinde nezařazené</t>
  </si>
  <si>
    <t>PD a příprava staveb</t>
  </si>
  <si>
    <t>0000</t>
  </si>
  <si>
    <t>Kapitálová rezerva odb. investičního</t>
  </si>
  <si>
    <t xml:space="preserve">             Přehled investiční výstavby realizované investičním odborem</t>
  </si>
  <si>
    <t xml:space="preserve">                    (v tis. Kč)</t>
  </si>
  <si>
    <t>Skupina</t>
  </si>
  <si>
    <t xml:space="preserve">             Rozpočet</t>
  </si>
  <si>
    <t>Skutečnost</t>
  </si>
  <si>
    <t xml:space="preserve"> % plnění</t>
  </si>
  <si>
    <t>OdPa</t>
  </si>
  <si>
    <t>schválený</t>
  </si>
  <si>
    <t>upravený</t>
  </si>
  <si>
    <t>na SR</t>
  </si>
  <si>
    <t>na UR</t>
  </si>
  <si>
    <t xml:space="preserve">OdPa - 3744 - Protierozní, protilavinová a protipožární </t>
  </si>
  <si>
    <t xml:space="preserve">                        ochrana</t>
  </si>
  <si>
    <t>4.  SOCIÁLNÍ  VĚCI  A  POLITIKA  ZAMĚSTNANOSTI</t>
  </si>
  <si>
    <t xml:space="preserve">OdPa - 4351 - osobní asistence, pečovatelská služba </t>
  </si>
  <si>
    <t xml:space="preserve">                      a podpora samostatného bydlení</t>
  </si>
  <si>
    <t>5.  BEZPEČNOST  STÁTU  A  PRÁVNÍ  OCHRANA</t>
  </si>
  <si>
    <t>6.  VŠEOBECNÁ  VEŘEJNÁ  SPRÁVA  A  SLUŽBY</t>
  </si>
  <si>
    <t xml:space="preserve">  C e l k e m</t>
  </si>
  <si>
    <r>
      <t xml:space="preserve">dočasná stavba ukončena 31.7.2014 - uvedeno do původního stavu, předáno na majetkový odbor, </t>
    </r>
    <r>
      <rPr>
        <b/>
        <sz val="10"/>
        <rFont val="Arial"/>
        <family val="2"/>
        <charset val="238"/>
      </rPr>
      <t>UKONČENO</t>
    </r>
  </si>
  <si>
    <t>probíhá realizace stavby, související stavba s Komunitním centrem Ostrava, spolufinancování z EU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</si>
  <si>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  <charset val="238"/>
      </rPr>
      <t xml:space="preserve"> 6.8.2014 vydán kolaudační souhlas, 3.10. stavba předána majetkovému odboru MMO</t>
    </r>
  </si>
  <si>
    <t>vypracována tendrová dokumentace podle optimalizace, hotova zadávací dokumentace, zařazeno do DPK,  zpracována studie optimalizace - KONEKO, SP prodlouženo do 10/2012, OVAK požádal o prodloužení stavebního povolení</t>
  </si>
  <si>
    <t>zadáno  zpracování PD na akci Rekonstrukce Kanalizace a vodovodu ul. Matiční a Hrabákova</t>
  </si>
  <si>
    <t>realizace stavby, stavební náklady  MF</t>
  </si>
  <si>
    <t>realizuje se EPS a evakuační rozhlas</t>
  </si>
  <si>
    <t>dořešen výkup pozemku 263/3 ČR UPZS, zpracována aktualizace DÚR v 08/2010, nutno dořešit majetkově s Lesy ČR</t>
  </si>
  <si>
    <r>
      <rPr>
        <b/>
        <sz val="10"/>
        <rFont val="Arial"/>
        <family val="2"/>
        <charset val="238"/>
      </rPr>
      <t>UKONČENO -</t>
    </r>
    <r>
      <rPr>
        <sz val="10"/>
        <rFont val="Arial"/>
        <family val="2"/>
      </rPr>
      <t xml:space="preserve"> předáno majetkovému odboru v hodnotě 141.154.299,9 Kč, z toho SMO uhradilo 8.362.017,61 Kč, ostatní z prostředků MF</t>
    </r>
  </si>
  <si>
    <t>HaskoningDHV CR na DÚR + IČ</t>
  </si>
  <si>
    <t>HaskoningDHV CR  AD</t>
  </si>
  <si>
    <t xml:space="preserve">HaskoningDHV CR na AD, Firesta na realizaci, TDS sdružení na koordinátora BOZP, TDS </t>
  </si>
  <si>
    <t>HaskoningDHV CR na AD, bude podána žádost o dotaci ze SFDI, probíhá VZ na realizaci</t>
  </si>
  <si>
    <t>HaskoningDHV CR na DSP, DPS, IČ a AD</t>
  </si>
  <si>
    <t>HaskoningDHV CR na DÚR, IČ</t>
  </si>
  <si>
    <t>HaskoningDHV CR, spol. s r.o. na AD, je podána žádost o dotaci z ROP</t>
  </si>
  <si>
    <t>zpracována DSP, vydáno SP, uzavřena smlouva se zhotovitelem stavby, realizováno současně se stavbou       KAN Kr.Pole II. etapa, část 1.2 rušení výustí, ORG 7081</t>
  </si>
  <si>
    <r>
      <t xml:space="preserve">                                                    k 31. 12.  2 0 1 4                                    </t>
    </r>
    <r>
      <rPr>
        <sz val="12"/>
        <rFont val="Arial"/>
        <family val="2"/>
        <charset val="238"/>
      </rPr>
      <t>Příloha č.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</si>
</sst>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9" x14ac:knownFonts="1">
    <font>
      <sz val="10"/>
      <name val="Arial"/>
      <family val="2"/>
      <charset val="238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  <charset val="238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 CE"/>
      <charset val="238"/>
    </font>
    <font>
      <sz val="10"/>
      <name val="Arial CE"/>
      <family val="2"/>
      <charset val="238"/>
    </font>
    <font>
      <strike/>
      <sz val="10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CE"/>
      <family val="2"/>
      <charset val="238"/>
    </font>
    <font>
      <b/>
      <sz val="16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</cellStyleXfs>
  <cellXfs count="1062">
    <xf numFmtId="0" fontId="0" fillId="0" borderId="0" xfId="0"/>
    <xf numFmtId="0" fontId="1" fillId="0" borderId="0" xfId="2" applyFont="1" applyFill="1" applyBorder="1" applyAlignment="1"/>
    <xf numFmtId="0" fontId="1" fillId="2" borderId="0" xfId="2" applyFont="1" applyFill="1" applyBorder="1" applyAlignment="1"/>
    <xf numFmtId="0" fontId="1" fillId="0" borderId="0" xfId="2" applyFont="1" applyBorder="1" applyAlignment="1"/>
    <xf numFmtId="0" fontId="1" fillId="0" borderId="0" xfId="2" applyFont="1" applyAlignment="1"/>
    <xf numFmtId="0" fontId="1" fillId="2" borderId="0" xfId="0" applyFont="1" applyFill="1" applyBorder="1" applyAlignment="1">
      <alignment horizontal="right"/>
    </xf>
    <xf numFmtId="0" fontId="1" fillId="0" borderId="0" xfId="2" applyFont="1" applyAlignment="1">
      <alignment horizontal="center"/>
    </xf>
    <xf numFmtId="0" fontId="1" fillId="2" borderId="0" xfId="0" applyFont="1" applyFill="1" applyBorder="1" applyAlignment="1"/>
    <xf numFmtId="0" fontId="4" fillId="2" borderId="0" xfId="1" applyFont="1" applyFill="1" applyAlignment="1">
      <alignment horizontal="left"/>
    </xf>
    <xf numFmtId="3" fontId="1" fillId="0" borderId="0" xfId="2" applyNumberFormat="1" applyFont="1" applyAlignment="1"/>
    <xf numFmtId="3" fontId="1" fillId="0" borderId="0" xfId="2" applyNumberFormat="1" applyFont="1" applyAlignment="1">
      <alignment horizontal="center"/>
    </xf>
    <xf numFmtId="0" fontId="5" fillId="2" borderId="0" xfId="2" applyFont="1" applyFill="1" applyBorder="1" applyAlignment="1"/>
    <xf numFmtId="0" fontId="1" fillId="0" borderId="0" xfId="2" applyFont="1" applyAlignment="1">
      <alignment horizontal="center" wrapText="1"/>
    </xf>
    <xf numFmtId="0" fontId="6" fillId="0" borderId="1" xfId="2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3" fontId="6" fillId="0" borderId="6" xfId="2" applyNumberFormat="1" applyFont="1" applyBorder="1" applyAlignment="1">
      <alignment horizontal="center"/>
    </xf>
    <xf numFmtId="0" fontId="6" fillId="0" borderId="6" xfId="2" applyFont="1" applyBorder="1" applyAlignment="1">
      <alignment horizontal="left" wrapText="1"/>
    </xf>
    <xf numFmtId="0" fontId="6" fillId="0" borderId="0" xfId="2" applyFont="1" applyFill="1" applyBorder="1" applyAlignment="1"/>
    <xf numFmtId="0" fontId="6" fillId="2" borderId="0" xfId="2" applyFont="1" applyFill="1" applyBorder="1" applyAlignment="1"/>
    <xf numFmtId="0" fontId="6" fillId="0" borderId="0" xfId="2" applyFont="1" applyBorder="1" applyAlignment="1"/>
    <xf numFmtId="0" fontId="6" fillId="0" borderId="8" xfId="2" applyFont="1" applyBorder="1" applyAlignment="1">
      <alignment horizontal="right"/>
    </xf>
    <xf numFmtId="0" fontId="6" fillId="0" borderId="9" xfId="2" applyFont="1" applyBorder="1" applyAlignment="1">
      <alignment horizontal="center"/>
    </xf>
    <xf numFmtId="3" fontId="6" fillId="0" borderId="14" xfId="2" applyNumberFormat="1" applyFont="1" applyBorder="1" applyAlignment="1">
      <alignment horizontal="center"/>
    </xf>
    <xf numFmtId="3" fontId="6" fillId="0" borderId="0" xfId="2" applyNumberFormat="1" applyFont="1" applyBorder="1" applyAlignment="1">
      <alignment horizontal="center"/>
    </xf>
    <xf numFmtId="3" fontId="6" fillId="0" borderId="15" xfId="2" applyNumberFormat="1" applyFont="1" applyBorder="1" applyAlignment="1">
      <alignment horizontal="center"/>
    </xf>
    <xf numFmtId="49" fontId="6" fillId="2" borderId="15" xfId="2" applyNumberFormat="1" applyFont="1" applyFill="1" applyBorder="1" applyAlignment="1">
      <alignment horizontal="center"/>
    </xf>
    <xf numFmtId="3" fontId="6" fillId="0" borderId="9" xfId="2" applyNumberFormat="1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4" xfId="2" applyFont="1" applyBorder="1" applyAlignment="1">
      <alignment horizontal="center" wrapText="1"/>
    </xf>
    <xf numFmtId="3" fontId="6" fillId="0" borderId="20" xfId="2" applyNumberFormat="1" applyFont="1" applyBorder="1" applyAlignment="1">
      <alignment horizontal="center"/>
    </xf>
    <xf numFmtId="3" fontId="6" fillId="0" borderId="21" xfId="2" applyNumberFormat="1" applyFont="1" applyBorder="1" applyAlignment="1">
      <alignment horizontal="center"/>
    </xf>
    <xf numFmtId="49" fontId="6" fillId="0" borderId="22" xfId="2" applyNumberFormat="1" applyFont="1" applyBorder="1" applyAlignment="1">
      <alignment horizontal="center"/>
    </xf>
    <xf numFmtId="49" fontId="6" fillId="0" borderId="20" xfId="2" applyNumberFormat="1" applyFont="1" applyBorder="1" applyAlignment="1">
      <alignment horizontal="center"/>
    </xf>
    <xf numFmtId="49" fontId="6" fillId="2" borderId="20" xfId="1" applyNumberFormat="1" applyFont="1" applyFill="1" applyBorder="1" applyAlignment="1">
      <alignment horizontal="centerContinuous"/>
    </xf>
    <xf numFmtId="3" fontId="6" fillId="0" borderId="23" xfId="2" applyNumberFormat="1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14" xfId="2" applyFont="1" applyBorder="1" applyAlignment="1">
      <alignment horizontal="left" wrapText="1"/>
    </xf>
    <xf numFmtId="0" fontId="8" fillId="3" borderId="25" xfId="0" applyFont="1" applyFill="1" applyBorder="1" applyAlignment="1">
      <alignment horizontal="left"/>
    </xf>
    <xf numFmtId="0" fontId="1" fillId="3" borderId="26" xfId="0" applyFont="1" applyFill="1" applyBorder="1" applyAlignment="1"/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3" fontId="6" fillId="3" borderId="25" xfId="0" applyNumberFormat="1" applyFont="1" applyFill="1" applyBorder="1" applyAlignment="1"/>
    <xf numFmtId="3" fontId="6" fillId="3" borderId="26" xfId="0" applyNumberFormat="1" applyFont="1" applyFill="1" applyBorder="1" applyAlignment="1"/>
    <xf numFmtId="3" fontId="6" fillId="3" borderId="28" xfId="0" applyNumberFormat="1" applyFont="1" applyFill="1" applyBorder="1" applyAlignment="1"/>
    <xf numFmtId="3" fontId="9" fillId="3" borderId="29" xfId="0" applyNumberFormat="1" applyFont="1" applyFill="1" applyBorder="1" applyAlignment="1"/>
    <xf numFmtId="3" fontId="6" fillId="3" borderId="30" xfId="0" applyNumberFormat="1" applyFont="1" applyFill="1" applyBorder="1" applyAlignment="1"/>
    <xf numFmtId="164" fontId="6" fillId="3" borderId="27" xfId="1" applyNumberFormat="1" applyFont="1" applyFill="1" applyBorder="1" applyAlignment="1"/>
    <xf numFmtId="3" fontId="10" fillId="3" borderId="26" xfId="0" applyNumberFormat="1" applyFont="1" applyFill="1" applyBorder="1" applyAlignment="1"/>
    <xf numFmtId="3" fontId="1" fillId="3" borderId="28" xfId="0" applyNumberFormat="1" applyFont="1" applyFill="1" applyBorder="1" applyAlignment="1"/>
    <xf numFmtId="3" fontId="1" fillId="3" borderId="6" xfId="0" applyNumberFormat="1" applyFont="1" applyFill="1" applyBorder="1" applyAlignment="1">
      <alignment wrapText="1"/>
    </xf>
    <xf numFmtId="0" fontId="1" fillId="0" borderId="0" xfId="0" applyFont="1" applyFill="1" applyBorder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3" fontId="6" fillId="4" borderId="31" xfId="1" applyNumberFormat="1" applyFont="1" applyFill="1" applyBorder="1" applyAlignment="1"/>
    <xf numFmtId="3" fontId="6" fillId="4" borderId="27" xfId="1" applyNumberFormat="1" applyFont="1" applyFill="1" applyBorder="1" applyAlignment="1"/>
    <xf numFmtId="3" fontId="6" fillId="4" borderId="28" xfId="1" applyNumberFormat="1" applyFont="1" applyFill="1" applyBorder="1" applyAlignment="1"/>
    <xf numFmtId="3" fontId="6" fillId="4" borderId="29" xfId="1" applyNumberFormat="1" applyFont="1" applyFill="1" applyBorder="1" applyAlignment="1"/>
    <xf numFmtId="3" fontId="6" fillId="4" borderId="30" xfId="1" applyNumberFormat="1" applyFont="1" applyFill="1" applyBorder="1" applyAlignment="1"/>
    <xf numFmtId="3" fontId="6" fillId="4" borderId="26" xfId="1" applyNumberFormat="1" applyFont="1" applyFill="1" applyBorder="1" applyAlignment="1"/>
    <xf numFmtId="164" fontId="6" fillId="4" borderId="27" xfId="1" applyNumberFormat="1" applyFont="1" applyFill="1" applyBorder="1" applyAlignment="1"/>
    <xf numFmtId="49" fontId="1" fillId="4" borderId="25" xfId="2" applyNumberFormat="1" applyFont="1" applyFill="1" applyBorder="1" applyAlignment="1">
      <alignment horizontal="center"/>
    </xf>
    <xf numFmtId="49" fontId="1" fillId="4" borderId="26" xfId="2" applyNumberFormat="1" applyFont="1" applyFill="1" applyBorder="1" applyAlignment="1">
      <alignment horizontal="center"/>
    </xf>
    <xf numFmtId="49" fontId="5" fillId="4" borderId="26" xfId="2" applyNumberFormat="1" applyFont="1" applyFill="1" applyBorder="1" applyAlignment="1">
      <alignment horizontal="center"/>
    </xf>
    <xf numFmtId="49" fontId="1" fillId="4" borderId="28" xfId="2" applyNumberFormat="1" applyFont="1" applyFill="1" applyBorder="1" applyAlignment="1">
      <alignment horizontal="center"/>
    </xf>
    <xf numFmtId="49" fontId="1" fillId="4" borderId="29" xfId="2" applyNumberFormat="1" applyFont="1" applyFill="1" applyBorder="1" applyAlignment="1">
      <alignment horizontal="left" wrapText="1"/>
    </xf>
    <xf numFmtId="0" fontId="1" fillId="4" borderId="0" xfId="2" applyFont="1" applyFill="1" applyBorder="1" applyAlignment="1"/>
    <xf numFmtId="0" fontId="1" fillId="4" borderId="34" xfId="2" applyFont="1" applyFill="1" applyBorder="1" applyAlignment="1"/>
    <xf numFmtId="0" fontId="1" fillId="0" borderId="35" xfId="3" applyFont="1" applyFill="1" applyBorder="1" applyAlignment="1">
      <alignment horizontal="right"/>
    </xf>
    <xf numFmtId="0" fontId="1" fillId="0" borderId="34" xfId="2" applyFont="1" applyFill="1" applyBorder="1" applyAlignment="1">
      <alignment horizontal="center"/>
    </xf>
    <xf numFmtId="0" fontId="1" fillId="0" borderId="12" xfId="3" applyFont="1" applyFill="1" applyBorder="1" applyAlignment="1"/>
    <xf numFmtId="3" fontId="1" fillId="0" borderId="36" xfId="2" applyNumberFormat="1" applyFont="1" applyFill="1" applyBorder="1" applyAlignment="1"/>
    <xf numFmtId="3" fontId="1" fillId="0" borderId="11" xfId="2" applyNumberFormat="1" applyFont="1" applyFill="1" applyBorder="1" applyAlignment="1"/>
    <xf numFmtId="3" fontId="1" fillId="0" borderId="37" xfId="2" applyNumberFormat="1" applyFont="1" applyFill="1" applyBorder="1" applyAlignment="1"/>
    <xf numFmtId="3" fontId="1" fillId="0" borderId="38" xfId="2" applyNumberFormat="1" applyFont="1" applyFill="1" applyBorder="1" applyAlignment="1"/>
    <xf numFmtId="3" fontId="11" fillId="0" borderId="12" xfId="4" applyNumberFormat="1" applyFont="1" applyFill="1" applyBorder="1" applyAlignment="1">
      <alignment horizontal="right"/>
    </xf>
    <xf numFmtId="3" fontId="11" fillId="0" borderId="11" xfId="4" applyNumberFormat="1" applyFont="1" applyFill="1" applyBorder="1" applyAlignment="1">
      <alignment horizontal="right"/>
    </xf>
    <xf numFmtId="3" fontId="12" fillId="0" borderId="34" xfId="0" applyNumberFormat="1" applyFont="1" applyFill="1" applyBorder="1" applyAlignment="1">
      <alignment horizontal="right"/>
    </xf>
    <xf numFmtId="164" fontId="1" fillId="0" borderId="11" xfId="1" applyNumberFormat="1" applyFont="1" applyFill="1" applyBorder="1" applyAlignment="1"/>
    <xf numFmtId="49" fontId="1" fillId="0" borderId="35" xfId="2" applyNumberFormat="1" applyFont="1" applyFill="1" applyBorder="1" applyAlignment="1">
      <alignment horizontal="center"/>
    </xf>
    <xf numFmtId="49" fontId="1" fillId="0" borderId="34" xfId="2" applyNumberFormat="1" applyFont="1" applyFill="1" applyBorder="1" applyAlignment="1">
      <alignment horizontal="center"/>
    </xf>
    <xf numFmtId="49" fontId="1" fillId="0" borderId="11" xfId="2" applyNumberFormat="1" applyFont="1" applyFill="1" applyBorder="1" applyAlignment="1">
      <alignment horizontal="center"/>
    </xf>
    <xf numFmtId="49" fontId="1" fillId="0" borderId="37" xfId="2" applyNumberFormat="1" applyFont="1" applyFill="1" applyBorder="1" applyAlignment="1">
      <alignment horizontal="center"/>
    </xf>
    <xf numFmtId="49" fontId="7" fillId="0" borderId="38" xfId="2" applyNumberFormat="1" applyFont="1" applyFill="1" applyBorder="1" applyAlignment="1">
      <alignment horizontal="left" wrapText="1"/>
    </xf>
    <xf numFmtId="0" fontId="1" fillId="0" borderId="39" xfId="2" applyFont="1" applyFill="1" applyBorder="1" applyAlignment="1"/>
    <xf numFmtId="0" fontId="1" fillId="0" borderId="40" xfId="3" applyFont="1" applyFill="1" applyBorder="1" applyAlignment="1">
      <alignment horizontal="right"/>
    </xf>
    <xf numFmtId="0" fontId="1" fillId="0" borderId="39" xfId="2" applyFont="1" applyFill="1" applyBorder="1" applyAlignment="1">
      <alignment horizontal="center"/>
    </xf>
    <xf numFmtId="4" fontId="11" fillId="0" borderId="39" xfId="0" applyNumberFormat="1" applyFont="1" applyFill="1" applyBorder="1" applyAlignment="1">
      <alignment horizontal="left"/>
    </xf>
    <xf numFmtId="3" fontId="1" fillId="0" borderId="41" xfId="2" applyNumberFormat="1" applyFont="1" applyFill="1" applyBorder="1" applyAlignment="1"/>
    <xf numFmtId="3" fontId="1" fillId="0" borderId="39" xfId="2" applyNumberFormat="1" applyFont="1" applyFill="1" applyBorder="1" applyAlignment="1"/>
    <xf numFmtId="3" fontId="1" fillId="0" borderId="42" xfId="2" applyNumberFormat="1" applyFont="1" applyFill="1" applyBorder="1" applyAlignment="1"/>
    <xf numFmtId="3" fontId="1" fillId="0" borderId="43" xfId="2" applyNumberFormat="1" applyFont="1" applyFill="1" applyBorder="1" applyAlignment="1"/>
    <xf numFmtId="3" fontId="11" fillId="0" borderId="44" xfId="4" applyNumberFormat="1" applyFont="1" applyFill="1" applyBorder="1" applyAlignment="1">
      <alignment horizontal="right"/>
    </xf>
    <xf numFmtId="3" fontId="11" fillId="0" borderId="42" xfId="4" applyNumberFormat="1" applyFont="1" applyFill="1" applyBorder="1" applyAlignment="1">
      <alignment horizontal="right"/>
    </xf>
    <xf numFmtId="3" fontId="12" fillId="0" borderId="39" xfId="0" applyNumberFormat="1" applyFont="1" applyFill="1" applyBorder="1" applyAlignment="1">
      <alignment horizontal="right"/>
    </xf>
    <xf numFmtId="164" fontId="1" fillId="0" borderId="42" xfId="1" applyNumberFormat="1" applyFont="1" applyFill="1" applyBorder="1" applyAlignment="1"/>
    <xf numFmtId="49" fontId="1" fillId="0" borderId="40" xfId="2" applyNumberFormat="1" applyFont="1" applyFill="1" applyBorder="1" applyAlignment="1">
      <alignment horizontal="center"/>
    </xf>
    <xf numFmtId="49" fontId="1" fillId="0" borderId="39" xfId="2" applyNumberFormat="1" applyFont="1" applyFill="1" applyBorder="1" applyAlignment="1">
      <alignment horizontal="center"/>
    </xf>
    <xf numFmtId="49" fontId="1" fillId="0" borderId="45" xfId="2" applyNumberFormat="1" applyFont="1" applyFill="1" applyBorder="1" applyAlignment="1">
      <alignment horizontal="center"/>
    </xf>
    <xf numFmtId="49" fontId="1" fillId="0" borderId="43" xfId="2" applyNumberFormat="1" applyFont="1" applyFill="1" applyBorder="1" applyAlignment="1">
      <alignment horizontal="left" wrapText="1"/>
    </xf>
    <xf numFmtId="0" fontId="1" fillId="0" borderId="44" xfId="2" applyFont="1" applyFill="1" applyBorder="1" applyAlignment="1"/>
    <xf numFmtId="0" fontId="1" fillId="0" borderId="40" xfId="3" applyFont="1" applyFill="1" applyBorder="1" applyAlignment="1"/>
    <xf numFmtId="0" fontId="11" fillId="0" borderId="34" xfId="0" applyFont="1" applyFill="1" applyBorder="1" applyAlignment="1">
      <alignment wrapText="1"/>
    </xf>
    <xf numFmtId="3" fontId="1" fillId="0" borderId="45" xfId="2" applyNumberFormat="1" applyFont="1" applyFill="1" applyBorder="1" applyAlignment="1"/>
    <xf numFmtId="0" fontId="1" fillId="0" borderId="15" xfId="2" applyFont="1" applyFill="1" applyBorder="1" applyAlignment="1"/>
    <xf numFmtId="0" fontId="1" fillId="0" borderId="42" xfId="2" applyFont="1" applyFill="1" applyBorder="1" applyAlignment="1">
      <alignment horizontal="center"/>
    </xf>
    <xf numFmtId="4" fontId="11" fillId="0" borderId="45" xfId="0" applyNumberFormat="1" applyFont="1" applyFill="1" applyBorder="1" applyAlignment="1">
      <alignment horizontal="left"/>
    </xf>
    <xf numFmtId="0" fontId="1" fillId="0" borderId="17" xfId="2" applyFont="1" applyFill="1" applyBorder="1" applyAlignment="1"/>
    <xf numFmtId="0" fontId="11" fillId="0" borderId="35" xfId="0" applyNumberFormat="1" applyFont="1" applyFill="1" applyBorder="1" applyAlignment="1">
      <alignment horizontal="right"/>
    </xf>
    <xf numFmtId="0" fontId="1" fillId="0" borderId="34" xfId="0" applyFont="1" applyFill="1" applyBorder="1" applyAlignment="1">
      <alignment horizontal="center"/>
    </xf>
    <xf numFmtId="0" fontId="1" fillId="0" borderId="11" xfId="2" applyFont="1" applyFill="1" applyBorder="1" applyAlignment="1">
      <alignment horizontal="center"/>
    </xf>
    <xf numFmtId="4" fontId="11" fillId="0" borderId="37" xfId="0" applyNumberFormat="1" applyFont="1" applyFill="1" applyBorder="1" applyAlignment="1">
      <alignment horizontal="left" wrapText="1"/>
    </xf>
    <xf numFmtId="3" fontId="1" fillId="0" borderId="11" xfId="2" applyNumberFormat="1" applyFont="1" applyFill="1" applyBorder="1" applyAlignment="1">
      <alignment horizontal="right"/>
    </xf>
    <xf numFmtId="3" fontId="11" fillId="0" borderId="12" xfId="5" applyNumberFormat="1" applyFont="1" applyFill="1" applyBorder="1" applyAlignment="1">
      <alignment horizontal="right"/>
    </xf>
    <xf numFmtId="3" fontId="11" fillId="0" borderId="11" xfId="5" applyNumberFormat="1" applyFont="1" applyFill="1" applyBorder="1" applyAlignment="1">
      <alignment horizontal="right"/>
    </xf>
    <xf numFmtId="3" fontId="1" fillId="0" borderId="34" xfId="3" applyNumberFormat="1" applyFont="1" applyFill="1" applyBorder="1" applyAlignment="1"/>
    <xf numFmtId="49" fontId="0" fillId="0" borderId="38" xfId="2" applyNumberFormat="1" applyFont="1" applyFill="1" applyBorder="1" applyAlignment="1">
      <alignment horizontal="left" wrapText="1"/>
    </xf>
    <xf numFmtId="0" fontId="1" fillId="0" borderId="22" xfId="2" applyFont="1" applyFill="1" applyBorder="1" applyAlignment="1"/>
    <xf numFmtId="0" fontId="1" fillId="0" borderId="46" xfId="2" applyFont="1" applyFill="1" applyBorder="1" applyAlignment="1"/>
    <xf numFmtId="4" fontId="11" fillId="0" borderId="34" xfId="0" applyNumberFormat="1" applyFont="1" applyFill="1" applyBorder="1" applyAlignment="1">
      <alignment horizontal="left"/>
    </xf>
    <xf numFmtId="0" fontId="11" fillId="0" borderId="42" xfId="0" applyFont="1" applyFill="1" applyBorder="1" applyAlignment="1">
      <alignment horizontal="left" wrapText="1"/>
    </xf>
    <xf numFmtId="49" fontId="0" fillId="0" borderId="43" xfId="2" applyNumberFormat="1" applyFont="1" applyFill="1" applyBorder="1" applyAlignment="1">
      <alignment horizontal="left" wrapText="1"/>
    </xf>
    <xf numFmtId="0" fontId="11" fillId="0" borderId="40" xfId="0" applyNumberFormat="1" applyFont="1" applyFill="1" applyBorder="1" applyAlignment="1">
      <alignment horizontal="right"/>
    </xf>
    <xf numFmtId="0" fontId="1" fillId="0" borderId="39" xfId="0" applyFont="1" applyFill="1" applyBorder="1" applyAlignment="1">
      <alignment horizontal="center"/>
    </xf>
    <xf numFmtId="0" fontId="12" fillId="0" borderId="45" xfId="0" applyFont="1" applyFill="1" applyBorder="1" applyAlignment="1">
      <alignment horizontal="left" wrapText="1"/>
    </xf>
    <xf numFmtId="3" fontId="1" fillId="0" borderId="40" xfId="2" applyNumberFormat="1" applyFont="1" applyFill="1" applyBorder="1" applyAlignment="1"/>
    <xf numFmtId="3" fontId="1" fillId="0" borderId="42" xfId="2" applyNumberFormat="1" applyFont="1" applyFill="1" applyBorder="1" applyAlignment="1">
      <alignment horizontal="right"/>
    </xf>
    <xf numFmtId="3" fontId="11" fillId="0" borderId="44" xfId="5" applyNumberFormat="1" applyFont="1" applyFill="1" applyBorder="1" applyAlignment="1">
      <alignment horizontal="right"/>
    </xf>
    <xf numFmtId="3" fontId="11" fillId="0" borderId="42" xfId="5" applyNumberFormat="1" applyFont="1" applyFill="1" applyBorder="1" applyAlignment="1">
      <alignment horizontal="right"/>
    </xf>
    <xf numFmtId="3" fontId="1" fillId="0" borderId="39" xfId="3" applyNumberFormat="1" applyFont="1" applyFill="1" applyBorder="1" applyAlignment="1"/>
    <xf numFmtId="0" fontId="3" fillId="0" borderId="11" xfId="0" applyFont="1" applyFill="1" applyBorder="1" applyAlignment="1">
      <alignment horizontal="left"/>
    </xf>
    <xf numFmtId="0" fontId="3" fillId="0" borderId="39" xfId="0" applyFont="1" applyFill="1" applyBorder="1" applyAlignment="1">
      <alignment horizontal="left"/>
    </xf>
    <xf numFmtId="0" fontId="11" fillId="0" borderId="37" xfId="0" applyFont="1" applyFill="1" applyBorder="1" applyAlignment="1">
      <alignment horizontal="left" wrapText="1"/>
    </xf>
    <xf numFmtId="3" fontId="1" fillId="0" borderId="35" xfId="2" applyNumberFormat="1" applyFont="1" applyFill="1" applyBorder="1" applyAlignment="1"/>
    <xf numFmtId="3" fontId="11" fillId="0" borderId="47" xfId="5" applyNumberFormat="1" applyFont="1" applyFill="1" applyBorder="1" applyAlignment="1">
      <alignment horizontal="right"/>
    </xf>
    <xf numFmtId="3" fontId="11" fillId="0" borderId="34" xfId="5" applyNumberFormat="1" applyFont="1" applyFill="1" applyBorder="1" applyAlignment="1">
      <alignment horizontal="right"/>
    </xf>
    <xf numFmtId="49" fontId="0" fillId="0" borderId="34" xfId="2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wrapText="1"/>
    </xf>
    <xf numFmtId="49" fontId="1" fillId="0" borderId="38" xfId="2" applyNumberFormat="1" applyFont="1" applyFill="1" applyBorder="1" applyAlignment="1">
      <alignment horizontal="left" wrapText="1"/>
    </xf>
    <xf numFmtId="0" fontId="3" fillId="0" borderId="42" xfId="0" applyFont="1" applyFill="1" applyBorder="1" applyAlignment="1">
      <alignment horizontal="left" wrapText="1"/>
    </xf>
    <xf numFmtId="49" fontId="3" fillId="0" borderId="43" xfId="2" applyNumberFormat="1" applyFont="1" applyFill="1" applyBorder="1" applyAlignment="1">
      <alignment horizontal="left" wrapText="1"/>
    </xf>
    <xf numFmtId="0" fontId="11" fillId="0" borderId="34" xfId="0" applyFont="1" applyFill="1" applyBorder="1" applyAlignment="1">
      <alignment horizontal="left" wrapText="1"/>
    </xf>
    <xf numFmtId="0" fontId="11" fillId="0" borderId="41" xfId="0" applyNumberFormat="1" applyFont="1" applyFill="1" applyBorder="1" applyAlignment="1">
      <alignment horizontal="right"/>
    </xf>
    <xf numFmtId="0" fontId="11" fillId="0" borderId="37" xfId="6" applyFont="1" applyFill="1" applyBorder="1" applyAlignment="1">
      <alignment wrapText="1"/>
    </xf>
    <xf numFmtId="164" fontId="1" fillId="0" borderId="42" xfId="1" applyNumberFormat="1" applyFont="1" applyFill="1" applyBorder="1" applyAlignment="1">
      <alignment horizontal="center"/>
    </xf>
    <xf numFmtId="49" fontId="1" fillId="0" borderId="43" xfId="2" applyNumberFormat="1" applyFont="1" applyFill="1" applyBorder="1" applyAlignment="1" applyProtection="1">
      <alignment horizontal="left" wrapText="1"/>
      <protection locked="0"/>
    </xf>
    <xf numFmtId="0" fontId="1" fillId="0" borderId="47" xfId="2" applyFont="1" applyFill="1" applyBorder="1" applyAlignment="1"/>
    <xf numFmtId="0" fontId="1" fillId="0" borderId="34" xfId="2" applyFont="1" applyFill="1" applyBorder="1" applyAlignment="1"/>
    <xf numFmtId="0" fontId="1" fillId="5" borderId="34" xfId="2" applyFont="1" applyFill="1" applyBorder="1" applyAlignment="1"/>
    <xf numFmtId="0" fontId="11" fillId="0" borderId="44" xfId="0" applyFont="1" applyFill="1" applyBorder="1" applyAlignment="1">
      <alignment horizontal="left" wrapText="1"/>
    </xf>
    <xf numFmtId="3" fontId="11" fillId="0" borderId="48" xfId="5" applyNumberFormat="1" applyFont="1" applyFill="1" applyBorder="1" applyAlignment="1">
      <alignment horizontal="right"/>
    </xf>
    <xf numFmtId="3" fontId="11" fillId="0" borderId="39" xfId="4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left" wrapText="1"/>
    </xf>
    <xf numFmtId="0" fontId="1" fillId="5" borderId="39" xfId="2" applyFont="1" applyFill="1" applyBorder="1" applyAlignment="1"/>
    <xf numFmtId="0" fontId="11" fillId="0" borderId="36" xfId="0" applyNumberFormat="1" applyFont="1" applyFill="1" applyBorder="1" applyAlignment="1">
      <alignment horizontal="right"/>
    </xf>
    <xf numFmtId="3" fontId="1" fillId="0" borderId="34" xfId="2" applyNumberFormat="1" applyFont="1" applyFill="1" applyBorder="1" applyAlignment="1"/>
    <xf numFmtId="0" fontId="1" fillId="2" borderId="17" xfId="2" applyFont="1" applyFill="1" applyBorder="1" applyAlignment="1"/>
    <xf numFmtId="0" fontId="1" fillId="0" borderId="40" xfId="0" applyFont="1" applyFill="1" applyBorder="1" applyAlignment="1">
      <alignment horizontal="right"/>
    </xf>
    <xf numFmtId="4" fontId="11" fillId="0" borderId="37" xfId="0" applyNumberFormat="1" applyFont="1" applyFill="1" applyBorder="1" applyAlignment="1">
      <alignment horizontal="left"/>
    </xf>
    <xf numFmtId="164" fontId="1" fillId="0" borderId="11" xfId="1" applyNumberFormat="1" applyFont="1" applyFill="1" applyBorder="1" applyAlignment="1">
      <alignment horizontal="center"/>
    </xf>
    <xf numFmtId="4" fontId="11" fillId="0" borderId="42" xfId="0" applyNumberFormat="1" applyFont="1" applyFill="1" applyBorder="1" applyAlignment="1">
      <alignment horizontal="left"/>
    </xf>
    <xf numFmtId="4" fontId="11" fillId="0" borderId="11" xfId="0" applyNumberFormat="1" applyFont="1" applyFill="1" applyBorder="1" applyAlignment="1">
      <alignment horizontal="left"/>
    </xf>
    <xf numFmtId="0" fontId="13" fillId="0" borderId="39" xfId="2" applyFont="1" applyFill="1" applyBorder="1" applyAlignment="1">
      <alignment horizontal="center"/>
    </xf>
    <xf numFmtId="4" fontId="11" fillId="0" borderId="34" xfId="0" applyNumberFormat="1" applyFont="1" applyFill="1" applyBorder="1" applyAlignment="1">
      <alignment horizontal="left" wrapText="1"/>
    </xf>
    <xf numFmtId="49" fontId="3" fillId="0" borderId="38" xfId="2" applyNumberFormat="1" applyFont="1" applyFill="1" applyBorder="1" applyAlignment="1">
      <alignment horizontal="left" wrapText="1"/>
    </xf>
    <xf numFmtId="0" fontId="1" fillId="0" borderId="12" xfId="2" applyFont="1" applyFill="1" applyBorder="1" applyAlignment="1"/>
    <xf numFmtId="0" fontId="1" fillId="0" borderId="39" xfId="0" applyFont="1" applyFill="1" applyBorder="1" applyAlignment="1"/>
    <xf numFmtId="49" fontId="1" fillId="0" borderId="48" xfId="2" applyNumberFormat="1" applyFont="1" applyFill="1" applyBorder="1" applyAlignment="1">
      <alignment horizontal="center"/>
    </xf>
    <xf numFmtId="49" fontId="1" fillId="0" borderId="49" xfId="2" applyNumberFormat="1" applyFont="1" applyFill="1" applyBorder="1" applyAlignment="1">
      <alignment horizontal="center"/>
    </xf>
    <xf numFmtId="0" fontId="13" fillId="0" borderId="34" xfId="2" applyFont="1" applyFill="1" applyBorder="1" applyAlignment="1">
      <alignment horizontal="center"/>
    </xf>
    <xf numFmtId="49" fontId="1" fillId="0" borderId="47" xfId="2" applyNumberFormat="1" applyFont="1" applyFill="1" applyBorder="1" applyAlignment="1">
      <alignment horizontal="center"/>
    </xf>
    <xf numFmtId="49" fontId="1" fillId="0" borderId="13" xfId="2" applyNumberFormat="1" applyFont="1" applyFill="1" applyBorder="1" applyAlignment="1">
      <alignment horizontal="center"/>
    </xf>
    <xf numFmtId="0" fontId="11" fillId="0" borderId="39" xfId="0" applyFont="1" applyFill="1" applyBorder="1" applyAlignment="1">
      <alignment horizontal="left" wrapText="1"/>
    </xf>
    <xf numFmtId="3" fontId="12" fillId="0" borderId="42" xfId="0" applyNumberFormat="1" applyFont="1" applyFill="1" applyBorder="1" applyAlignment="1">
      <alignment horizontal="right"/>
    </xf>
    <xf numFmtId="4" fontId="11" fillId="0" borderId="37" xfId="0" applyNumberFormat="1" applyFont="1" applyFill="1" applyBorder="1" applyAlignment="1"/>
    <xf numFmtId="3" fontId="11" fillId="0" borderId="34" xfId="4" applyNumberFormat="1" applyFont="1" applyFill="1" applyBorder="1" applyAlignment="1">
      <alignment horizontal="right"/>
    </xf>
    <xf numFmtId="3" fontId="12" fillId="0" borderId="11" xfId="0" applyNumberFormat="1" applyFont="1" applyFill="1" applyBorder="1" applyAlignment="1">
      <alignment horizontal="right"/>
    </xf>
    <xf numFmtId="4" fontId="11" fillId="0" borderId="37" xfId="0" applyNumberFormat="1" applyFont="1" applyFill="1" applyBorder="1" applyAlignment="1">
      <alignment wrapText="1"/>
    </xf>
    <xf numFmtId="0" fontId="1" fillId="0" borderId="19" xfId="3" applyFont="1" applyFill="1" applyBorder="1" applyAlignment="1">
      <alignment horizontal="right"/>
    </xf>
    <xf numFmtId="0" fontId="1" fillId="0" borderId="20" xfId="2" applyFont="1" applyFill="1" applyBorder="1" applyAlignment="1">
      <alignment horizontal="center"/>
    </xf>
    <xf numFmtId="0" fontId="1" fillId="0" borderId="23" xfId="2" applyFont="1" applyFill="1" applyBorder="1" applyAlignment="1">
      <alignment horizontal="center"/>
    </xf>
    <xf numFmtId="0" fontId="11" fillId="0" borderId="23" xfId="0" applyFont="1" applyFill="1" applyBorder="1" applyAlignment="1">
      <alignment horizontal="left" wrapText="1"/>
    </xf>
    <xf numFmtId="3" fontId="1" fillId="0" borderId="50" xfId="2" applyNumberFormat="1" applyFont="1" applyFill="1" applyBorder="1" applyAlignment="1"/>
    <xf numFmtId="3" fontId="1" fillId="0" borderId="23" xfId="2" applyNumberFormat="1" applyFont="1" applyFill="1" applyBorder="1" applyAlignment="1"/>
    <xf numFmtId="3" fontId="1" fillId="0" borderId="21" xfId="2" applyNumberFormat="1" applyFont="1" applyFill="1" applyBorder="1" applyAlignment="1"/>
    <xf numFmtId="3" fontId="1" fillId="0" borderId="51" xfId="2" applyNumberFormat="1" applyFont="1" applyFill="1" applyBorder="1" applyAlignment="1"/>
    <xf numFmtId="3" fontId="11" fillId="0" borderId="22" xfId="4" applyNumberFormat="1" applyFont="1" applyFill="1" applyBorder="1" applyAlignment="1">
      <alignment horizontal="right"/>
    </xf>
    <xf numFmtId="3" fontId="11" fillId="0" borderId="23" xfId="4" applyNumberFormat="1" applyFont="1" applyFill="1" applyBorder="1" applyAlignment="1">
      <alignment horizontal="right"/>
    </xf>
    <xf numFmtId="3" fontId="12" fillId="0" borderId="20" xfId="0" applyNumberFormat="1" applyFont="1" applyFill="1" applyBorder="1" applyAlignment="1">
      <alignment horizontal="right"/>
    </xf>
    <xf numFmtId="164" fontId="1" fillId="0" borderId="52" xfId="1" applyNumberFormat="1" applyFont="1" applyFill="1" applyBorder="1" applyAlignment="1">
      <alignment horizontal="center"/>
    </xf>
    <xf numFmtId="49" fontId="1" fillId="0" borderId="19" xfId="2" applyNumberFormat="1" applyFont="1" applyFill="1" applyBorder="1" applyAlignment="1">
      <alignment horizontal="center"/>
    </xf>
    <xf numFmtId="49" fontId="1" fillId="0" borderId="20" xfId="2" applyNumberFormat="1" applyFont="1" applyFill="1" applyBorder="1" applyAlignment="1">
      <alignment horizontal="center"/>
    </xf>
    <xf numFmtId="49" fontId="1" fillId="0" borderId="21" xfId="2" applyNumberFormat="1" applyFont="1" applyFill="1" applyBorder="1" applyAlignment="1">
      <alignment horizontal="center"/>
    </xf>
    <xf numFmtId="49" fontId="1" fillId="0" borderId="51" xfId="2" applyNumberFormat="1" applyFont="1" applyFill="1" applyBorder="1" applyAlignment="1">
      <alignment horizontal="left" wrapText="1"/>
    </xf>
    <xf numFmtId="0" fontId="3" fillId="0" borderId="42" xfId="0" applyFont="1" applyFill="1" applyBorder="1"/>
    <xf numFmtId="49" fontId="1" fillId="0" borderId="42" xfId="2" applyNumberFormat="1" applyFont="1" applyFill="1" applyBorder="1" applyAlignment="1">
      <alignment horizontal="center"/>
    </xf>
    <xf numFmtId="49" fontId="7" fillId="0" borderId="43" xfId="2" applyNumberFormat="1" applyFont="1" applyFill="1" applyBorder="1" applyAlignment="1">
      <alignment horizontal="left" wrapText="1"/>
    </xf>
    <xf numFmtId="0" fontId="3" fillId="0" borderId="37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49" fontId="1" fillId="0" borderId="36" xfId="2" applyNumberFormat="1" applyFont="1" applyFill="1" applyBorder="1" applyAlignment="1">
      <alignment horizontal="center"/>
    </xf>
    <xf numFmtId="0" fontId="1" fillId="0" borderId="41" xfId="3" applyFont="1" applyFill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0" fontId="3" fillId="0" borderId="11" xfId="0" applyFont="1" applyFill="1" applyBorder="1"/>
    <xf numFmtId="0" fontId="0" fillId="0" borderId="45" xfId="0" applyFont="1" applyFill="1" applyBorder="1" applyAlignment="1">
      <alignment horizontal="left" wrapText="1"/>
    </xf>
    <xf numFmtId="3" fontId="11" fillId="0" borderId="48" xfId="4" applyNumberFormat="1" applyFont="1" applyFill="1" applyBorder="1" applyAlignment="1">
      <alignment horizontal="right"/>
    </xf>
    <xf numFmtId="3" fontId="0" fillId="0" borderId="38" xfId="7" applyNumberFormat="1" applyFont="1" applyFill="1" applyBorder="1" applyAlignment="1">
      <alignment horizontal="left" wrapText="1"/>
    </xf>
    <xf numFmtId="0" fontId="0" fillId="0" borderId="37" xfId="0" applyFont="1" applyFill="1" applyBorder="1" applyAlignment="1">
      <alignment horizontal="left" wrapText="1"/>
    </xf>
    <xf numFmtId="49" fontId="1" fillId="0" borderId="41" xfId="2" applyNumberFormat="1" applyFont="1" applyFill="1" applyBorder="1" applyAlignment="1">
      <alignment horizontal="center"/>
    </xf>
    <xf numFmtId="0" fontId="0" fillId="0" borderId="37" xfId="0" applyFont="1" applyFill="1" applyBorder="1" applyAlignment="1">
      <alignment wrapText="1"/>
    </xf>
    <xf numFmtId="0" fontId="0" fillId="0" borderId="34" xfId="0" applyFont="1" applyFill="1" applyBorder="1" applyAlignment="1">
      <alignment wrapText="1"/>
    </xf>
    <xf numFmtId="0" fontId="0" fillId="0" borderId="45" xfId="0" applyFont="1" applyFill="1" applyBorder="1" applyAlignment="1">
      <alignment wrapText="1"/>
    </xf>
    <xf numFmtId="0" fontId="12" fillId="0" borderId="40" xfId="0" applyFont="1" applyFill="1" applyBorder="1" applyAlignment="1">
      <alignment horizontal="right"/>
    </xf>
    <xf numFmtId="0" fontId="1" fillId="0" borderId="48" xfId="2" applyFont="1" applyFill="1" applyBorder="1" applyAlignment="1"/>
    <xf numFmtId="0" fontId="1" fillId="0" borderId="16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15" xfId="2" applyFont="1" applyFill="1" applyBorder="1" applyAlignment="1">
      <alignment horizontal="center"/>
    </xf>
    <xf numFmtId="0" fontId="3" fillId="0" borderId="21" xfId="0" applyFont="1" applyFill="1" applyBorder="1" applyAlignment="1">
      <alignment horizontal="left"/>
    </xf>
    <xf numFmtId="3" fontId="1" fillId="0" borderId="8" xfId="2" applyNumberFormat="1" applyFont="1" applyFill="1" applyBorder="1" applyAlignment="1"/>
    <xf numFmtId="3" fontId="1" fillId="0" borderId="9" xfId="3" applyNumberFormat="1" applyFont="1" applyFill="1" applyBorder="1" applyAlignment="1"/>
    <xf numFmtId="3" fontId="1" fillId="0" borderId="9" xfId="2" applyNumberFormat="1" applyFont="1" applyFill="1" applyBorder="1" applyAlignment="1"/>
    <xf numFmtId="3" fontId="1" fillId="0" borderId="53" xfId="2" applyNumberFormat="1" applyFont="1" applyFill="1" applyBorder="1" applyAlignment="1"/>
    <xf numFmtId="3" fontId="1" fillId="0" borderId="14" xfId="2" applyNumberFormat="1" applyFont="1" applyFill="1" applyBorder="1" applyAlignment="1"/>
    <xf numFmtId="3" fontId="1" fillId="0" borderId="0" xfId="3" applyNumberFormat="1" applyFont="1" applyFill="1" applyBorder="1" applyAlignment="1"/>
    <xf numFmtId="3" fontId="1" fillId="0" borderId="15" xfId="3" applyNumberFormat="1" applyFont="1" applyFill="1" applyBorder="1" applyAlignment="1"/>
    <xf numFmtId="164" fontId="1" fillId="0" borderId="9" xfId="1" applyNumberFormat="1" applyFont="1" applyFill="1" applyBorder="1" applyAlignment="1"/>
    <xf numFmtId="49" fontId="1" fillId="0" borderId="16" xfId="2" applyNumberFormat="1" applyFont="1" applyFill="1" applyBorder="1" applyAlignment="1">
      <alignment horizontal="center"/>
    </xf>
    <xf numFmtId="49" fontId="1" fillId="0" borderId="15" xfId="2" applyNumberFormat="1" applyFont="1" applyFill="1" applyBorder="1" applyAlignment="1">
      <alignment horizontal="center"/>
    </xf>
    <xf numFmtId="49" fontId="1" fillId="0" borderId="53" xfId="2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wrapText="1"/>
    </xf>
    <xf numFmtId="0" fontId="1" fillId="0" borderId="34" xfId="0" applyFont="1" applyFill="1" applyBorder="1" applyAlignment="1"/>
    <xf numFmtId="3" fontId="1" fillId="0" borderId="12" xfId="3" applyNumberFormat="1" applyFont="1" applyFill="1" applyBorder="1" applyAlignment="1"/>
    <xf numFmtId="3" fontId="1" fillId="0" borderId="11" xfId="3" applyNumberFormat="1" applyFont="1" applyFill="1" applyBorder="1" applyAlignment="1"/>
    <xf numFmtId="0" fontId="1" fillId="0" borderId="42" xfId="0" applyFont="1" applyFill="1" applyBorder="1" applyAlignment="1"/>
    <xf numFmtId="3" fontId="1" fillId="0" borderId="44" xfId="3" applyNumberFormat="1" applyFont="1" applyFill="1" applyBorder="1" applyAlignment="1"/>
    <xf numFmtId="3" fontId="1" fillId="0" borderId="42" xfId="3" applyNumberFormat="1" applyFont="1" applyFill="1" applyBorder="1" applyAlignment="1"/>
    <xf numFmtId="0" fontId="1" fillId="0" borderId="53" xfId="0" applyFont="1" applyFill="1" applyBorder="1"/>
    <xf numFmtId="3" fontId="11" fillId="0" borderId="54" xfId="4" applyNumberFormat="1" applyFont="1" applyFill="1" applyBorder="1" applyAlignment="1">
      <alignment horizontal="right"/>
    </xf>
    <xf numFmtId="3" fontId="11" fillId="0" borderId="55" xfId="4" applyNumberFormat="1" applyFont="1" applyFill="1" applyBorder="1" applyAlignment="1">
      <alignment horizontal="right"/>
    </xf>
    <xf numFmtId="3" fontId="12" fillId="0" borderId="17" xfId="0" applyNumberFormat="1" applyFont="1" applyFill="1" applyBorder="1" applyAlignment="1">
      <alignment horizontal="right"/>
    </xf>
    <xf numFmtId="49" fontId="1" fillId="0" borderId="9" xfId="2" applyNumberFormat="1" applyFont="1" applyFill="1" applyBorder="1" applyAlignment="1">
      <alignment horizontal="center"/>
    </xf>
    <xf numFmtId="49" fontId="3" fillId="0" borderId="14" xfId="2" applyNumberFormat="1" applyFont="1" applyFill="1" applyBorder="1" applyAlignment="1">
      <alignment horizontal="left" wrapText="1"/>
    </xf>
    <xf numFmtId="0" fontId="1" fillId="4" borderId="39" xfId="2" applyFont="1" applyFill="1" applyBorder="1" applyAlignment="1"/>
    <xf numFmtId="0" fontId="1" fillId="0" borderId="9" xfId="0" applyFont="1" applyFill="1" applyBorder="1" applyAlignment="1">
      <alignment wrapText="1"/>
    </xf>
    <xf numFmtId="0" fontId="1" fillId="0" borderId="14" xfId="0" applyFont="1" applyFill="1" applyBorder="1" applyAlignment="1"/>
    <xf numFmtId="0" fontId="1" fillId="0" borderId="36" xfId="3" applyFont="1" applyFill="1" applyBorder="1" applyAlignment="1">
      <alignment horizontal="right"/>
    </xf>
    <xf numFmtId="0" fontId="3" fillId="0" borderId="37" xfId="0" applyFont="1" applyFill="1" applyBorder="1" applyAlignment="1">
      <alignment horizontal="left"/>
    </xf>
    <xf numFmtId="0" fontId="1" fillId="5" borderId="17" xfId="2" applyFont="1" applyFill="1" applyBorder="1" applyAlignment="1"/>
    <xf numFmtId="0" fontId="1" fillId="0" borderId="50" xfId="3" applyFont="1" applyFill="1" applyBorder="1" applyAlignment="1">
      <alignment horizontal="right"/>
    </xf>
    <xf numFmtId="0" fontId="1" fillId="0" borderId="46" xfId="2" applyFont="1" applyFill="1" applyBorder="1" applyAlignment="1">
      <alignment horizontal="center"/>
    </xf>
    <xf numFmtId="0" fontId="3" fillId="0" borderId="56" xfId="0" applyFont="1" applyFill="1" applyBorder="1" applyAlignment="1">
      <alignment horizontal="left" wrapText="1"/>
    </xf>
    <xf numFmtId="3" fontId="1" fillId="0" borderId="52" xfId="2" applyNumberFormat="1" applyFont="1" applyFill="1" applyBorder="1" applyAlignment="1"/>
    <xf numFmtId="3" fontId="1" fillId="0" borderId="56" xfId="2" applyNumberFormat="1" applyFont="1" applyFill="1" applyBorder="1" applyAlignment="1"/>
    <xf numFmtId="3" fontId="1" fillId="0" borderId="57" xfId="2" applyNumberFormat="1" applyFont="1" applyFill="1" applyBorder="1" applyAlignment="1"/>
    <xf numFmtId="3" fontId="1" fillId="0" borderId="58" xfId="3" applyNumberFormat="1" applyFont="1" applyFill="1" applyBorder="1" applyAlignment="1"/>
    <xf numFmtId="3" fontId="1" fillId="0" borderId="52" xfId="3" applyNumberFormat="1" applyFont="1" applyFill="1" applyBorder="1" applyAlignment="1"/>
    <xf numFmtId="3" fontId="1" fillId="0" borderId="46" xfId="3" applyNumberFormat="1" applyFont="1" applyFill="1" applyBorder="1" applyAlignment="1"/>
    <xf numFmtId="164" fontId="1" fillId="0" borderId="52" xfId="1" applyNumberFormat="1" applyFont="1" applyFill="1" applyBorder="1" applyAlignment="1"/>
    <xf numFmtId="49" fontId="1" fillId="0" borderId="59" xfId="2" applyNumberFormat="1" applyFont="1" applyFill="1" applyBorder="1" applyAlignment="1">
      <alignment horizontal="center"/>
    </xf>
    <xf numFmtId="49" fontId="1" fillId="0" borderId="46" xfId="2" applyNumberFormat="1" applyFont="1" applyFill="1" applyBorder="1" applyAlignment="1">
      <alignment horizontal="center"/>
    </xf>
    <xf numFmtId="49" fontId="1" fillId="0" borderId="56" xfId="2" applyNumberFormat="1" applyFont="1" applyFill="1" applyBorder="1" applyAlignment="1">
      <alignment horizontal="center"/>
    </xf>
    <xf numFmtId="49" fontId="1" fillId="0" borderId="57" xfId="2" applyNumberFormat="1" applyFont="1" applyFill="1" applyBorder="1" applyAlignment="1">
      <alignment horizontal="left" wrapText="1"/>
    </xf>
    <xf numFmtId="0" fontId="1" fillId="5" borderId="20" xfId="2" applyFont="1" applyFill="1" applyBorder="1" applyAlignment="1"/>
    <xf numFmtId="3" fontId="6" fillId="4" borderId="60" xfId="1" applyNumberFormat="1" applyFont="1" applyFill="1" applyBorder="1" applyAlignment="1"/>
    <xf numFmtId="3" fontId="6" fillId="4" borderId="23" xfId="1" applyNumberFormat="1" applyFont="1" applyFill="1" applyBorder="1" applyAlignment="1"/>
    <xf numFmtId="3" fontId="6" fillId="4" borderId="21" xfId="1" applyNumberFormat="1" applyFont="1" applyFill="1" applyBorder="1" applyAlignment="1"/>
    <xf numFmtId="3" fontId="6" fillId="4" borderId="51" xfId="1" applyNumberFormat="1" applyFont="1" applyFill="1" applyBorder="1" applyAlignment="1"/>
    <xf numFmtId="3" fontId="6" fillId="4" borderId="24" xfId="1" applyNumberFormat="1" applyFont="1" applyFill="1" applyBorder="1" applyAlignment="1"/>
    <xf numFmtId="3" fontId="6" fillId="4" borderId="20" xfId="1" applyNumberFormat="1" applyFont="1" applyFill="1" applyBorder="1" applyAlignment="1"/>
    <xf numFmtId="164" fontId="6" fillId="4" borderId="23" xfId="1" applyNumberFormat="1" applyFont="1" applyFill="1" applyBorder="1" applyAlignment="1"/>
    <xf numFmtId="49" fontId="1" fillId="4" borderId="19" xfId="2" applyNumberFormat="1" applyFont="1" applyFill="1" applyBorder="1" applyAlignment="1">
      <alignment horizontal="center"/>
    </xf>
    <xf numFmtId="49" fontId="1" fillId="4" borderId="20" xfId="2" applyNumberFormat="1" applyFont="1" applyFill="1" applyBorder="1" applyAlignment="1">
      <alignment horizontal="center"/>
    </xf>
    <xf numFmtId="49" fontId="1" fillId="4" borderId="21" xfId="2" applyNumberFormat="1" applyFont="1" applyFill="1" applyBorder="1" applyAlignment="1">
      <alignment horizontal="center"/>
    </xf>
    <xf numFmtId="49" fontId="1" fillId="4" borderId="51" xfId="2" applyNumberFormat="1" applyFont="1" applyFill="1" applyBorder="1" applyAlignment="1">
      <alignment horizontal="left" wrapText="1"/>
    </xf>
    <xf numFmtId="0" fontId="1" fillId="0" borderId="11" xfId="0" applyFont="1" applyFill="1" applyBorder="1" applyAlignment="1"/>
    <xf numFmtId="3" fontId="1" fillId="0" borderId="38" xfId="7" applyNumberFormat="1" applyFont="1" applyFill="1" applyBorder="1" applyAlignment="1">
      <alignment horizontal="left" wrapText="1"/>
    </xf>
    <xf numFmtId="3" fontId="12" fillId="2" borderId="39" xfId="0" applyNumberFormat="1" applyFont="1" applyFill="1" applyBorder="1" applyAlignment="1">
      <alignment horizontal="right"/>
    </xf>
    <xf numFmtId="0" fontId="1" fillId="0" borderId="45" xfId="0" applyFont="1" applyFill="1" applyBorder="1" applyAlignment="1"/>
    <xf numFmtId="3" fontId="1" fillId="0" borderId="43" xfId="7" applyNumberFormat="1" applyFont="1" applyFill="1" applyBorder="1" applyAlignment="1">
      <alignment horizontal="left" wrapText="1"/>
    </xf>
    <xf numFmtId="0" fontId="1" fillId="0" borderId="55" xfId="0" applyFont="1" applyFill="1" applyBorder="1" applyAlignment="1">
      <alignment horizontal="center"/>
    </xf>
    <xf numFmtId="0" fontId="11" fillId="0" borderId="18" xfId="5" applyNumberFormat="1" applyFont="1" applyFill="1" applyBorder="1" applyAlignment="1">
      <alignment horizontal="left"/>
    </xf>
    <xf numFmtId="3" fontId="3" fillId="0" borderId="34" xfId="2" applyNumberFormat="1" applyFont="1" applyFill="1" applyBorder="1" applyAlignment="1"/>
    <xf numFmtId="3" fontId="3" fillId="0" borderId="55" xfId="2" applyNumberFormat="1" applyFont="1" applyFill="1" applyBorder="1" applyAlignment="1"/>
    <xf numFmtId="3" fontId="1" fillId="0" borderId="18" xfId="2" applyNumberFormat="1" applyFont="1" applyFill="1" applyBorder="1" applyAlignment="1"/>
    <xf numFmtId="3" fontId="11" fillId="0" borderId="0" xfId="5" applyNumberFormat="1" applyFont="1" applyFill="1" applyBorder="1" applyAlignment="1">
      <alignment horizontal="right"/>
    </xf>
    <xf numFmtId="49" fontId="3" fillId="0" borderId="15" xfId="2" applyNumberFormat="1" applyFont="1" applyFill="1" applyBorder="1" applyAlignment="1">
      <alignment horizontal="center"/>
    </xf>
    <xf numFmtId="49" fontId="1" fillId="0" borderId="17" xfId="2" applyNumberFormat="1" applyFont="1" applyFill="1" applyBorder="1" applyAlignment="1">
      <alignment horizontal="center"/>
    </xf>
    <xf numFmtId="49" fontId="1" fillId="0" borderId="18" xfId="2" applyNumberFormat="1" applyFont="1" applyFill="1" applyBorder="1" applyAlignment="1">
      <alignment horizontal="center"/>
    </xf>
    <xf numFmtId="0" fontId="11" fillId="0" borderId="59" xfId="0" applyNumberFormat="1" applyFont="1" applyFill="1" applyBorder="1" applyAlignment="1">
      <alignment horizontal="right"/>
    </xf>
    <xf numFmtId="0" fontId="1" fillId="0" borderId="46" xfId="0" applyFont="1" applyFill="1" applyBorder="1" applyAlignment="1">
      <alignment horizontal="center"/>
    </xf>
    <xf numFmtId="0" fontId="1" fillId="0" borderId="52" xfId="2" applyFont="1" applyFill="1" applyBorder="1" applyAlignment="1">
      <alignment horizontal="center"/>
    </xf>
    <xf numFmtId="0" fontId="11" fillId="0" borderId="52" xfId="5" applyNumberFormat="1" applyFont="1" applyFill="1" applyBorder="1" applyAlignment="1">
      <alignment horizontal="left"/>
    </xf>
    <xf numFmtId="3" fontId="11" fillId="0" borderId="58" xfId="5" applyNumberFormat="1" applyFont="1" applyFill="1" applyBorder="1" applyAlignment="1">
      <alignment horizontal="right"/>
    </xf>
    <xf numFmtId="3" fontId="11" fillId="0" borderId="52" xfId="5" applyNumberFormat="1" applyFont="1" applyFill="1" applyBorder="1" applyAlignment="1">
      <alignment horizontal="right"/>
    </xf>
    <xf numFmtId="3" fontId="12" fillId="0" borderId="46" xfId="0" applyNumberFormat="1" applyFont="1" applyFill="1" applyBorder="1" applyAlignment="1">
      <alignment horizontal="right"/>
    </xf>
    <xf numFmtId="49" fontId="1" fillId="0" borderId="50" xfId="2" applyNumberFormat="1" applyFont="1" applyFill="1" applyBorder="1" applyAlignment="1">
      <alignment horizontal="center"/>
    </xf>
    <xf numFmtId="49" fontId="1" fillId="0" borderId="52" xfId="2" applyNumberFormat="1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1" fillId="0" borderId="42" xfId="5" applyNumberFormat="1" applyFont="1" applyFill="1" applyBorder="1" applyAlignment="1">
      <alignment horizontal="left"/>
    </xf>
    <xf numFmtId="0" fontId="11" fillId="0" borderId="37" xfId="5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0" fontId="11" fillId="0" borderId="11" xfId="5" applyNumberFormat="1" applyFont="1" applyFill="1" applyBorder="1" applyAlignment="1">
      <alignment horizontal="left"/>
    </xf>
    <xf numFmtId="3" fontId="3" fillId="0" borderId="34" xfId="2" applyNumberFormat="1" applyFont="1" applyFill="1" applyBorder="1" applyAlignment="1">
      <alignment horizontal="right"/>
    </xf>
    <xf numFmtId="3" fontId="3" fillId="0" borderId="37" xfId="2" applyNumberFormat="1" applyFont="1" applyFill="1" applyBorder="1" applyAlignment="1">
      <alignment horizontal="right"/>
    </xf>
    <xf numFmtId="3" fontId="3" fillId="0" borderId="38" xfId="2" applyNumberFormat="1" applyFont="1" applyFill="1" applyBorder="1" applyAlignment="1">
      <alignment horizontal="right"/>
    </xf>
    <xf numFmtId="49" fontId="1" fillId="0" borderId="35" xfId="2" applyNumberFormat="1" applyFont="1" applyFill="1" applyBorder="1" applyAlignment="1">
      <alignment horizontal="right"/>
    </xf>
    <xf numFmtId="0" fontId="0" fillId="0" borderId="39" xfId="0" applyFont="1" applyFill="1" applyBorder="1" applyAlignment="1">
      <alignment horizontal="center"/>
    </xf>
    <xf numFmtId="49" fontId="1" fillId="0" borderId="13" xfId="2" applyNumberFormat="1" applyFont="1" applyFill="1" applyBorder="1" applyAlignment="1">
      <alignment horizontal="left" wrapText="1"/>
    </xf>
    <xf numFmtId="49" fontId="1" fillId="0" borderId="62" xfId="2" applyNumberFormat="1" applyFont="1" applyFill="1" applyBorder="1" applyAlignment="1">
      <alignment horizontal="right" wrapText="1"/>
    </xf>
    <xf numFmtId="0" fontId="1" fillId="0" borderId="20" xfId="2" applyFont="1" applyFill="1" applyBorder="1" applyAlignment="1"/>
    <xf numFmtId="0" fontId="3" fillId="0" borderId="34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left"/>
    </xf>
    <xf numFmtId="49" fontId="1" fillId="0" borderId="41" xfId="2" applyNumberFormat="1" applyFont="1" applyFill="1" applyBorder="1" applyAlignment="1">
      <alignment horizontal="right"/>
    </xf>
    <xf numFmtId="49" fontId="1" fillId="0" borderId="42" xfId="2" applyNumberFormat="1" applyFont="1" applyFill="1" applyBorder="1" applyAlignment="1">
      <alignment horizontal="right"/>
    </xf>
    <xf numFmtId="49" fontId="1" fillId="0" borderId="34" xfId="2" applyNumberFormat="1" applyFont="1" applyFill="1" applyBorder="1" applyAlignment="1">
      <alignment horizontal="right"/>
    </xf>
    <xf numFmtId="0" fontId="3" fillId="0" borderId="45" xfId="0" applyFont="1" applyFill="1" applyBorder="1" applyAlignment="1">
      <alignment horizontal="left"/>
    </xf>
    <xf numFmtId="49" fontId="1" fillId="0" borderId="40" xfId="2" applyNumberFormat="1" applyFont="1" applyFill="1" applyBorder="1" applyAlignment="1">
      <alignment horizontal="right"/>
    </xf>
    <xf numFmtId="49" fontId="1" fillId="0" borderId="39" xfId="2" applyNumberFormat="1" applyFont="1" applyFill="1" applyBorder="1" applyAlignment="1">
      <alignment horizontal="right"/>
    </xf>
    <xf numFmtId="0" fontId="3" fillId="0" borderId="34" xfId="0" applyFont="1" applyFill="1" applyBorder="1" applyAlignment="1">
      <alignment horizontal="left"/>
    </xf>
    <xf numFmtId="0" fontId="3" fillId="0" borderId="34" xfId="0" applyFont="1" applyFill="1" applyBorder="1" applyAlignment="1"/>
    <xf numFmtId="0" fontId="0" fillId="0" borderId="39" xfId="0" applyFont="1" applyFill="1" applyBorder="1" applyAlignment="1"/>
    <xf numFmtId="0" fontId="0" fillId="0" borderId="45" xfId="0" applyFont="1" applyFill="1" applyBorder="1"/>
    <xf numFmtId="49" fontId="14" fillId="0" borderId="45" xfId="2" applyNumberFormat="1" applyFont="1" applyFill="1" applyBorder="1" applyAlignment="1">
      <alignment horizontal="center" wrapText="1"/>
    </xf>
    <xf numFmtId="0" fontId="0" fillId="0" borderId="11" xfId="0" applyFont="1" applyFill="1" applyBorder="1" applyAlignment="1"/>
    <xf numFmtId="0" fontId="1" fillId="0" borderId="37" xfId="0" applyFont="1" applyFill="1" applyBorder="1" applyAlignment="1"/>
    <xf numFmtId="49" fontId="1" fillId="0" borderId="34" xfId="2" applyNumberFormat="1" applyFont="1" applyFill="1" applyBorder="1" applyAlignment="1">
      <alignment horizontal="right" wrapText="1"/>
    </xf>
    <xf numFmtId="3" fontId="3" fillId="0" borderId="38" xfId="7" applyNumberFormat="1" applyFont="1" applyFill="1" applyBorder="1" applyAlignment="1">
      <alignment horizontal="left" wrapText="1"/>
    </xf>
    <xf numFmtId="0" fontId="0" fillId="0" borderId="34" xfId="0" applyFont="1" applyFill="1" applyBorder="1" applyAlignment="1"/>
    <xf numFmtId="0" fontId="0" fillId="0" borderId="37" xfId="0" applyFont="1" applyFill="1" applyBorder="1" applyAlignment="1"/>
    <xf numFmtId="0" fontId="3" fillId="0" borderId="11" xfId="0" applyFont="1" applyFill="1" applyBorder="1" applyAlignment="1"/>
    <xf numFmtId="3" fontId="3" fillId="0" borderId="39" xfId="2" applyNumberFormat="1" applyFont="1" applyFill="1" applyBorder="1" applyAlignment="1"/>
    <xf numFmtId="3" fontId="3" fillId="0" borderId="37" xfId="2" applyNumberFormat="1" applyFont="1" applyFill="1" applyBorder="1" applyAlignment="1"/>
    <xf numFmtId="3" fontId="3" fillId="0" borderId="38" xfId="2" applyNumberFormat="1" applyFont="1" applyFill="1" applyBorder="1" applyAlignment="1"/>
    <xf numFmtId="3" fontId="11" fillId="0" borderId="39" xfId="5" applyNumberFormat="1" applyFont="1" applyFill="1" applyBorder="1" applyAlignment="1">
      <alignment horizontal="right"/>
    </xf>
    <xf numFmtId="49" fontId="3" fillId="0" borderId="37" xfId="2" applyNumberFormat="1" applyFont="1" applyFill="1" applyBorder="1" applyAlignment="1">
      <alignment horizontal="center"/>
    </xf>
    <xf numFmtId="3" fontId="0" fillId="0" borderId="43" xfId="7" applyNumberFormat="1" applyFont="1" applyFill="1" applyBorder="1" applyAlignment="1">
      <alignment horizontal="left" vertical="center" wrapText="1"/>
    </xf>
    <xf numFmtId="0" fontId="11" fillId="0" borderId="11" xfId="6" applyFont="1" applyFill="1" applyBorder="1" applyAlignment="1">
      <alignment horizontal="left" wrapText="1"/>
    </xf>
    <xf numFmtId="3" fontId="7" fillId="0" borderId="38" xfId="7" applyNumberFormat="1" applyFont="1" applyFill="1" applyBorder="1" applyAlignment="1">
      <alignment horizontal="left" wrapText="1"/>
    </xf>
    <xf numFmtId="0" fontId="0" fillId="0" borderId="40" xfId="0" applyNumberFormat="1" applyFont="1" applyFill="1" applyBorder="1" applyAlignment="1">
      <alignment horizontal="right"/>
    </xf>
    <xf numFmtId="0" fontId="0" fillId="0" borderId="42" xfId="0" applyFont="1" applyFill="1" applyBorder="1" applyAlignment="1"/>
    <xf numFmtId="0" fontId="0" fillId="0" borderId="42" xfId="2" applyFont="1" applyFill="1" applyBorder="1" applyAlignment="1">
      <alignment horizontal="center"/>
    </xf>
    <xf numFmtId="3" fontId="0" fillId="0" borderId="35" xfId="2" applyNumberFormat="1" applyFont="1" applyFill="1" applyBorder="1" applyAlignment="1"/>
    <xf numFmtId="3" fontId="0" fillId="0" borderId="42" xfId="2" applyNumberFormat="1" applyFont="1" applyFill="1" applyBorder="1" applyAlignment="1"/>
    <xf numFmtId="3" fontId="0" fillId="0" borderId="45" xfId="2" applyNumberFormat="1" applyFont="1" applyFill="1" applyBorder="1" applyAlignment="1"/>
    <xf numFmtId="3" fontId="0" fillId="0" borderId="43" xfId="2" applyNumberFormat="1" applyFont="1" applyFill="1" applyBorder="1" applyAlignment="1"/>
    <xf numFmtId="3" fontId="0" fillId="0" borderId="44" xfId="5" applyNumberFormat="1" applyFont="1" applyFill="1" applyBorder="1" applyAlignment="1">
      <alignment horizontal="right"/>
    </xf>
    <xf numFmtId="3" fontId="0" fillId="0" borderId="42" xfId="5" applyNumberFormat="1" applyFont="1" applyFill="1" applyBorder="1" applyAlignment="1">
      <alignment horizontal="right"/>
    </xf>
    <xf numFmtId="3" fontId="0" fillId="0" borderId="39" xfId="0" applyNumberFormat="1" applyFont="1" applyFill="1" applyBorder="1" applyAlignment="1">
      <alignment horizontal="right"/>
    </xf>
    <xf numFmtId="164" fontId="0" fillId="0" borderId="11" xfId="1" applyNumberFormat="1" applyFont="1" applyFill="1" applyBorder="1" applyAlignment="1"/>
    <xf numFmtId="49" fontId="0" fillId="0" borderId="41" xfId="2" applyNumberFormat="1" applyFont="1" applyFill="1" applyBorder="1" applyAlignment="1">
      <alignment horizontal="right"/>
    </xf>
    <xf numFmtId="49" fontId="0" fillId="0" borderId="39" xfId="2" applyNumberFormat="1" applyFont="1" applyFill="1" applyBorder="1" applyAlignment="1">
      <alignment horizontal="right"/>
    </xf>
    <xf numFmtId="49" fontId="0" fillId="0" borderId="42" xfId="2" applyNumberFormat="1" applyFont="1" applyFill="1" applyBorder="1" applyAlignment="1">
      <alignment horizontal="center"/>
    </xf>
    <xf numFmtId="49" fontId="0" fillId="0" borderId="45" xfId="2" applyNumberFormat="1" applyFont="1" applyFill="1" applyBorder="1" applyAlignment="1">
      <alignment horizontal="center"/>
    </xf>
    <xf numFmtId="3" fontId="0" fillId="0" borderId="43" xfId="7" applyNumberFormat="1" applyFont="1" applyFill="1" applyBorder="1" applyAlignment="1">
      <alignment horizontal="left" wrapText="1"/>
    </xf>
    <xf numFmtId="0" fontId="0" fillId="0" borderId="0" xfId="2" applyFont="1" applyFill="1" applyBorder="1" applyAlignment="1"/>
    <xf numFmtId="0" fontId="0" fillId="0" borderId="15" xfId="2" applyFont="1" applyFill="1" applyBorder="1" applyAlignment="1"/>
    <xf numFmtId="0" fontId="0" fillId="0" borderId="39" xfId="0" applyFont="1" applyFill="1" applyBorder="1"/>
    <xf numFmtId="3" fontId="1" fillId="4" borderId="1" xfId="2" applyNumberFormat="1" applyFont="1" applyFill="1" applyBorder="1" applyAlignment="1"/>
    <xf numFmtId="3" fontId="1" fillId="4" borderId="2" xfId="2" applyNumberFormat="1" applyFont="1" applyFill="1" applyBorder="1" applyAlignment="1"/>
    <xf numFmtId="3" fontId="1" fillId="4" borderId="65" xfId="2" applyNumberFormat="1" applyFont="1" applyFill="1" applyBorder="1" applyAlignment="1"/>
    <xf numFmtId="3" fontId="1" fillId="4" borderId="6" xfId="2" applyNumberFormat="1" applyFont="1" applyFill="1" applyBorder="1" applyAlignment="1"/>
    <xf numFmtId="3" fontId="1" fillId="4" borderId="66" xfId="3" applyNumberFormat="1" applyFont="1" applyFill="1" applyBorder="1" applyAlignment="1"/>
    <xf numFmtId="3" fontId="1" fillId="4" borderId="2" xfId="3" applyNumberFormat="1" applyFont="1" applyFill="1" applyBorder="1" applyAlignment="1"/>
    <xf numFmtId="3" fontId="1" fillId="4" borderId="67" xfId="3" applyNumberFormat="1" applyFont="1" applyFill="1" applyBorder="1" applyAlignment="1"/>
    <xf numFmtId="164" fontId="1" fillId="4" borderId="2" xfId="1" applyNumberFormat="1" applyFont="1" applyFill="1" applyBorder="1" applyAlignment="1"/>
    <xf numFmtId="49" fontId="1" fillId="4" borderId="1" xfId="2" applyNumberFormat="1" applyFont="1" applyFill="1" applyBorder="1" applyAlignment="1">
      <alignment horizontal="center"/>
    </xf>
    <xf numFmtId="49" fontId="1" fillId="4" borderId="2" xfId="2" applyNumberFormat="1" applyFont="1" applyFill="1" applyBorder="1" applyAlignment="1">
      <alignment horizontal="center"/>
    </xf>
    <xf numFmtId="49" fontId="1" fillId="4" borderId="65" xfId="2" applyNumberFormat="1" applyFont="1" applyFill="1" applyBorder="1" applyAlignment="1">
      <alignment horizontal="center"/>
    </xf>
    <xf numFmtId="49" fontId="1" fillId="4" borderId="6" xfId="2" applyNumberFormat="1" applyFont="1" applyFill="1" applyBorder="1" applyAlignment="1">
      <alignment horizontal="left" wrapText="1"/>
    </xf>
    <xf numFmtId="0" fontId="6" fillId="4" borderId="60" xfId="0" applyFont="1" applyFill="1" applyBorder="1" applyAlignment="1">
      <alignment horizontal="left"/>
    </xf>
    <xf numFmtId="0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/>
    <xf numFmtId="49" fontId="1" fillId="4" borderId="23" xfId="2" applyNumberFormat="1" applyFont="1" applyFill="1" applyBorder="1" applyAlignment="1">
      <alignment horizontal="center"/>
    </xf>
    <xf numFmtId="49" fontId="3" fillId="0" borderId="34" xfId="2" applyNumberFormat="1" applyFont="1" applyFill="1" applyBorder="1" applyAlignment="1">
      <alignment horizontal="center"/>
    </xf>
    <xf numFmtId="3" fontId="3" fillId="0" borderId="43" xfId="7" applyNumberFormat="1" applyFont="1" applyFill="1" applyBorder="1" applyAlignment="1">
      <alignment horizontal="left" wrapText="1"/>
    </xf>
    <xf numFmtId="0" fontId="11" fillId="0" borderId="34" xfId="4" applyFont="1" applyFill="1" applyBorder="1" applyAlignment="1">
      <alignment horizontal="left"/>
    </xf>
    <xf numFmtId="3" fontId="1" fillId="0" borderId="38" xfId="2" applyNumberFormat="1" applyFont="1" applyFill="1" applyBorder="1" applyAlignment="1">
      <alignment horizontal="right"/>
    </xf>
    <xf numFmtId="3" fontId="1" fillId="0" borderId="43" xfId="2" applyNumberFormat="1" applyFont="1" applyFill="1" applyBorder="1" applyAlignment="1">
      <alignment horizontal="right"/>
    </xf>
    <xf numFmtId="49" fontId="1" fillId="0" borderId="39" xfId="2" applyNumberFormat="1" applyFont="1" applyFill="1" applyBorder="1" applyAlignment="1">
      <alignment horizontal="right" wrapText="1"/>
    </xf>
    <xf numFmtId="49" fontId="1" fillId="0" borderId="45" xfId="2" applyNumberFormat="1" applyFont="1" applyFill="1" applyBorder="1" applyAlignment="1">
      <alignment horizontal="right" wrapText="1"/>
    </xf>
    <xf numFmtId="0" fontId="3" fillId="0" borderId="12" xfId="0" applyFont="1" applyFill="1" applyBorder="1" applyAlignment="1">
      <alignment horizontal="left"/>
    </xf>
    <xf numFmtId="0" fontId="1" fillId="0" borderId="59" xfId="0" applyFont="1" applyFill="1" applyBorder="1" applyAlignment="1">
      <alignment horizontal="right"/>
    </xf>
    <xf numFmtId="0" fontId="1" fillId="0" borderId="56" xfId="0" applyFont="1" applyFill="1" applyBorder="1" applyAlignment="1"/>
    <xf numFmtId="3" fontId="1" fillId="0" borderId="59" xfId="2" applyNumberFormat="1" applyFont="1" applyFill="1" applyBorder="1" applyAlignment="1"/>
    <xf numFmtId="3" fontId="1" fillId="0" borderId="46" xfId="2" applyNumberFormat="1" applyFont="1" applyFill="1" applyBorder="1" applyAlignment="1"/>
    <xf numFmtId="0" fontId="1" fillId="0" borderId="40" xfId="0" applyNumberFormat="1" applyFont="1" applyFill="1" applyBorder="1" applyAlignment="1">
      <alignment horizontal="right"/>
    </xf>
    <xf numFmtId="0" fontId="1" fillId="0" borderId="35" xfId="0" applyNumberFormat="1" applyFont="1" applyFill="1" applyBorder="1" applyAlignment="1">
      <alignment horizontal="right"/>
    </xf>
    <xf numFmtId="0" fontId="11" fillId="0" borderId="11" xfId="4" applyFont="1" applyFill="1" applyBorder="1" applyAlignment="1">
      <alignment horizontal="left"/>
    </xf>
    <xf numFmtId="0" fontId="0" fillId="0" borderId="35" xfId="0" applyNumberFormat="1" applyFont="1" applyFill="1" applyBorder="1" applyAlignment="1">
      <alignment horizontal="right"/>
    </xf>
    <xf numFmtId="0" fontId="0" fillId="0" borderId="34" xfId="0" applyFont="1" applyFill="1" applyBorder="1" applyAlignment="1">
      <alignment horizontal="center"/>
    </xf>
    <xf numFmtId="0" fontId="0" fillId="0" borderId="11" xfId="2" applyFont="1" applyFill="1" applyBorder="1" applyAlignment="1">
      <alignment horizontal="center"/>
    </xf>
    <xf numFmtId="3" fontId="0" fillId="0" borderId="36" xfId="2" applyNumberFormat="1" applyFont="1" applyFill="1" applyBorder="1" applyAlignment="1"/>
    <xf numFmtId="3" fontId="0" fillId="0" borderId="11" xfId="2" applyNumberFormat="1" applyFont="1" applyFill="1" applyBorder="1" applyAlignment="1"/>
    <xf numFmtId="3" fontId="0" fillId="0" borderId="37" xfId="2" applyNumberFormat="1" applyFont="1" applyFill="1" applyBorder="1" applyAlignment="1"/>
    <xf numFmtId="3" fontId="0" fillId="0" borderId="38" xfId="2" applyNumberFormat="1" applyFont="1" applyFill="1" applyBorder="1" applyAlignment="1"/>
    <xf numFmtId="49" fontId="0" fillId="0" borderId="36" xfId="2" applyNumberFormat="1" applyFont="1" applyFill="1" applyBorder="1" applyAlignment="1">
      <alignment horizontal="center"/>
    </xf>
    <xf numFmtId="49" fontId="0" fillId="0" borderId="11" xfId="2" applyNumberFormat="1" applyFont="1" applyFill="1" applyBorder="1" applyAlignment="1">
      <alignment horizontal="center"/>
    </xf>
    <xf numFmtId="49" fontId="0" fillId="0" borderId="37" xfId="2" applyNumberFormat="1" applyFont="1" applyFill="1" applyBorder="1" applyAlignment="1">
      <alignment horizontal="center"/>
    </xf>
    <xf numFmtId="49" fontId="0" fillId="0" borderId="40" xfId="2" applyNumberFormat="1" applyFont="1" applyFill="1" applyBorder="1" applyAlignment="1">
      <alignment horizontal="center"/>
    </xf>
    <xf numFmtId="49" fontId="0" fillId="0" borderId="39" xfId="2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49" fontId="5" fillId="0" borderId="37" xfId="2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right"/>
    </xf>
    <xf numFmtId="0" fontId="12" fillId="0" borderId="34" xfId="0" applyFont="1" applyFill="1" applyBorder="1" applyAlignment="1"/>
    <xf numFmtId="0" fontId="12" fillId="0" borderId="37" xfId="0" applyFont="1" applyFill="1" applyBorder="1" applyAlignment="1"/>
    <xf numFmtId="49" fontId="1" fillId="0" borderId="36" xfId="2" applyNumberFormat="1" applyFont="1" applyFill="1" applyBorder="1" applyAlignment="1"/>
    <xf numFmtId="49" fontId="1" fillId="0" borderId="11" xfId="2" applyNumberFormat="1" applyFont="1" applyFill="1" applyBorder="1" applyAlignment="1"/>
    <xf numFmtId="0" fontId="1" fillId="0" borderId="11" xfId="0" applyFont="1" applyFill="1" applyBorder="1"/>
    <xf numFmtId="49" fontId="1" fillId="0" borderId="41" xfId="2" applyNumberFormat="1" applyFont="1" applyFill="1" applyBorder="1" applyAlignment="1"/>
    <xf numFmtId="49" fontId="1" fillId="0" borderId="42" xfId="2" applyNumberFormat="1" applyFont="1" applyFill="1" applyBorder="1" applyAlignment="1"/>
    <xf numFmtId="49" fontId="5" fillId="0" borderId="34" xfId="2" applyNumberFormat="1" applyFont="1" applyFill="1" applyBorder="1" applyAlignment="1">
      <alignment horizontal="center" wrapText="1"/>
    </xf>
    <xf numFmtId="49" fontId="1" fillId="0" borderId="12" xfId="2" applyNumberFormat="1" applyFont="1" applyFill="1" applyBorder="1" applyAlignment="1">
      <alignment horizontal="center"/>
    </xf>
    <xf numFmtId="0" fontId="1" fillId="0" borderId="45" xfId="0" applyFont="1" applyFill="1" applyBorder="1"/>
    <xf numFmtId="3" fontId="3" fillId="0" borderId="42" xfId="2" applyNumberFormat="1" applyFont="1" applyFill="1" applyBorder="1" applyAlignment="1"/>
    <xf numFmtId="3" fontId="3" fillId="0" borderId="45" xfId="2" applyNumberFormat="1" applyFont="1" applyFill="1" applyBorder="1" applyAlignment="1"/>
    <xf numFmtId="3" fontId="3" fillId="0" borderId="43" xfId="2" applyNumberFormat="1" applyFont="1" applyFill="1" applyBorder="1" applyAlignment="1"/>
    <xf numFmtId="49" fontId="3" fillId="0" borderId="41" xfId="2" applyNumberFormat="1" applyFont="1" applyFill="1" applyBorder="1" applyAlignment="1">
      <alignment horizontal="center"/>
    </xf>
    <xf numFmtId="49" fontId="3" fillId="0" borderId="42" xfId="2" applyNumberFormat="1" applyFont="1" applyFill="1" applyBorder="1" applyAlignment="1">
      <alignment horizontal="center"/>
    </xf>
    <xf numFmtId="49" fontId="3" fillId="0" borderId="45" xfId="2" applyNumberFormat="1" applyFont="1" applyFill="1" applyBorder="1" applyAlignment="1">
      <alignment horizontal="center"/>
    </xf>
    <xf numFmtId="49" fontId="1" fillId="0" borderId="11" xfId="2" applyNumberFormat="1" applyFont="1" applyFill="1" applyBorder="1" applyAlignment="1">
      <alignment horizontal="right"/>
    </xf>
    <xf numFmtId="0" fontId="1" fillId="0" borderId="45" xfId="0" applyFont="1" applyFill="1" applyBorder="1" applyAlignment="1">
      <alignment horizontal="left"/>
    </xf>
    <xf numFmtId="0" fontId="1" fillId="0" borderId="45" xfId="0" applyFont="1" applyFill="1" applyBorder="1" applyAlignment="1">
      <alignment wrapText="1"/>
    </xf>
    <xf numFmtId="3" fontId="3" fillId="0" borderId="41" xfId="2" applyNumberFormat="1" applyFont="1" applyFill="1" applyBorder="1" applyAlignment="1"/>
    <xf numFmtId="0" fontId="1" fillId="0" borderId="42" xfId="0" applyFont="1" applyFill="1" applyBorder="1" applyAlignment="1">
      <alignment horizontal="left" wrapText="1"/>
    </xf>
    <xf numFmtId="49" fontId="0" fillId="0" borderId="40" xfId="2" applyNumberFormat="1" applyFont="1" applyFill="1" applyBorder="1" applyAlignment="1">
      <alignment horizontal="right"/>
    </xf>
    <xf numFmtId="0" fontId="1" fillId="0" borderId="45" xfId="2" applyFont="1" applyFill="1" applyBorder="1" applyAlignment="1">
      <alignment horizontal="left"/>
    </xf>
    <xf numFmtId="49" fontId="3" fillId="0" borderId="41" xfId="2" applyNumberFormat="1" applyFont="1" applyFill="1" applyBorder="1" applyAlignment="1">
      <alignment horizontal="right"/>
    </xf>
    <xf numFmtId="49" fontId="3" fillId="0" borderId="42" xfId="2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horizontal="left" wrapText="1"/>
    </xf>
    <xf numFmtId="3" fontId="3" fillId="0" borderId="11" xfId="2" applyNumberFormat="1" applyFont="1" applyFill="1" applyBorder="1" applyAlignment="1"/>
    <xf numFmtId="49" fontId="3" fillId="0" borderId="36" xfId="2" applyNumberFormat="1" applyFont="1" applyFill="1" applyBorder="1" applyAlignment="1">
      <alignment horizontal="right"/>
    </xf>
    <xf numFmtId="49" fontId="3" fillId="0" borderId="11" xfId="2" applyNumberFormat="1" applyFont="1" applyFill="1" applyBorder="1" applyAlignment="1">
      <alignment horizontal="right"/>
    </xf>
    <xf numFmtId="0" fontId="1" fillId="0" borderId="37" xfId="0" applyFont="1" applyFill="1" applyBorder="1" applyAlignment="1">
      <alignment wrapText="1"/>
    </xf>
    <xf numFmtId="0" fontId="3" fillId="0" borderId="34" xfId="2" applyFont="1" applyFill="1" applyBorder="1" applyAlignment="1"/>
    <xf numFmtId="0" fontId="3" fillId="0" borderId="34" xfId="0" applyFont="1" applyFill="1" applyBorder="1" applyAlignment="1">
      <alignment wrapText="1"/>
    </xf>
    <xf numFmtId="3" fontId="3" fillId="0" borderId="11" xfId="2" applyNumberFormat="1" applyFont="1" applyFill="1" applyBorder="1" applyAlignment="1">
      <alignment wrapText="1"/>
    </xf>
    <xf numFmtId="49" fontId="3" fillId="0" borderId="36" xfId="2" applyNumberFormat="1" applyFont="1" applyFill="1" applyBorder="1" applyAlignment="1">
      <alignment horizontal="center"/>
    </xf>
    <xf numFmtId="49" fontId="3" fillId="0" borderId="11" xfId="2" applyNumberFormat="1" applyFont="1" applyFill="1" applyBorder="1" applyAlignment="1">
      <alignment horizontal="center"/>
    </xf>
    <xf numFmtId="49" fontId="3" fillId="0" borderId="38" xfId="2" applyNumberFormat="1" applyFont="1" applyFill="1" applyBorder="1" applyAlignment="1">
      <alignment horizontal="left" vertical="center" wrapText="1"/>
    </xf>
    <xf numFmtId="0" fontId="1" fillId="0" borderId="52" xfId="0" applyFont="1" applyFill="1" applyBorder="1" applyAlignment="1">
      <alignment horizontal="center"/>
    </xf>
    <xf numFmtId="0" fontId="3" fillId="0" borderId="56" xfId="0" applyFont="1" applyFill="1" applyBorder="1" applyAlignment="1">
      <alignment wrapText="1"/>
    </xf>
    <xf numFmtId="3" fontId="3" fillId="0" borderId="46" xfId="2" applyNumberFormat="1" applyFont="1" applyFill="1" applyBorder="1" applyAlignment="1"/>
    <xf numFmtId="3" fontId="3" fillId="0" borderId="56" xfId="2" applyNumberFormat="1" applyFont="1" applyFill="1" applyBorder="1" applyAlignment="1"/>
    <xf numFmtId="3" fontId="3" fillId="0" borderId="57" xfId="2" applyNumberFormat="1" applyFont="1" applyFill="1" applyBorder="1" applyAlignment="1"/>
    <xf numFmtId="3" fontId="11" fillId="0" borderId="46" xfId="5" applyNumberFormat="1" applyFont="1" applyFill="1" applyBorder="1" applyAlignment="1">
      <alignment horizontal="right"/>
    </xf>
    <xf numFmtId="49" fontId="3" fillId="0" borderId="59" xfId="2" applyNumberFormat="1" applyFont="1" applyFill="1" applyBorder="1" applyAlignment="1">
      <alignment horizontal="right"/>
    </xf>
    <xf numFmtId="49" fontId="3" fillId="0" borderId="46" xfId="2" applyNumberFormat="1" applyFont="1" applyFill="1" applyBorder="1" applyAlignment="1">
      <alignment horizontal="right"/>
    </xf>
    <xf numFmtId="49" fontId="3" fillId="0" borderId="46" xfId="2" applyNumberFormat="1" applyFont="1" applyFill="1" applyBorder="1" applyAlignment="1">
      <alignment horizontal="center"/>
    </xf>
    <xf numFmtId="49" fontId="3" fillId="0" borderId="56" xfId="2" applyNumberFormat="1" applyFont="1" applyFill="1" applyBorder="1" applyAlignment="1">
      <alignment horizontal="center"/>
    </xf>
    <xf numFmtId="49" fontId="3" fillId="0" borderId="57" xfId="2" applyNumberFormat="1" applyFont="1" applyFill="1" applyBorder="1" applyAlignment="1">
      <alignment horizontal="left" wrapText="1"/>
    </xf>
    <xf numFmtId="0" fontId="3" fillId="0" borderId="44" xfId="0" applyFont="1" applyFill="1" applyBorder="1" applyAlignment="1"/>
    <xf numFmtId="49" fontId="3" fillId="0" borderId="40" xfId="2" applyNumberFormat="1" applyFont="1" applyFill="1" applyBorder="1" applyAlignment="1">
      <alignment horizontal="right"/>
    </xf>
    <xf numFmtId="49" fontId="3" fillId="0" borderId="39" xfId="2" applyNumberFormat="1" applyFont="1" applyFill="1" applyBorder="1" applyAlignment="1">
      <alignment horizontal="right"/>
    </xf>
    <xf numFmtId="49" fontId="3" fillId="0" borderId="39" xfId="2" applyNumberFormat="1" applyFont="1" applyFill="1" applyBorder="1" applyAlignment="1">
      <alignment horizontal="center"/>
    </xf>
    <xf numFmtId="0" fontId="3" fillId="0" borderId="42" xfId="0" applyFont="1" applyFill="1" applyBorder="1" applyAlignment="1"/>
    <xf numFmtId="0" fontId="3" fillId="0" borderId="11" xfId="6" applyFont="1" applyFill="1" applyBorder="1" applyAlignment="1">
      <alignment wrapText="1"/>
    </xf>
    <xf numFmtId="49" fontId="3" fillId="0" borderId="35" xfId="2" applyNumberFormat="1" applyFont="1" applyFill="1" applyBorder="1" applyAlignment="1">
      <alignment horizontal="right"/>
    </xf>
    <xf numFmtId="49" fontId="3" fillId="0" borderId="34" xfId="2" applyNumberFormat="1" applyFont="1" applyFill="1" applyBorder="1" applyAlignment="1">
      <alignment horizontal="right"/>
    </xf>
    <xf numFmtId="0" fontId="1" fillId="0" borderId="18" xfId="0" applyFont="1" applyFill="1" applyBorder="1" applyAlignment="1">
      <alignment wrapText="1"/>
    </xf>
    <xf numFmtId="3" fontId="11" fillId="0" borderId="55" xfId="5" applyNumberFormat="1" applyFont="1" applyFill="1" applyBorder="1" applyAlignment="1">
      <alignment horizontal="right"/>
    </xf>
    <xf numFmtId="3" fontId="3" fillId="0" borderId="18" xfId="2" applyNumberFormat="1" applyFont="1" applyFill="1" applyBorder="1" applyAlignment="1"/>
    <xf numFmtId="49" fontId="3" fillId="0" borderId="17" xfId="2" applyNumberFormat="1" applyFont="1" applyFill="1" applyBorder="1" applyAlignment="1">
      <alignment horizontal="center"/>
    </xf>
    <xf numFmtId="49" fontId="3" fillId="0" borderId="18" xfId="2" applyNumberFormat="1" applyFont="1" applyFill="1" applyBorder="1" applyAlignment="1">
      <alignment horizontal="center"/>
    </xf>
    <xf numFmtId="49" fontId="0" fillId="0" borderId="35" xfId="2" applyNumberFormat="1" applyFont="1" applyFill="1" applyBorder="1" applyAlignment="1">
      <alignment horizontal="right"/>
    </xf>
    <xf numFmtId="49" fontId="0" fillId="0" borderId="34" xfId="2" applyNumberFormat="1" applyFont="1" applyFill="1" applyBorder="1" applyAlignment="1">
      <alignment horizontal="right"/>
    </xf>
    <xf numFmtId="49" fontId="0" fillId="0" borderId="35" xfId="2" applyNumberFormat="1" applyFont="1" applyFill="1" applyBorder="1" applyAlignment="1">
      <alignment horizontal="center"/>
    </xf>
    <xf numFmtId="49" fontId="3" fillId="0" borderId="40" xfId="2" applyNumberFormat="1" applyFont="1" applyFill="1" applyBorder="1" applyAlignment="1">
      <alignment horizontal="center"/>
    </xf>
    <xf numFmtId="3" fontId="11" fillId="0" borderId="43" xfId="5" applyNumberFormat="1" applyFont="1" applyFill="1" applyBorder="1" applyAlignment="1">
      <alignment horizontal="right"/>
    </xf>
    <xf numFmtId="0" fontId="3" fillId="0" borderId="39" xfId="0" applyFont="1" applyFill="1" applyBorder="1"/>
    <xf numFmtId="3" fontId="11" fillId="0" borderId="38" xfId="5" applyNumberFormat="1" applyFont="1" applyFill="1" applyBorder="1" applyAlignment="1">
      <alignment horizontal="right"/>
    </xf>
    <xf numFmtId="0" fontId="1" fillId="0" borderId="37" xfId="0" applyFont="1" applyFill="1" applyBorder="1"/>
    <xf numFmtId="0" fontId="3" fillId="0" borderId="34" xfId="0" applyFont="1" applyFill="1" applyBorder="1"/>
    <xf numFmtId="0" fontId="0" fillId="0" borderId="13" xfId="0" applyFont="1" applyFill="1" applyBorder="1" applyAlignment="1"/>
    <xf numFmtId="0" fontId="3" fillId="0" borderId="39" xfId="0" applyFont="1" applyFill="1" applyBorder="1" applyAlignment="1"/>
    <xf numFmtId="0" fontId="0" fillId="0" borderId="9" xfId="0" applyFont="1" applyFill="1" applyBorder="1" applyAlignment="1">
      <alignment horizontal="left" wrapText="1"/>
    </xf>
    <xf numFmtId="3" fontId="11" fillId="0" borderId="0" xfId="4" applyNumberFormat="1" applyFont="1" applyFill="1" applyBorder="1" applyAlignment="1">
      <alignment horizontal="right"/>
    </xf>
    <xf numFmtId="3" fontId="11" fillId="0" borderId="9" xfId="4" applyNumberFormat="1" applyFont="1" applyFill="1" applyBorder="1" applyAlignment="1">
      <alignment horizontal="right"/>
    </xf>
    <xf numFmtId="3" fontId="0" fillId="0" borderId="14" xfId="2" applyNumberFormat="1" applyFont="1" applyFill="1" applyBorder="1" applyAlignment="1">
      <alignment wrapText="1"/>
    </xf>
    <xf numFmtId="49" fontId="6" fillId="4" borderId="25" xfId="2" applyNumberFormat="1" applyFont="1" applyFill="1" applyBorder="1" applyAlignment="1">
      <alignment horizontal="center"/>
    </xf>
    <xf numFmtId="49" fontId="6" fillId="4" borderId="30" xfId="2" applyNumberFormat="1" applyFont="1" applyFill="1" applyBorder="1" applyAlignment="1">
      <alignment horizontal="center"/>
    </xf>
    <xf numFmtId="49" fontId="6" fillId="4" borderId="33" xfId="2" applyNumberFormat="1" applyFont="1" applyFill="1" applyBorder="1" applyAlignment="1">
      <alignment horizontal="center"/>
    </xf>
    <xf numFmtId="3" fontId="6" fillId="4" borderId="29" xfId="2" applyNumberFormat="1" applyFont="1" applyFill="1" applyBorder="1" applyAlignment="1">
      <alignment wrapText="1"/>
    </xf>
    <xf numFmtId="3" fontId="1" fillId="0" borderId="43" xfId="2" applyNumberFormat="1" applyFont="1" applyFill="1" applyBorder="1" applyAlignment="1">
      <alignment wrapText="1"/>
    </xf>
    <xf numFmtId="0" fontId="1" fillId="0" borderId="19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wrapText="1"/>
    </xf>
    <xf numFmtId="3" fontId="1" fillId="0" borderId="60" xfId="2" applyNumberFormat="1" applyFont="1" applyFill="1" applyBorder="1" applyAlignment="1"/>
    <xf numFmtId="3" fontId="1" fillId="0" borderId="22" xfId="3" applyNumberFormat="1" applyFont="1" applyFill="1" applyBorder="1" applyAlignment="1"/>
    <xf numFmtId="3" fontId="1" fillId="0" borderId="23" xfId="3" applyNumberFormat="1" applyFont="1" applyFill="1" applyBorder="1" applyAlignment="1"/>
    <xf numFmtId="3" fontId="1" fillId="0" borderId="20" xfId="3" applyNumberFormat="1" applyFont="1" applyFill="1" applyBorder="1" applyAlignment="1"/>
    <xf numFmtId="164" fontId="1" fillId="0" borderId="23" xfId="1" applyNumberFormat="1" applyFont="1" applyFill="1" applyBorder="1" applyAlignment="1">
      <alignment horizontal="center"/>
    </xf>
    <xf numFmtId="3" fontId="0" fillId="0" borderId="51" xfId="2" applyNumberFormat="1" applyFont="1" applyFill="1" applyBorder="1" applyAlignment="1">
      <alignment wrapText="1"/>
    </xf>
    <xf numFmtId="3" fontId="6" fillId="3" borderId="26" xfId="2" applyNumberFormat="1" applyFont="1" applyFill="1" applyBorder="1" applyAlignment="1"/>
    <xf numFmtId="3" fontId="6" fillId="3" borderId="27" xfId="2" applyNumberFormat="1" applyFont="1" applyFill="1" applyBorder="1" applyAlignment="1"/>
    <xf numFmtId="3" fontId="6" fillId="3" borderId="29" xfId="2" applyNumberFormat="1" applyFont="1" applyFill="1" applyBorder="1" applyAlignment="1"/>
    <xf numFmtId="3" fontId="6" fillId="3" borderId="30" xfId="2" applyNumberFormat="1" applyFont="1" applyFill="1" applyBorder="1" applyAlignment="1"/>
    <xf numFmtId="3" fontId="6" fillId="6" borderId="26" xfId="2" applyNumberFormat="1" applyFont="1" applyFill="1" applyBorder="1" applyAlignment="1"/>
    <xf numFmtId="164" fontId="6" fillId="6" borderId="27" xfId="1" applyNumberFormat="1" applyFont="1" applyFill="1" applyBorder="1" applyAlignment="1"/>
    <xf numFmtId="3" fontId="6" fillId="3" borderId="25" xfId="2" applyNumberFormat="1" applyFont="1" applyFill="1" applyBorder="1" applyAlignment="1"/>
    <xf numFmtId="3" fontId="6" fillId="3" borderId="33" xfId="2" applyNumberFormat="1" applyFont="1" applyFill="1" applyBorder="1" applyAlignment="1"/>
    <xf numFmtId="49" fontId="1" fillId="3" borderId="29" xfId="2" applyNumberFormat="1" applyFont="1" applyFill="1" applyBorder="1" applyAlignment="1">
      <alignment horizontal="left" wrapText="1"/>
    </xf>
    <xf numFmtId="0" fontId="1" fillId="3" borderId="0" xfId="2" applyFont="1" applyFill="1" applyBorder="1" applyAlignment="1"/>
    <xf numFmtId="0" fontId="1" fillId="3" borderId="39" xfId="2" applyFont="1" applyFill="1" applyBorder="1" applyAlignment="1"/>
    <xf numFmtId="0" fontId="1" fillId="2" borderId="22" xfId="2" applyFont="1" applyFill="1" applyBorder="1" applyAlignment="1"/>
    <xf numFmtId="0" fontId="1" fillId="4" borderId="22" xfId="2" applyFont="1" applyFill="1" applyBorder="1" applyAlignment="1"/>
    <xf numFmtId="0" fontId="1" fillId="4" borderId="46" xfId="2" applyFont="1" applyFill="1" applyBorder="1" applyAlignment="1"/>
    <xf numFmtId="3" fontId="1" fillId="0" borderId="11" xfId="1" applyNumberFormat="1" applyFont="1" applyFill="1" applyBorder="1" applyAlignment="1"/>
    <xf numFmtId="3" fontId="1" fillId="0" borderId="37" xfId="1" applyNumberFormat="1" applyFont="1" applyFill="1" applyBorder="1" applyAlignment="1"/>
    <xf numFmtId="3" fontId="1" fillId="0" borderId="38" xfId="1" applyNumberFormat="1" applyFont="1" applyFill="1" applyBorder="1" applyAlignment="1"/>
    <xf numFmtId="3" fontId="1" fillId="0" borderId="12" xfId="1" applyNumberFormat="1" applyFont="1" applyFill="1" applyBorder="1" applyAlignment="1"/>
    <xf numFmtId="3" fontId="1" fillId="0" borderId="34" xfId="1" applyNumberFormat="1" applyFont="1" applyFill="1" applyBorder="1" applyAlignment="1"/>
    <xf numFmtId="3" fontId="1" fillId="0" borderId="42" xfId="1" applyNumberFormat="1" applyFont="1" applyFill="1" applyBorder="1" applyAlignment="1"/>
    <xf numFmtId="3" fontId="1" fillId="0" borderId="45" xfId="1" applyNumberFormat="1" applyFont="1" applyFill="1" applyBorder="1" applyAlignment="1"/>
    <xf numFmtId="3" fontId="1" fillId="0" borderId="43" xfId="1" applyNumberFormat="1" applyFont="1" applyFill="1" applyBorder="1" applyAlignment="1"/>
    <xf numFmtId="3" fontId="1" fillId="0" borderId="44" xfId="1" applyNumberFormat="1" applyFont="1" applyFill="1" applyBorder="1" applyAlignment="1"/>
    <xf numFmtId="3" fontId="1" fillId="0" borderId="39" xfId="1" applyNumberFormat="1" applyFont="1" applyFill="1" applyBorder="1" applyAlignment="1"/>
    <xf numFmtId="0" fontId="0" fillId="0" borderId="34" xfId="0" applyFont="1" applyFill="1" applyBorder="1"/>
    <xf numFmtId="0" fontId="0" fillId="0" borderId="42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center"/>
    </xf>
    <xf numFmtId="0" fontId="1" fillId="0" borderId="17" xfId="2" applyFont="1" applyFill="1" applyBorder="1" applyAlignment="1">
      <alignment horizontal="center"/>
    </xf>
    <xf numFmtId="0" fontId="1" fillId="0" borderId="18" xfId="0" applyFont="1" applyFill="1" applyBorder="1" applyAlignment="1"/>
    <xf numFmtId="3" fontId="1" fillId="0" borderId="10" xfId="2" applyNumberFormat="1" applyFont="1" applyFill="1" applyBorder="1" applyAlignment="1"/>
    <xf numFmtId="3" fontId="1" fillId="0" borderId="55" xfId="2" applyNumberFormat="1" applyFont="1" applyFill="1" applyBorder="1" applyAlignment="1"/>
    <xf numFmtId="3" fontId="1" fillId="0" borderId="68" xfId="2" applyNumberFormat="1" applyFont="1" applyFill="1" applyBorder="1" applyAlignment="1"/>
    <xf numFmtId="3" fontId="1" fillId="0" borderId="54" xfId="3" applyNumberFormat="1" applyFont="1" applyFill="1" applyBorder="1" applyAlignment="1"/>
    <xf numFmtId="3" fontId="1" fillId="0" borderId="55" xfId="3" applyNumberFormat="1" applyFont="1" applyFill="1" applyBorder="1" applyAlignment="1"/>
    <xf numFmtId="3" fontId="1" fillId="0" borderId="17" xfId="3" applyNumberFormat="1" applyFont="1" applyFill="1" applyBorder="1" applyAlignment="1"/>
    <xf numFmtId="164" fontId="1" fillId="0" borderId="55" xfId="1" applyNumberFormat="1" applyFont="1" applyFill="1" applyBorder="1" applyAlignment="1"/>
    <xf numFmtId="49" fontId="1" fillId="0" borderId="69" xfId="2" applyNumberFormat="1" applyFont="1" applyFill="1" applyBorder="1" applyAlignment="1">
      <alignment horizontal="center"/>
    </xf>
    <xf numFmtId="49" fontId="1" fillId="0" borderId="55" xfId="2" applyNumberFormat="1" applyFont="1" applyFill="1" applyBorder="1" applyAlignment="1">
      <alignment horizontal="center"/>
    </xf>
    <xf numFmtId="49" fontId="7" fillId="0" borderId="68" xfId="2" applyNumberFormat="1" applyFont="1" applyFill="1" applyBorder="1" applyAlignment="1">
      <alignment horizontal="left" wrapText="1"/>
    </xf>
    <xf numFmtId="3" fontId="1" fillId="4" borderId="29" xfId="2" applyNumberFormat="1" applyFont="1" applyFill="1" applyBorder="1" applyAlignment="1">
      <alignment wrapText="1"/>
    </xf>
    <xf numFmtId="0" fontId="3" fillId="0" borderId="53" xfId="0" applyFont="1" applyFill="1" applyBorder="1"/>
    <xf numFmtId="3" fontId="1" fillId="0" borderId="9" xfId="1" applyNumberFormat="1" applyFont="1" applyFill="1" applyBorder="1" applyAlignment="1"/>
    <xf numFmtId="3" fontId="1" fillId="0" borderId="53" xfId="1" applyNumberFormat="1" applyFont="1" applyFill="1" applyBorder="1" applyAlignment="1"/>
    <xf numFmtId="3" fontId="1" fillId="0" borderId="14" xfId="1" applyNumberFormat="1" applyFont="1" applyFill="1" applyBorder="1" applyAlignment="1"/>
    <xf numFmtId="3" fontId="1" fillId="0" borderId="0" xfId="1" applyNumberFormat="1" applyFont="1" applyFill="1" applyBorder="1" applyAlignment="1"/>
    <xf numFmtId="3" fontId="11" fillId="0" borderId="9" xfId="5" applyNumberFormat="1" applyFont="1" applyFill="1" applyBorder="1" applyAlignment="1">
      <alignment horizontal="right"/>
    </xf>
    <xf numFmtId="3" fontId="1" fillId="0" borderId="15" xfId="1" applyNumberFormat="1" applyFont="1" applyFill="1" applyBorder="1" applyAlignment="1"/>
    <xf numFmtId="49" fontId="0" fillId="0" borderId="15" xfId="2" applyNumberFormat="1" applyFont="1" applyFill="1" applyBorder="1" applyAlignment="1">
      <alignment horizontal="center"/>
    </xf>
    <xf numFmtId="0" fontId="3" fillId="0" borderId="12" xfId="0" applyFont="1" applyFill="1" applyBorder="1"/>
    <xf numFmtId="3" fontId="1" fillId="0" borderId="48" xfId="1" applyNumberFormat="1" applyFont="1" applyFill="1" applyBorder="1" applyAlignment="1"/>
    <xf numFmtId="0" fontId="0" fillId="0" borderId="11" xfId="0" applyFont="1" applyFill="1" applyBorder="1" applyAlignment="1">
      <alignment wrapText="1"/>
    </xf>
    <xf numFmtId="0" fontId="0" fillId="0" borderId="42" xfId="0" applyFont="1" applyFill="1" applyBorder="1" applyAlignment="1">
      <alignment wrapText="1"/>
    </xf>
    <xf numFmtId="0" fontId="0" fillId="0" borderId="11" xfId="0" applyFont="1" applyFill="1" applyBorder="1"/>
    <xf numFmtId="49" fontId="1" fillId="0" borderId="19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left" wrapText="1"/>
    </xf>
    <xf numFmtId="3" fontId="11" fillId="0" borderId="23" xfId="0" applyNumberFormat="1" applyFont="1" applyFill="1" applyBorder="1" applyAlignment="1">
      <alignment horizontal="right"/>
    </xf>
    <xf numFmtId="3" fontId="3" fillId="0" borderId="23" xfId="1" applyNumberFormat="1" applyFont="1" applyFill="1" applyBorder="1" applyAlignment="1"/>
    <xf numFmtId="3" fontId="3" fillId="0" borderId="21" xfId="1" applyNumberFormat="1" applyFont="1" applyFill="1" applyBorder="1" applyAlignment="1"/>
    <xf numFmtId="3" fontId="3" fillId="0" borderId="51" xfId="1" applyNumberFormat="1" applyFont="1" applyFill="1" applyBorder="1" applyAlignment="1"/>
    <xf numFmtId="3" fontId="11" fillId="0" borderId="22" xfId="0" applyNumberFormat="1" applyFont="1" applyFill="1" applyBorder="1" applyAlignment="1">
      <alignment horizontal="right"/>
    </xf>
    <xf numFmtId="3" fontId="3" fillId="0" borderId="46" xfId="1" applyNumberFormat="1" applyFont="1" applyFill="1" applyBorder="1" applyAlignment="1"/>
    <xf numFmtId="49" fontId="3" fillId="0" borderId="51" xfId="2" applyNumberFormat="1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right"/>
    </xf>
    <xf numFmtId="4" fontId="0" fillId="0" borderId="23" xfId="0" applyNumberFormat="1" applyFont="1" applyFill="1" applyBorder="1" applyAlignment="1">
      <alignment horizontal="left" wrapText="1"/>
    </xf>
    <xf numFmtId="3" fontId="11" fillId="0" borderId="9" xfId="0" applyNumberFormat="1" applyFont="1" applyFill="1" applyBorder="1" applyAlignment="1">
      <alignment horizontal="right"/>
    </xf>
    <xf numFmtId="3" fontId="0" fillId="0" borderId="9" xfId="1" applyNumberFormat="1" applyFont="1" applyFill="1" applyBorder="1" applyAlignment="1"/>
    <xf numFmtId="3" fontId="0" fillId="0" borderId="53" xfId="1" applyNumberFormat="1" applyFont="1" applyFill="1" applyBorder="1" applyAlignment="1"/>
    <xf numFmtId="3" fontId="0" fillId="0" borderId="14" xfId="1" applyNumberFormat="1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3" fontId="0" fillId="0" borderId="15" xfId="1" applyNumberFormat="1" applyFont="1" applyFill="1" applyBorder="1" applyAlignment="1"/>
    <xf numFmtId="49" fontId="0" fillId="0" borderId="20" xfId="2" applyNumberFormat="1" applyFont="1" applyFill="1" applyBorder="1" applyAlignment="1">
      <alignment horizontal="center"/>
    </xf>
    <xf numFmtId="49" fontId="0" fillId="0" borderId="51" xfId="2" applyNumberFormat="1" applyFont="1" applyFill="1" applyBorder="1" applyAlignment="1">
      <alignment horizontal="left" wrapText="1"/>
    </xf>
    <xf numFmtId="0" fontId="1" fillId="4" borderId="23" xfId="2" applyFont="1" applyFill="1" applyBorder="1" applyAlignment="1">
      <alignment horizontal="center"/>
    </xf>
    <xf numFmtId="0" fontId="1" fillId="4" borderId="22" xfId="0" applyFont="1" applyFill="1" applyBorder="1" applyAlignment="1">
      <alignment wrapText="1"/>
    </xf>
    <xf numFmtId="0" fontId="1" fillId="4" borderId="22" xfId="0" applyFont="1" applyFill="1" applyBorder="1" applyAlignment="1">
      <alignment horizontal="left"/>
    </xf>
    <xf numFmtId="3" fontId="6" fillId="4" borderId="19" xfId="1" applyNumberFormat="1" applyFont="1" applyFill="1" applyBorder="1" applyAlignment="1"/>
    <xf numFmtId="0" fontId="1" fillId="0" borderId="9" xfId="2" applyFont="1" applyFill="1" applyBorder="1" applyAlignment="1">
      <alignment horizontal="center"/>
    </xf>
    <xf numFmtId="0" fontId="11" fillId="0" borderId="9" xfId="6" applyFont="1" applyFill="1" applyBorder="1" applyAlignment="1">
      <alignment horizontal="left" wrapText="1"/>
    </xf>
    <xf numFmtId="49" fontId="0" fillId="0" borderId="14" xfId="2" applyNumberFormat="1" applyFont="1" applyFill="1" applyBorder="1" applyAlignment="1">
      <alignment horizontal="left" wrapText="1"/>
    </xf>
    <xf numFmtId="0" fontId="1" fillId="2" borderId="48" xfId="2" applyFont="1" applyFill="1" applyBorder="1" applyAlignment="1"/>
    <xf numFmtId="0" fontId="1" fillId="2" borderId="39" xfId="2" applyFont="1" applyFill="1" applyBorder="1" applyAlignment="1"/>
    <xf numFmtId="49" fontId="1" fillId="0" borderId="39" xfId="2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left" wrapText="1"/>
    </xf>
    <xf numFmtId="0" fontId="3" fillId="0" borderId="53" xfId="0" applyFont="1" applyFill="1" applyBorder="1" applyAlignment="1">
      <alignment horizontal="left" wrapText="1"/>
    </xf>
    <xf numFmtId="3" fontId="1" fillId="0" borderId="16" xfId="2" applyNumberFormat="1" applyFont="1" applyFill="1" applyBorder="1" applyAlignment="1"/>
    <xf numFmtId="49" fontId="1" fillId="0" borderId="8" xfId="2" applyNumberFormat="1" applyFont="1" applyFill="1" applyBorder="1" applyAlignment="1">
      <alignment horizontal="center"/>
    </xf>
    <xf numFmtId="4" fontId="1" fillId="0" borderId="11" xfId="0" applyNumberFormat="1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/>
    </xf>
    <xf numFmtId="3" fontId="1" fillId="0" borderId="44" xfId="3" applyNumberFormat="1" applyFont="1" applyFill="1" applyBorder="1"/>
    <xf numFmtId="3" fontId="1" fillId="0" borderId="42" xfId="3" applyNumberFormat="1" applyFont="1" applyFill="1" applyBorder="1"/>
    <xf numFmtId="0" fontId="11" fillId="0" borderId="37" xfId="6" applyFont="1" applyFill="1" applyBorder="1" applyAlignment="1" applyProtection="1">
      <alignment wrapText="1"/>
      <protection locked="0"/>
    </xf>
    <xf numFmtId="3" fontId="1" fillId="0" borderId="12" xfId="3" applyNumberFormat="1" applyFont="1" applyFill="1" applyBorder="1"/>
    <xf numFmtId="3" fontId="1" fillId="0" borderId="11" xfId="3" applyNumberFormat="1" applyFont="1" applyFill="1" applyBorder="1"/>
    <xf numFmtId="0" fontId="1" fillId="0" borderId="23" xfId="0" applyFont="1" applyFill="1" applyBorder="1" applyAlignment="1">
      <alignment horizontal="left"/>
    </xf>
    <xf numFmtId="3" fontId="1" fillId="0" borderId="22" xfId="3" applyNumberFormat="1" applyFont="1" applyFill="1" applyBorder="1"/>
    <xf numFmtId="3" fontId="1" fillId="0" borderId="23" xfId="3" applyNumberFormat="1" applyFont="1" applyFill="1" applyBorder="1"/>
    <xf numFmtId="164" fontId="1" fillId="0" borderId="23" xfId="1" applyNumberFormat="1" applyFont="1" applyFill="1" applyBorder="1" applyAlignment="1"/>
    <xf numFmtId="49" fontId="1" fillId="0" borderId="23" xfId="2" applyNumberFormat="1" applyFont="1" applyFill="1" applyBorder="1" applyAlignment="1">
      <alignment horizontal="center"/>
    </xf>
    <xf numFmtId="3" fontId="6" fillId="0" borderId="51" xfId="7" applyNumberFormat="1" applyFont="1" applyFill="1" applyBorder="1" applyAlignment="1">
      <alignment horizontal="left" wrapText="1"/>
    </xf>
    <xf numFmtId="164" fontId="6" fillId="4" borderId="23" xfId="1" applyNumberFormat="1" applyFont="1" applyFill="1" applyBorder="1" applyAlignment="1">
      <alignment horizontal="center"/>
    </xf>
    <xf numFmtId="0" fontId="1" fillId="4" borderId="20" xfId="2" applyFont="1" applyFill="1" applyBorder="1" applyAlignment="1"/>
    <xf numFmtId="3" fontId="1" fillId="0" borderId="9" xfId="0" applyNumberFormat="1" applyFont="1" applyFill="1" applyBorder="1" applyAlignment="1"/>
    <xf numFmtId="0" fontId="1" fillId="0" borderId="53" xfId="0" applyFont="1" applyFill="1" applyBorder="1" applyAlignment="1"/>
    <xf numFmtId="3" fontId="1" fillId="0" borderId="14" xfId="0" applyNumberFormat="1" applyFont="1" applyFill="1" applyBorder="1" applyAlignment="1"/>
    <xf numFmtId="3" fontId="1" fillId="0" borderId="54" xfId="0" applyNumberFormat="1" applyFont="1" applyFill="1" applyBorder="1" applyAlignment="1"/>
    <xf numFmtId="3" fontId="1" fillId="0" borderId="55" xfId="0" applyNumberFormat="1" applyFont="1" applyFill="1" applyBorder="1" applyAlignment="1"/>
    <xf numFmtId="0" fontId="1" fillId="0" borderId="17" xfId="0" applyFont="1" applyFill="1" applyBorder="1" applyAlignment="1"/>
    <xf numFmtId="164" fontId="1" fillId="0" borderId="9" xfId="1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/>
    <xf numFmtId="49" fontId="1" fillId="0" borderId="15" xfId="0" applyNumberFormat="1" applyFont="1" applyFill="1" applyBorder="1" applyAlignment="1"/>
    <xf numFmtId="0" fontId="17" fillId="0" borderId="15" xfId="0" applyFont="1" applyFill="1" applyBorder="1" applyAlignment="1"/>
    <xf numFmtId="0" fontId="1" fillId="0" borderId="14" xfId="0" applyFont="1" applyFill="1" applyBorder="1" applyAlignment="1">
      <alignment wrapText="1"/>
    </xf>
    <xf numFmtId="0" fontId="3" fillId="2" borderId="17" xfId="2" applyFont="1" applyFill="1" applyBorder="1" applyAlignment="1"/>
    <xf numFmtId="0" fontId="1" fillId="0" borderId="55" xfId="0" applyFont="1" applyFill="1" applyBorder="1" applyAlignment="1">
      <alignment horizontal="left" wrapText="1"/>
    </xf>
    <xf numFmtId="3" fontId="1" fillId="0" borderId="69" xfId="2" applyNumberFormat="1" applyFont="1" applyFill="1" applyBorder="1" applyAlignment="1"/>
    <xf numFmtId="3" fontId="1" fillId="0" borderId="68" xfId="0" applyNumberFormat="1" applyFont="1" applyFill="1" applyBorder="1" applyAlignment="1"/>
    <xf numFmtId="3" fontId="1" fillId="0" borderId="17" xfId="0" applyNumberFormat="1" applyFont="1" applyFill="1" applyBorder="1" applyAlignment="1"/>
    <xf numFmtId="49" fontId="1" fillId="0" borderId="10" xfId="0" applyNumberFormat="1" applyFont="1" applyFill="1" applyBorder="1" applyAlignment="1"/>
    <xf numFmtId="49" fontId="1" fillId="0" borderId="17" xfId="0" applyNumberFormat="1" applyFont="1" applyFill="1" applyBorder="1" applyAlignment="1"/>
    <xf numFmtId="0" fontId="1" fillId="0" borderId="68" xfId="0" applyFont="1" applyFill="1" applyBorder="1" applyAlignment="1">
      <alignment wrapText="1"/>
    </xf>
    <xf numFmtId="49" fontId="18" fillId="4" borderId="29" xfId="2" applyNumberFormat="1" applyFont="1" applyFill="1" applyBorder="1" applyAlignment="1">
      <alignment horizontal="left" wrapText="1"/>
    </xf>
    <xf numFmtId="0" fontId="3" fillId="0" borderId="53" xfId="0" applyFont="1" applyFill="1" applyBorder="1" applyAlignment="1">
      <alignment wrapText="1"/>
    </xf>
    <xf numFmtId="3" fontId="6" fillId="4" borderId="31" xfId="3" applyNumberFormat="1" applyFont="1" applyFill="1" applyBorder="1" applyAlignment="1"/>
    <xf numFmtId="3" fontId="6" fillId="4" borderId="26" xfId="3" applyNumberFormat="1" applyFont="1" applyFill="1" applyBorder="1" applyAlignment="1"/>
    <xf numFmtId="3" fontId="6" fillId="4" borderId="29" xfId="3" applyNumberFormat="1" applyFont="1" applyFill="1" applyBorder="1" applyAlignment="1"/>
    <xf numFmtId="3" fontId="6" fillId="4" borderId="30" xfId="3" applyNumberFormat="1" applyFont="1" applyFill="1" applyBorder="1" applyAlignment="1"/>
    <xf numFmtId="3" fontId="6" fillId="4" borderId="27" xfId="3" applyNumberFormat="1" applyFont="1" applyFill="1" applyBorder="1" applyAlignment="1"/>
    <xf numFmtId="3" fontId="6" fillId="4" borderId="25" xfId="3" applyNumberFormat="1" applyFont="1" applyFill="1" applyBorder="1" applyAlignment="1"/>
    <xf numFmtId="0" fontId="12" fillId="0" borderId="39" xfId="0" applyFont="1" applyFill="1" applyBorder="1" applyAlignment="1">
      <alignment horizontal="center"/>
    </xf>
    <xf numFmtId="3" fontId="1" fillId="0" borderId="45" xfId="3" applyNumberFormat="1" applyFont="1" applyFill="1" applyBorder="1" applyAlignment="1"/>
    <xf numFmtId="0" fontId="12" fillId="2" borderId="40" xfId="0" applyFont="1" applyFill="1" applyBorder="1" applyAlignment="1">
      <alignment horizontal="right"/>
    </xf>
    <xf numFmtId="0" fontId="12" fillId="2" borderId="39" xfId="0" applyFont="1" applyFill="1" applyBorder="1" applyAlignment="1">
      <alignment horizontal="center"/>
    </xf>
    <xf numFmtId="0" fontId="1" fillId="2" borderId="42" xfId="2" applyFont="1" applyFill="1" applyBorder="1" applyAlignment="1">
      <alignment horizontal="center"/>
    </xf>
    <xf numFmtId="0" fontId="12" fillId="2" borderId="34" xfId="0" applyFont="1" applyFill="1" applyBorder="1" applyAlignment="1"/>
    <xf numFmtId="3" fontId="11" fillId="0" borderId="42" xfId="5" applyNumberFormat="1" applyFont="1" applyBorder="1" applyAlignment="1">
      <alignment horizontal="right"/>
    </xf>
    <xf numFmtId="3" fontId="1" fillId="2" borderId="42" xfId="3" applyNumberFormat="1" applyFont="1" applyFill="1" applyBorder="1" applyAlignment="1"/>
    <xf numFmtId="3" fontId="1" fillId="2" borderId="45" xfId="3" applyNumberFormat="1" applyFont="1" applyFill="1" applyBorder="1" applyAlignment="1"/>
    <xf numFmtId="3" fontId="1" fillId="2" borderId="43" xfId="2" applyNumberFormat="1" applyFont="1" applyFill="1" applyBorder="1" applyAlignment="1"/>
    <xf numFmtId="3" fontId="11" fillId="0" borderId="44" xfId="5" applyNumberFormat="1" applyFont="1" applyBorder="1" applyAlignment="1">
      <alignment horizontal="right"/>
    </xf>
    <xf numFmtId="3" fontId="12" fillId="0" borderId="39" xfId="0" applyNumberFormat="1" applyFont="1" applyBorder="1" applyAlignment="1">
      <alignment horizontal="right"/>
    </xf>
    <xf numFmtId="49" fontId="1" fillId="2" borderId="40" xfId="2" applyNumberFormat="1" applyFont="1" applyFill="1" applyBorder="1" applyAlignment="1">
      <alignment horizontal="center"/>
    </xf>
    <xf numFmtId="49" fontId="1" fillId="2" borderId="39" xfId="2" applyNumberFormat="1" applyFont="1" applyFill="1" applyBorder="1" applyAlignment="1">
      <alignment horizontal="center"/>
    </xf>
    <xf numFmtId="49" fontId="1" fillId="2" borderId="45" xfId="2" applyNumberFormat="1" applyFont="1" applyFill="1" applyBorder="1" applyAlignment="1">
      <alignment horizontal="center"/>
    </xf>
    <xf numFmtId="49" fontId="1" fillId="2" borderId="43" xfId="2" applyNumberFormat="1" applyFont="1" applyFill="1" applyBorder="1" applyAlignment="1">
      <alignment horizontal="left" wrapText="1"/>
    </xf>
    <xf numFmtId="0" fontId="1" fillId="5" borderId="15" xfId="2" applyFont="1" applyFill="1" applyBorder="1" applyAlignment="1"/>
    <xf numFmtId="0" fontId="12" fillId="0" borderId="37" xfId="0" applyFont="1" applyFill="1" applyBorder="1" applyAlignment="1">
      <alignment horizontal="left"/>
    </xf>
    <xf numFmtId="49" fontId="11" fillId="0" borderId="40" xfId="0" applyNumberFormat="1" applyFont="1" applyFill="1" applyBorder="1" applyAlignment="1">
      <alignment horizontal="right"/>
    </xf>
    <xf numFmtId="49" fontId="1" fillId="0" borderId="39" xfId="0" applyNumberFormat="1" applyFont="1" applyFill="1" applyBorder="1" applyAlignment="1">
      <alignment horizontal="center"/>
    </xf>
    <xf numFmtId="3" fontId="11" fillId="0" borderId="45" xfId="4" applyNumberFormat="1" applyFont="1" applyFill="1" applyBorder="1" applyAlignment="1">
      <alignment horizontal="right"/>
    </xf>
    <xf numFmtId="3" fontId="1" fillId="0" borderId="43" xfId="3" applyNumberFormat="1" applyFont="1" applyFill="1" applyBorder="1" applyAlignment="1"/>
    <xf numFmtId="0" fontId="12" fillId="0" borderId="45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left"/>
    </xf>
    <xf numFmtId="0" fontId="12" fillId="0" borderId="34" xfId="0" applyFont="1" applyFill="1" applyBorder="1" applyAlignment="1">
      <alignment horizontal="left"/>
    </xf>
    <xf numFmtId="49" fontId="11" fillId="0" borderId="35" xfId="0" applyNumberFormat="1" applyFont="1" applyFill="1" applyBorder="1" applyAlignment="1">
      <alignment horizontal="right"/>
    </xf>
    <xf numFmtId="49" fontId="1" fillId="0" borderId="34" xfId="0" applyNumberFormat="1" applyFont="1" applyFill="1" applyBorder="1" applyAlignment="1">
      <alignment horizontal="center"/>
    </xf>
    <xf numFmtId="3" fontId="11" fillId="0" borderId="37" xfId="4" applyNumberFormat="1" applyFont="1" applyFill="1" applyBorder="1" applyAlignment="1">
      <alignment horizontal="right"/>
    </xf>
    <xf numFmtId="3" fontId="1" fillId="0" borderId="38" xfId="3" applyNumberFormat="1" applyFont="1" applyFill="1" applyBorder="1" applyAlignment="1"/>
    <xf numFmtId="0" fontId="12" fillId="0" borderId="37" xfId="0" applyFont="1" applyFill="1" applyBorder="1" applyAlignment="1">
      <alignment horizontal="left" wrapText="1"/>
    </xf>
    <xf numFmtId="49" fontId="11" fillId="0" borderId="59" xfId="0" applyNumberFormat="1" applyFont="1" applyFill="1" applyBorder="1" applyAlignment="1">
      <alignment horizontal="right"/>
    </xf>
    <xf numFmtId="49" fontId="1" fillId="0" borderId="46" xfId="0" applyNumberFormat="1" applyFont="1" applyFill="1" applyBorder="1" applyAlignment="1">
      <alignment horizontal="center"/>
    </xf>
    <xf numFmtId="0" fontId="12" fillId="0" borderId="46" xfId="0" applyFont="1" applyFill="1" applyBorder="1" applyAlignment="1">
      <alignment horizontal="left" wrapText="1"/>
    </xf>
    <xf numFmtId="3" fontId="11" fillId="0" borderId="52" xfId="4" applyNumberFormat="1" applyFont="1" applyFill="1" applyBorder="1" applyAlignment="1">
      <alignment horizontal="right"/>
    </xf>
    <xf numFmtId="3" fontId="11" fillId="0" borderId="56" xfId="4" applyNumberFormat="1" applyFont="1" applyFill="1" applyBorder="1" applyAlignment="1">
      <alignment horizontal="right"/>
    </xf>
    <xf numFmtId="3" fontId="1" fillId="0" borderId="57" xfId="3" applyNumberFormat="1" applyFont="1" applyFill="1" applyBorder="1" applyAlignment="1"/>
    <xf numFmtId="49" fontId="7" fillId="0" borderId="57" xfId="2" applyNumberFormat="1" applyFont="1" applyFill="1" applyBorder="1" applyAlignment="1">
      <alignment horizontal="left" wrapText="1"/>
    </xf>
    <xf numFmtId="0" fontId="12" fillId="0" borderId="39" xfId="0" applyFont="1" applyFill="1" applyBorder="1" applyAlignment="1">
      <alignment horizontal="left"/>
    </xf>
    <xf numFmtId="0" fontId="12" fillId="0" borderId="34" xfId="0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right"/>
    </xf>
    <xf numFmtId="49" fontId="1" fillId="0" borderId="15" xfId="0" applyNumberFormat="1" applyFont="1" applyFill="1" applyBorder="1" applyAlignment="1">
      <alignment horizontal="center"/>
    </xf>
    <xf numFmtId="0" fontId="1" fillId="0" borderId="21" xfId="0" applyFont="1" applyFill="1" applyBorder="1"/>
    <xf numFmtId="3" fontId="11" fillId="0" borderId="53" xfId="4" applyNumberFormat="1" applyFont="1" applyFill="1" applyBorder="1" applyAlignment="1">
      <alignment horizontal="right"/>
    </xf>
    <xf numFmtId="3" fontId="1" fillId="0" borderId="14" xfId="3" applyNumberFormat="1" applyFont="1" applyFill="1" applyBorder="1" applyAlignment="1"/>
    <xf numFmtId="3" fontId="12" fillId="0" borderId="15" xfId="0" applyNumberFormat="1" applyFont="1" applyFill="1" applyBorder="1" applyAlignment="1">
      <alignment horizontal="right"/>
    </xf>
    <xf numFmtId="3" fontId="6" fillId="4" borderId="28" xfId="3" applyNumberFormat="1" applyFont="1" applyFill="1" applyBorder="1" applyAlignment="1"/>
    <xf numFmtId="49" fontId="6" fillId="4" borderId="26" xfId="2" applyNumberFormat="1" applyFont="1" applyFill="1" applyBorder="1" applyAlignment="1">
      <alignment horizontal="center"/>
    </xf>
    <xf numFmtId="49" fontId="6" fillId="4" borderId="28" xfId="2" applyNumberFormat="1" applyFont="1" applyFill="1" applyBorder="1" applyAlignment="1">
      <alignment horizontal="center"/>
    </xf>
    <xf numFmtId="49" fontId="6" fillId="4" borderId="29" xfId="2" applyNumberFormat="1" applyFont="1" applyFill="1" applyBorder="1" applyAlignment="1">
      <alignment horizontal="left" wrapText="1"/>
    </xf>
    <xf numFmtId="0" fontId="11" fillId="0" borderId="11" xfId="6" applyFont="1" applyFill="1" applyBorder="1" applyAlignment="1">
      <alignment wrapText="1"/>
    </xf>
    <xf numFmtId="0" fontId="3" fillId="0" borderId="44" xfId="0" applyFont="1" applyFill="1" applyBorder="1" applyAlignment="1">
      <alignment horizontal="left"/>
    </xf>
    <xf numFmtId="3" fontId="17" fillId="0" borderId="45" xfId="2" applyNumberFormat="1" applyFont="1" applyFill="1" applyBorder="1" applyAlignment="1"/>
    <xf numFmtId="3" fontId="17" fillId="0" borderId="37" xfId="2" applyNumberFormat="1" applyFont="1" applyFill="1" applyBorder="1" applyAlignment="1"/>
    <xf numFmtId="49" fontId="1" fillId="0" borderId="34" xfId="2" applyNumberFormat="1" applyFont="1" applyFill="1" applyBorder="1" applyAlignment="1">
      <alignment horizontal="center" wrapText="1"/>
    </xf>
    <xf numFmtId="0" fontId="0" fillId="0" borderId="3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11" fillId="0" borderId="54" xfId="5" applyNumberFormat="1" applyFont="1" applyFill="1" applyBorder="1" applyAlignment="1">
      <alignment horizontal="right"/>
    </xf>
    <xf numFmtId="49" fontId="1" fillId="0" borderId="10" xfId="2" applyNumberFormat="1" applyFont="1" applyFill="1" applyBorder="1" applyAlignment="1">
      <alignment horizontal="center"/>
    </xf>
    <xf numFmtId="49" fontId="3" fillId="0" borderId="68" xfId="2" applyNumberFormat="1" applyFont="1" applyFill="1" applyBorder="1" applyAlignment="1">
      <alignment horizontal="left" wrapText="1"/>
    </xf>
    <xf numFmtId="0" fontId="1" fillId="2" borderId="35" xfId="0" applyFont="1" applyFill="1" applyBorder="1" applyAlignment="1">
      <alignment horizontal="right"/>
    </xf>
    <xf numFmtId="0" fontId="1" fillId="2" borderId="34" xfId="0" applyFont="1" applyFill="1" applyBorder="1" applyAlignment="1">
      <alignment horizontal="center"/>
    </xf>
    <xf numFmtId="0" fontId="1" fillId="2" borderId="34" xfId="2" applyFont="1" applyFill="1" applyBorder="1" applyAlignment="1">
      <alignment horizontal="center"/>
    </xf>
    <xf numFmtId="0" fontId="1" fillId="2" borderId="11" xfId="0" applyFont="1" applyFill="1" applyBorder="1" applyAlignment="1"/>
    <xf numFmtId="3" fontId="1" fillId="2" borderId="11" xfId="2" applyNumberFormat="1" applyFont="1" applyFill="1" applyBorder="1" applyAlignment="1"/>
    <xf numFmtId="3" fontId="1" fillId="2" borderId="37" xfId="2" applyNumberFormat="1" applyFont="1" applyFill="1" applyBorder="1" applyAlignment="1"/>
    <xf numFmtId="3" fontId="1" fillId="2" borderId="12" xfId="3" applyNumberFormat="1" applyFont="1" applyFill="1" applyBorder="1" applyAlignment="1"/>
    <xf numFmtId="3" fontId="1" fillId="2" borderId="11" xfId="3" applyNumberFormat="1" applyFont="1" applyFill="1" applyBorder="1" applyAlignment="1"/>
    <xf numFmtId="164" fontId="1" fillId="2" borderId="11" xfId="1" applyNumberFormat="1" applyFont="1" applyFill="1" applyBorder="1" applyAlignment="1"/>
    <xf numFmtId="0" fontId="1" fillId="2" borderId="34" xfId="2" applyFont="1" applyFill="1" applyBorder="1" applyAlignment="1"/>
    <xf numFmtId="0" fontId="1" fillId="0" borderId="44" xfId="0" applyFont="1" applyFill="1" applyBorder="1"/>
    <xf numFmtId="0" fontId="1" fillId="0" borderId="44" xfId="0" applyFont="1" applyFill="1" applyBorder="1" applyAlignment="1"/>
    <xf numFmtId="0" fontId="1" fillId="0" borderId="39" xfId="0" applyFont="1" applyFill="1" applyBorder="1"/>
    <xf numFmtId="0" fontId="1" fillId="0" borderId="36" xfId="0" applyFont="1" applyFill="1" applyBorder="1" applyAlignment="1">
      <alignment horizontal="right"/>
    </xf>
    <xf numFmtId="0" fontId="1" fillId="0" borderId="42" xfId="0" applyFont="1" applyFill="1" applyBorder="1"/>
    <xf numFmtId="49" fontId="3" fillId="0" borderId="9" xfId="2" applyNumberFormat="1" applyFont="1" applyFill="1" applyBorder="1" applyAlignment="1">
      <alignment horizontal="center"/>
    </xf>
    <xf numFmtId="3" fontId="7" fillId="0" borderId="14" xfId="7" applyNumberFormat="1" applyFont="1" applyFill="1" applyBorder="1" applyAlignment="1">
      <alignment horizontal="left" wrapText="1"/>
    </xf>
    <xf numFmtId="3" fontId="6" fillId="3" borderId="1" xfId="2" applyNumberFormat="1" applyFont="1" applyFill="1" applyBorder="1" applyAlignment="1"/>
    <xf numFmtId="3" fontId="6" fillId="3" borderId="2" xfId="2" applyNumberFormat="1" applyFont="1" applyFill="1" applyBorder="1" applyAlignment="1"/>
    <xf numFmtId="3" fontId="6" fillId="3" borderId="65" xfId="2" applyNumberFormat="1" applyFont="1" applyFill="1" applyBorder="1" applyAlignment="1"/>
    <xf numFmtId="3" fontId="6" fillId="3" borderId="6" xfId="2" applyNumberFormat="1" applyFont="1" applyFill="1" applyBorder="1" applyAlignment="1"/>
    <xf numFmtId="3" fontId="6" fillId="3" borderId="66" xfId="2" applyNumberFormat="1" applyFont="1" applyFill="1" applyBorder="1" applyAlignment="1"/>
    <xf numFmtId="3" fontId="6" fillId="3" borderId="67" xfId="2" applyNumberFormat="1" applyFont="1" applyFill="1" applyBorder="1" applyAlignment="1"/>
    <xf numFmtId="164" fontId="6" fillId="3" borderId="2" xfId="1" applyNumberFormat="1" applyFont="1" applyFill="1" applyBorder="1" applyAlignment="1"/>
    <xf numFmtId="49" fontId="6" fillId="3" borderId="25" xfId="2" applyNumberFormat="1" applyFont="1" applyFill="1" applyBorder="1" applyAlignment="1">
      <alignment horizontal="center"/>
    </xf>
    <xf numFmtId="49" fontId="6" fillId="3" borderId="26" xfId="2" applyNumberFormat="1" applyFont="1" applyFill="1" applyBorder="1" applyAlignment="1">
      <alignment horizontal="center"/>
    </xf>
    <xf numFmtId="49" fontId="6" fillId="3" borderId="28" xfId="2" applyNumberFormat="1" applyFont="1" applyFill="1" applyBorder="1" applyAlignment="1">
      <alignment horizontal="center"/>
    </xf>
    <xf numFmtId="0" fontId="1" fillId="3" borderId="15" xfId="2" applyFont="1" applyFill="1" applyBorder="1" applyAlignment="1"/>
    <xf numFmtId="0" fontId="6" fillId="4" borderId="1" xfId="0" applyFont="1" applyFill="1" applyBorder="1" applyAlignment="1"/>
    <xf numFmtId="0" fontId="6" fillId="4" borderId="63" xfId="0" applyFont="1" applyFill="1" applyBorder="1" applyAlignment="1"/>
    <xf numFmtId="3" fontId="1" fillId="4" borderId="63" xfId="3" applyNumberFormat="1" applyFont="1" applyFill="1" applyBorder="1" applyAlignment="1"/>
    <xf numFmtId="49" fontId="1" fillId="4" borderId="70" xfId="2" applyNumberFormat="1" applyFont="1" applyFill="1" applyBorder="1" applyAlignment="1">
      <alignment horizontal="center"/>
    </xf>
    <xf numFmtId="49" fontId="1" fillId="4" borderId="67" xfId="2" applyNumberFormat="1" applyFont="1" applyFill="1" applyBorder="1" applyAlignment="1">
      <alignment horizontal="center"/>
    </xf>
    <xf numFmtId="3" fontId="6" fillId="4" borderId="6" xfId="7" applyNumberFormat="1" applyFont="1" applyFill="1" applyBorder="1" applyAlignment="1">
      <alignment horizontal="left" wrapText="1"/>
    </xf>
    <xf numFmtId="0" fontId="6" fillId="4" borderId="60" xfId="0" applyFont="1" applyFill="1" applyBorder="1"/>
    <xf numFmtId="0" fontId="6" fillId="4" borderId="22" xfId="2" applyFont="1" applyFill="1" applyBorder="1" applyAlignment="1">
      <alignment horizontal="center"/>
    </xf>
    <xf numFmtId="0" fontId="6" fillId="4" borderId="22" xfId="0" applyFont="1" applyFill="1" applyBorder="1"/>
    <xf numFmtId="0" fontId="6" fillId="4" borderId="22" xfId="0" applyFont="1" applyFill="1" applyBorder="1" applyAlignment="1">
      <alignment horizontal="left"/>
    </xf>
    <xf numFmtId="3" fontId="6" fillId="4" borderId="60" xfId="3" applyNumberFormat="1" applyFont="1" applyFill="1" applyBorder="1" applyAlignment="1"/>
    <xf numFmtId="3" fontId="6" fillId="4" borderId="23" xfId="3" applyNumberFormat="1" applyFont="1" applyFill="1" applyBorder="1" applyAlignment="1"/>
    <xf numFmtId="3" fontId="6" fillId="4" borderId="21" xfId="3" applyNumberFormat="1" applyFont="1" applyFill="1" applyBorder="1" applyAlignment="1"/>
    <xf numFmtId="3" fontId="6" fillId="4" borderId="51" xfId="3" applyNumberFormat="1" applyFont="1" applyFill="1" applyBorder="1" applyAlignment="1"/>
    <xf numFmtId="3" fontId="6" fillId="4" borderId="22" xfId="3" applyNumberFormat="1" applyFont="1" applyFill="1" applyBorder="1" applyAlignment="1"/>
    <xf numFmtId="3" fontId="6" fillId="4" borderId="20" xfId="3" applyNumberFormat="1" applyFont="1" applyFill="1" applyBorder="1" applyAlignment="1"/>
    <xf numFmtId="49" fontId="6" fillId="4" borderId="20" xfId="2" applyNumberFormat="1" applyFont="1" applyFill="1" applyBorder="1" applyAlignment="1">
      <alignment horizontal="center"/>
    </xf>
    <xf numFmtId="49" fontId="6" fillId="4" borderId="21" xfId="2" applyNumberFormat="1" applyFont="1" applyFill="1" applyBorder="1" applyAlignment="1">
      <alignment horizontal="center"/>
    </xf>
    <xf numFmtId="3" fontId="6" fillId="4" borderId="51" xfId="7" applyNumberFormat="1" applyFont="1" applyFill="1" applyBorder="1" applyAlignment="1">
      <alignment horizontal="left" wrapText="1"/>
    </xf>
    <xf numFmtId="0" fontId="1" fillId="4" borderId="17" xfId="2" applyFont="1" applyFill="1" applyBorder="1" applyAlignment="1"/>
    <xf numFmtId="0" fontId="3" fillId="0" borderId="21" xfId="0" applyFont="1" applyFill="1" applyBorder="1" applyAlignment="1">
      <alignment wrapText="1"/>
    </xf>
    <xf numFmtId="3" fontId="1" fillId="0" borderId="21" xfId="3" applyNumberFormat="1" applyFont="1" applyFill="1" applyBorder="1" applyAlignment="1"/>
    <xf numFmtId="3" fontId="1" fillId="0" borderId="51" xfId="3" applyNumberFormat="1" applyFont="1" applyFill="1" applyBorder="1" applyAlignment="1"/>
    <xf numFmtId="49" fontId="0" fillId="0" borderId="71" xfId="2" applyNumberFormat="1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right"/>
    </xf>
    <xf numFmtId="0" fontId="3" fillId="0" borderId="42" xfId="0" applyFont="1" applyFill="1" applyBorder="1" applyAlignment="1">
      <alignment wrapText="1"/>
    </xf>
    <xf numFmtId="0" fontId="12" fillId="0" borderId="45" xfId="9" applyFont="1" applyFill="1" applyBorder="1" applyAlignment="1">
      <alignment horizontal="left"/>
    </xf>
    <xf numFmtId="0" fontId="11" fillId="0" borderId="44" xfId="6" applyFont="1" applyFill="1" applyBorder="1" applyAlignment="1">
      <alignment wrapText="1"/>
    </xf>
    <xf numFmtId="0" fontId="11" fillId="0" borderId="34" xfId="6" applyFont="1" applyFill="1" applyBorder="1" applyAlignment="1">
      <alignment wrapText="1"/>
    </xf>
    <xf numFmtId="0" fontId="3" fillId="0" borderId="45" xfId="0" applyFont="1" applyFill="1" applyBorder="1"/>
    <xf numFmtId="0" fontId="3" fillId="0" borderId="56" xfId="0" applyFont="1" applyFill="1" applyBorder="1"/>
    <xf numFmtId="49" fontId="0" fillId="0" borderId="57" xfId="2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3" fillId="0" borderId="0" xfId="0" applyFont="1" applyFill="1" applyBorder="1"/>
    <xf numFmtId="3" fontId="1" fillId="0" borderId="0" xfId="2" applyNumberFormat="1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/>
    <xf numFmtId="49" fontId="1" fillId="0" borderId="0" xfId="2" applyNumberFormat="1" applyFont="1" applyFill="1" applyBorder="1" applyAlignment="1">
      <alignment horizontal="center"/>
    </xf>
    <xf numFmtId="49" fontId="0" fillId="0" borderId="0" xfId="2" applyNumberFormat="1" applyFont="1" applyFill="1" applyBorder="1" applyAlignment="1">
      <alignment horizontal="left" wrapText="1"/>
    </xf>
    <xf numFmtId="3" fontId="6" fillId="3" borderId="60" xfId="2" applyNumberFormat="1" applyFont="1" applyFill="1" applyBorder="1" applyAlignment="1"/>
    <xf numFmtId="3" fontId="6" fillId="3" borderId="23" xfId="2" applyNumberFormat="1" applyFont="1" applyFill="1" applyBorder="1" applyAlignment="1"/>
    <xf numFmtId="3" fontId="6" fillId="3" borderId="21" xfId="2" applyNumberFormat="1" applyFont="1" applyFill="1" applyBorder="1" applyAlignment="1"/>
    <xf numFmtId="3" fontId="6" fillId="3" borderId="51" xfId="2" applyNumberFormat="1" applyFont="1" applyFill="1" applyBorder="1" applyAlignment="1"/>
    <xf numFmtId="3" fontId="6" fillId="3" borderId="20" xfId="2" applyNumberFormat="1" applyFont="1" applyFill="1" applyBorder="1" applyAlignment="1"/>
    <xf numFmtId="164" fontId="6" fillId="3" borderId="23" xfId="1" applyNumberFormat="1" applyFont="1" applyFill="1" applyBorder="1" applyAlignment="1"/>
    <xf numFmtId="49" fontId="6" fillId="3" borderId="19" xfId="2" applyNumberFormat="1" applyFont="1" applyFill="1" applyBorder="1" applyAlignment="1">
      <alignment horizontal="center"/>
    </xf>
    <xf numFmtId="49" fontId="6" fillId="3" borderId="20" xfId="2" applyNumberFormat="1" applyFont="1" applyFill="1" applyBorder="1" applyAlignment="1">
      <alignment horizontal="center"/>
    </xf>
    <xf numFmtId="49" fontId="6" fillId="3" borderId="21" xfId="2" applyNumberFormat="1" applyFont="1" applyFill="1" applyBorder="1" applyAlignment="1">
      <alignment horizontal="center"/>
    </xf>
    <xf numFmtId="49" fontId="1" fillId="3" borderId="51" xfId="2" applyNumberFormat="1" applyFont="1" applyFill="1" applyBorder="1" applyAlignment="1">
      <alignment horizontal="left" wrapText="1"/>
    </xf>
    <xf numFmtId="164" fontId="6" fillId="4" borderId="27" xfId="1" applyNumberFormat="1" applyFont="1" applyFill="1" applyBorder="1" applyAlignment="1">
      <alignment horizontal="center"/>
    </xf>
    <xf numFmtId="3" fontId="6" fillId="4" borderId="29" xfId="7" applyNumberFormat="1" applyFont="1" applyFill="1" applyBorder="1" applyAlignment="1">
      <alignment horizontal="left" wrapText="1"/>
    </xf>
    <xf numFmtId="3" fontId="7" fillId="0" borderId="43" xfId="7" applyNumberFormat="1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left" wrapText="1"/>
    </xf>
    <xf numFmtId="3" fontId="7" fillId="0" borderId="51" xfId="7" applyNumberFormat="1" applyFont="1" applyFill="1" applyBorder="1" applyAlignment="1">
      <alignment horizontal="left" wrapText="1"/>
    </xf>
    <xf numFmtId="49" fontId="6" fillId="4" borderId="19" xfId="2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left"/>
    </xf>
    <xf numFmtId="3" fontId="1" fillId="0" borderId="37" xfId="3" applyNumberFormat="1" applyFont="1" applyFill="1" applyBorder="1" applyAlignment="1"/>
    <xf numFmtId="49" fontId="1" fillId="0" borderId="45" xfId="0" applyNumberFormat="1" applyFont="1" applyFill="1" applyBorder="1" applyAlignment="1">
      <alignment horizontal="left" wrapText="1"/>
    </xf>
    <xf numFmtId="0" fontId="1" fillId="7" borderId="39" xfId="2" applyFont="1" applyFill="1" applyBorder="1" applyAlignment="1"/>
    <xf numFmtId="0" fontId="3" fillId="0" borderId="15" xfId="0" applyFont="1" applyFill="1" applyBorder="1" applyAlignment="1">
      <alignment horizontal="left" wrapText="1"/>
    </xf>
    <xf numFmtId="3" fontId="1" fillId="0" borderId="53" xfId="3" applyNumberFormat="1" applyFont="1" applyFill="1" applyBorder="1" applyAlignment="1"/>
    <xf numFmtId="0" fontId="6" fillId="4" borderId="22" xfId="0" applyFont="1" applyFill="1" applyBorder="1" applyAlignment="1">
      <alignment horizontal="center"/>
    </xf>
    <xf numFmtId="0" fontId="6" fillId="4" borderId="22" xfId="0" applyFont="1" applyFill="1" applyBorder="1" applyAlignment="1"/>
    <xf numFmtId="0" fontId="3" fillId="0" borderId="44" xfId="0" applyFont="1" applyFill="1" applyBorder="1" applyAlignment="1">
      <alignment wrapText="1"/>
    </xf>
    <xf numFmtId="3" fontId="7" fillId="0" borderId="71" xfId="7" applyNumberFormat="1" applyFont="1" applyFill="1" applyBorder="1" applyAlignment="1">
      <alignment horizontal="left" wrapText="1"/>
    </xf>
    <xf numFmtId="3" fontId="1" fillId="0" borderId="56" xfId="3" applyNumberFormat="1" applyFont="1" applyFill="1" applyBorder="1" applyAlignment="1"/>
    <xf numFmtId="3" fontId="6" fillId="3" borderId="60" xfId="3" applyNumberFormat="1" applyFont="1" applyFill="1" applyBorder="1" applyAlignment="1"/>
    <xf numFmtId="3" fontId="6" fillId="3" borderId="23" xfId="3" applyNumberFormat="1" applyFont="1" applyFill="1" applyBorder="1" applyAlignment="1"/>
    <xf numFmtId="3" fontId="6" fillId="3" borderId="21" xfId="3" applyNumberFormat="1" applyFont="1" applyFill="1" applyBorder="1" applyAlignment="1"/>
    <xf numFmtId="3" fontId="6" fillId="3" borderId="51" xfId="3" applyNumberFormat="1" applyFont="1" applyFill="1" applyBorder="1" applyAlignment="1"/>
    <xf numFmtId="3" fontId="6" fillId="3" borderId="20" xfId="3" applyNumberFormat="1" applyFont="1" applyFill="1" applyBorder="1" applyAlignment="1"/>
    <xf numFmtId="3" fontId="6" fillId="3" borderId="19" xfId="3" applyNumberFormat="1" applyFont="1" applyFill="1" applyBorder="1" applyAlignment="1"/>
    <xf numFmtId="3" fontId="6" fillId="3" borderId="51" xfId="7" applyNumberFormat="1" applyFont="1" applyFill="1" applyBorder="1" applyAlignment="1">
      <alignment horizontal="left" wrapText="1"/>
    </xf>
    <xf numFmtId="0" fontId="11" fillId="0" borderId="53" xfId="0" applyFont="1" applyFill="1" applyBorder="1" applyAlignment="1">
      <alignment horizontal="left" wrapText="1"/>
    </xf>
    <xf numFmtId="0" fontId="1" fillId="2" borderId="72" xfId="0" applyFont="1" applyFill="1" applyBorder="1" applyAlignment="1">
      <alignment horizontal="right"/>
    </xf>
    <xf numFmtId="0" fontId="1" fillId="2" borderId="73" xfId="0" applyFont="1" applyFill="1" applyBorder="1" applyAlignment="1">
      <alignment horizontal="center"/>
    </xf>
    <xf numFmtId="0" fontId="1" fillId="2" borderId="73" xfId="2" applyFont="1" applyFill="1" applyBorder="1" applyAlignment="1">
      <alignment horizontal="center"/>
    </xf>
    <xf numFmtId="0" fontId="11" fillId="0" borderId="42" xfId="6" applyFont="1" applyFill="1" applyBorder="1" applyAlignment="1" applyProtection="1">
      <alignment wrapText="1"/>
      <protection locked="0"/>
    </xf>
    <xf numFmtId="3" fontId="11" fillId="0" borderId="70" xfId="0" applyNumberFormat="1" applyFont="1" applyFill="1" applyBorder="1" applyAlignment="1"/>
    <xf numFmtId="3" fontId="1" fillId="2" borderId="73" xfId="3" applyNumberFormat="1" applyFont="1" applyFill="1" applyBorder="1" applyAlignment="1"/>
    <xf numFmtId="3" fontId="1" fillId="2" borderId="7" xfId="3" applyNumberFormat="1" applyFont="1" applyFill="1" applyBorder="1" applyAlignment="1"/>
    <xf numFmtId="3" fontId="1" fillId="2" borderId="74" xfId="3" applyNumberFormat="1" applyFont="1" applyFill="1" applyBorder="1" applyAlignment="1"/>
    <xf numFmtId="3" fontId="1" fillId="2" borderId="71" xfId="3" applyNumberFormat="1" applyFont="1" applyFill="1" applyBorder="1" applyAlignment="1"/>
    <xf numFmtId="3" fontId="11" fillId="0" borderId="67" xfId="0" applyNumberFormat="1" applyFont="1" applyFill="1" applyBorder="1" applyAlignment="1"/>
    <xf numFmtId="3" fontId="11" fillId="0" borderId="11" xfId="0" applyNumberFormat="1" applyFont="1" applyFill="1" applyBorder="1" applyAlignment="1"/>
    <xf numFmtId="3" fontId="1" fillId="2" borderId="34" xfId="3" applyNumberFormat="1" applyFont="1" applyFill="1" applyBorder="1" applyAlignment="1"/>
    <xf numFmtId="164" fontId="1" fillId="2" borderId="11" xfId="1" applyNumberFormat="1" applyFont="1" applyFill="1" applyBorder="1" applyAlignment="1">
      <alignment horizontal="center"/>
    </xf>
    <xf numFmtId="49" fontId="1" fillId="2" borderId="72" xfId="2" applyNumberFormat="1" applyFont="1" applyFill="1" applyBorder="1" applyAlignment="1">
      <alignment horizontal="center"/>
    </xf>
    <xf numFmtId="49" fontId="1" fillId="2" borderId="73" xfId="2" applyNumberFormat="1" applyFont="1" applyFill="1" applyBorder="1" applyAlignment="1">
      <alignment horizontal="center"/>
    </xf>
    <xf numFmtId="49" fontId="1" fillId="2" borderId="74" xfId="2" applyNumberFormat="1" applyFont="1" applyFill="1" applyBorder="1" applyAlignment="1">
      <alignment horizontal="center"/>
    </xf>
    <xf numFmtId="3" fontId="6" fillId="2" borderId="71" xfId="7" applyNumberFormat="1" applyFont="1" applyFill="1" applyBorder="1" applyAlignment="1">
      <alignment horizontal="left" wrapText="1"/>
    </xf>
    <xf numFmtId="49" fontId="1" fillId="2" borderId="35" xfId="0" applyNumberFormat="1" applyFont="1" applyFill="1" applyBorder="1" applyAlignment="1">
      <alignment horizontal="right"/>
    </xf>
    <xf numFmtId="0" fontId="11" fillId="0" borderId="11" xfId="6" applyFont="1" applyFill="1" applyBorder="1" applyAlignment="1" applyProtection="1">
      <alignment wrapText="1"/>
      <protection locked="0"/>
    </xf>
    <xf numFmtId="3" fontId="11" fillId="0" borderId="35" xfId="0" applyNumberFormat="1" applyFont="1" applyFill="1" applyBorder="1" applyAlignment="1"/>
    <xf numFmtId="3" fontId="1" fillId="2" borderId="37" xfId="3" applyNumberFormat="1" applyFont="1" applyFill="1" applyBorder="1" applyAlignment="1"/>
    <xf numFmtId="3" fontId="1" fillId="2" borderId="38" xfId="3" applyNumberFormat="1" applyFont="1" applyFill="1" applyBorder="1" applyAlignment="1"/>
    <xf numFmtId="3" fontId="11" fillId="0" borderId="34" xfId="0" applyNumberFormat="1" applyFont="1" applyFill="1" applyBorder="1" applyAlignment="1"/>
    <xf numFmtId="49" fontId="1" fillId="2" borderId="35" xfId="2" applyNumberFormat="1" applyFont="1" applyFill="1" applyBorder="1" applyAlignment="1">
      <alignment horizontal="center"/>
    </xf>
    <xf numFmtId="49" fontId="1" fillId="2" borderId="34" xfId="2" applyNumberFormat="1" applyFont="1" applyFill="1" applyBorder="1" applyAlignment="1">
      <alignment horizontal="center"/>
    </xf>
    <xf numFmtId="49" fontId="1" fillId="2" borderId="37" xfId="2" applyNumberFormat="1" applyFont="1" applyFill="1" applyBorder="1" applyAlignment="1">
      <alignment horizontal="center"/>
    </xf>
    <xf numFmtId="3" fontId="6" fillId="2" borderId="38" xfId="7" applyNumberFormat="1" applyFont="1" applyFill="1" applyBorder="1" applyAlignment="1">
      <alignment horizontal="left" wrapText="1"/>
    </xf>
    <xf numFmtId="0" fontId="1" fillId="2" borderId="44" xfId="2" applyFont="1" applyFill="1" applyBorder="1" applyAlignment="1"/>
    <xf numFmtId="0" fontId="1" fillId="2" borderId="40" xfId="0" applyFont="1" applyFill="1" applyBorder="1" applyAlignment="1">
      <alignment horizontal="right"/>
    </xf>
    <xf numFmtId="0" fontId="1" fillId="2" borderId="39" xfId="0" applyFont="1" applyFill="1" applyBorder="1" applyAlignment="1">
      <alignment horizontal="center"/>
    </xf>
    <xf numFmtId="0" fontId="1" fillId="2" borderId="39" xfId="2" applyFont="1" applyFill="1" applyBorder="1" applyAlignment="1">
      <alignment horizontal="center"/>
    </xf>
    <xf numFmtId="3" fontId="11" fillId="0" borderId="16" xfId="0" applyNumberFormat="1" applyFont="1" applyFill="1" applyBorder="1" applyAlignment="1"/>
    <xf numFmtId="3" fontId="1" fillId="2" borderId="39" xfId="3" applyNumberFormat="1" applyFont="1" applyFill="1" applyBorder="1" applyAlignment="1"/>
    <xf numFmtId="3" fontId="1" fillId="2" borderId="43" xfId="3" applyNumberFormat="1" applyFont="1" applyFill="1" applyBorder="1" applyAlignment="1"/>
    <xf numFmtId="3" fontId="11" fillId="0" borderId="15" xfId="0" applyNumberFormat="1" applyFont="1" applyFill="1" applyBorder="1" applyAlignment="1"/>
    <xf numFmtId="3" fontId="6" fillId="2" borderId="43" xfId="7" applyNumberFormat="1" applyFont="1" applyFill="1" applyBorder="1" applyAlignment="1">
      <alignment horizontal="left" wrapText="1"/>
    </xf>
    <xf numFmtId="3" fontId="11" fillId="0" borderId="10" xfId="0" applyNumberFormat="1" applyFont="1" applyFill="1" applyBorder="1" applyAlignment="1"/>
    <xf numFmtId="3" fontId="11" fillId="0" borderId="17" xfId="0" applyNumberFormat="1" applyFont="1" applyFill="1" applyBorder="1" applyAlignment="1"/>
    <xf numFmtId="3" fontId="11" fillId="0" borderId="55" xfId="0" applyNumberFormat="1" applyFont="1" applyFill="1" applyBorder="1" applyAlignment="1"/>
    <xf numFmtId="3" fontId="11" fillId="0" borderId="35" xfId="0" applyNumberFormat="1" applyFont="1" applyBorder="1" applyAlignment="1">
      <alignment horizontal="right"/>
    </xf>
    <xf numFmtId="3" fontId="11" fillId="0" borderId="34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center"/>
    </xf>
    <xf numFmtId="0" fontId="1" fillId="2" borderId="15" xfId="2" applyFont="1" applyFill="1" applyBorder="1" applyAlignment="1">
      <alignment horizontal="center"/>
    </xf>
    <xf numFmtId="0" fontId="11" fillId="0" borderId="9" xfId="6" applyFont="1" applyFill="1" applyBorder="1" applyAlignment="1" applyProtection="1">
      <alignment wrapText="1"/>
      <protection locked="0"/>
    </xf>
    <xf numFmtId="3" fontId="1" fillId="2" borderId="15" xfId="3" applyNumberFormat="1" applyFont="1" applyFill="1" applyBorder="1" applyAlignment="1"/>
    <xf numFmtId="3" fontId="1" fillId="2" borderId="9" xfId="3" applyNumberFormat="1" applyFont="1" applyFill="1" applyBorder="1" applyAlignment="1"/>
    <xf numFmtId="3" fontId="1" fillId="2" borderId="53" xfId="3" applyNumberFormat="1" applyFont="1" applyFill="1" applyBorder="1" applyAlignment="1"/>
    <xf numFmtId="3" fontId="1" fillId="2" borderId="14" xfId="3" applyNumberFormat="1" applyFont="1" applyFill="1" applyBorder="1" applyAlignment="1"/>
    <xf numFmtId="3" fontId="11" fillId="0" borderId="15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49" fontId="1" fillId="2" borderId="16" xfId="2" applyNumberFormat="1" applyFont="1" applyFill="1" applyBorder="1" applyAlignment="1">
      <alignment horizontal="center"/>
    </xf>
    <xf numFmtId="49" fontId="1" fillId="2" borderId="15" xfId="2" applyNumberFormat="1" applyFont="1" applyFill="1" applyBorder="1" applyAlignment="1">
      <alignment horizontal="center"/>
    </xf>
    <xf numFmtId="49" fontId="1" fillId="2" borderId="53" xfId="2" applyNumberFormat="1" applyFont="1" applyFill="1" applyBorder="1" applyAlignment="1">
      <alignment horizontal="center"/>
    </xf>
    <xf numFmtId="3" fontId="6" fillId="2" borderId="14" xfId="7" applyNumberFormat="1" applyFont="1" applyFill="1" applyBorder="1" applyAlignment="1">
      <alignment horizontal="left" wrapText="1"/>
    </xf>
    <xf numFmtId="0" fontId="1" fillId="2" borderId="74" xfId="0" applyFont="1" applyFill="1" applyBorder="1" applyAlignment="1">
      <alignment horizontal="left"/>
    </xf>
    <xf numFmtId="164" fontId="1" fillId="2" borderId="7" xfId="1" applyNumberFormat="1" applyFont="1" applyFill="1" applyBorder="1" applyAlignment="1"/>
    <xf numFmtId="49" fontId="1" fillId="2" borderId="59" xfId="0" applyNumberFormat="1" applyFont="1" applyFill="1" applyBorder="1" applyAlignment="1">
      <alignment horizontal="right"/>
    </xf>
    <xf numFmtId="0" fontId="1" fillId="2" borderId="46" xfId="0" applyFont="1" applyFill="1" applyBorder="1" applyAlignment="1">
      <alignment horizontal="center"/>
    </xf>
    <xf numFmtId="0" fontId="1" fillId="2" borderId="46" xfId="2" applyFont="1" applyFill="1" applyBorder="1" applyAlignment="1">
      <alignment horizontal="center"/>
    </xf>
    <xf numFmtId="0" fontId="1" fillId="2" borderId="56" xfId="0" applyFont="1" applyFill="1" applyBorder="1" applyAlignment="1">
      <alignment horizontal="left"/>
    </xf>
    <xf numFmtId="3" fontId="1" fillId="2" borderId="46" xfId="3" applyNumberFormat="1" applyFont="1" applyFill="1" applyBorder="1" applyAlignment="1"/>
    <xf numFmtId="3" fontId="1" fillId="2" borderId="52" xfId="3" applyNumberFormat="1" applyFont="1" applyFill="1" applyBorder="1" applyAlignment="1"/>
    <xf numFmtId="3" fontId="1" fillId="2" borderId="56" xfId="3" applyNumberFormat="1" applyFont="1" applyFill="1" applyBorder="1" applyAlignment="1"/>
    <xf numFmtId="3" fontId="1" fillId="2" borderId="57" xfId="3" applyNumberFormat="1" applyFont="1" applyFill="1" applyBorder="1" applyAlignment="1"/>
    <xf numFmtId="164" fontId="1" fillId="2" borderId="23" xfId="1" applyNumberFormat="1" applyFont="1" applyFill="1" applyBorder="1" applyAlignment="1"/>
    <xf numFmtId="49" fontId="1" fillId="2" borderId="59" xfId="2" applyNumberFormat="1" applyFont="1" applyFill="1" applyBorder="1" applyAlignment="1">
      <alignment horizontal="center"/>
    </xf>
    <xf numFmtId="49" fontId="1" fillId="2" borderId="46" xfId="2" applyNumberFormat="1" applyFont="1" applyFill="1" applyBorder="1" applyAlignment="1">
      <alignment horizontal="center"/>
    </xf>
    <xf numFmtId="49" fontId="1" fillId="2" borderId="56" xfId="2" applyNumberFormat="1" applyFont="1" applyFill="1" applyBorder="1" applyAlignment="1">
      <alignment horizontal="center"/>
    </xf>
    <xf numFmtId="3" fontId="6" fillId="2" borderId="57" xfId="7" applyNumberFormat="1" applyFont="1" applyFill="1" applyBorder="1" applyAlignment="1">
      <alignment horizontal="left" wrapText="1"/>
    </xf>
    <xf numFmtId="0" fontId="1" fillId="2" borderId="63" xfId="0" applyFont="1" applyFill="1" applyBorder="1" applyAlignment="1">
      <alignment horizontal="right"/>
    </xf>
    <xf numFmtId="0" fontId="1" fillId="2" borderId="63" xfId="0" applyFont="1" applyFill="1" applyBorder="1" applyAlignment="1"/>
    <xf numFmtId="0" fontId="1" fillId="2" borderId="6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/>
    <xf numFmtId="3" fontId="1" fillId="2" borderId="0" xfId="0" applyNumberFormat="1" applyFont="1" applyFill="1" applyBorder="1" applyAlignment="1"/>
    <xf numFmtId="0" fontId="1" fillId="0" borderId="0" xfId="2" applyFont="1" applyAlignment="1">
      <alignment horizontal="right"/>
    </xf>
    <xf numFmtId="49" fontId="1" fillId="0" borderId="0" xfId="2" applyNumberFormat="1" applyFont="1" applyAlignment="1">
      <alignment horizontal="center"/>
    </xf>
    <xf numFmtId="49" fontId="5" fillId="0" borderId="0" xfId="2" applyNumberFormat="1" applyFont="1" applyAlignment="1">
      <alignment horizontal="center"/>
    </xf>
    <xf numFmtId="49" fontId="1" fillId="0" borderId="0" xfId="2" applyNumberFormat="1" applyFont="1" applyAlignment="1">
      <alignment horizontal="left" wrapText="1"/>
    </xf>
    <xf numFmtId="0" fontId="5" fillId="0" borderId="0" xfId="2" applyFont="1" applyAlignment="1">
      <alignment horizontal="center"/>
    </xf>
    <xf numFmtId="0" fontId="1" fillId="0" borderId="0" xfId="2" applyFont="1" applyAlignment="1">
      <alignment horizontal="left" wrapText="1"/>
    </xf>
    <xf numFmtId="4" fontId="1" fillId="2" borderId="0" xfId="3" applyNumberFormat="1" applyFont="1" applyFill="1"/>
    <xf numFmtId="0" fontId="1" fillId="2" borderId="0" xfId="3" applyFont="1" applyFill="1"/>
    <xf numFmtId="0" fontId="6" fillId="0" borderId="31" xfId="3" quotePrefix="1" applyFont="1" applyBorder="1" applyAlignment="1">
      <alignment horizontal="left"/>
    </xf>
    <xf numFmtId="0" fontId="6" fillId="0" borderId="33" xfId="3" applyFont="1" applyBorder="1" applyAlignment="1"/>
    <xf numFmtId="0" fontId="6" fillId="0" borderId="75" xfId="3" applyFont="1" applyBorder="1" applyAlignment="1">
      <alignment horizontal="centerContinuous"/>
    </xf>
    <xf numFmtId="0" fontId="6" fillId="0" borderId="5" xfId="3" applyFont="1" applyBorder="1" applyAlignment="1">
      <alignment horizontal="centerContinuous"/>
    </xf>
    <xf numFmtId="0" fontId="1" fillId="2" borderId="0" xfId="2" applyFont="1" applyFill="1" applyBorder="1"/>
    <xf numFmtId="0" fontId="6" fillId="0" borderId="60" xfId="3" applyFont="1" applyBorder="1" applyAlignment="1">
      <alignment horizontal="centerContinuous"/>
    </xf>
    <xf numFmtId="0" fontId="6" fillId="0" borderId="29" xfId="3" applyFont="1" applyBorder="1" applyAlignment="1">
      <alignment horizontal="centerContinuous"/>
    </xf>
    <xf numFmtId="0" fontId="6" fillId="0" borderId="24" xfId="3" applyFont="1" applyBorder="1" applyAlignment="1">
      <alignment horizontal="centerContinuous"/>
    </xf>
    <xf numFmtId="0" fontId="6" fillId="0" borderId="61" xfId="3" applyFont="1" applyBorder="1" applyAlignment="1">
      <alignment horizontal="centerContinuous"/>
    </xf>
    <xf numFmtId="0" fontId="6" fillId="4" borderId="31" xfId="0" applyFont="1" applyFill="1" applyBorder="1"/>
    <xf numFmtId="3" fontId="6" fillId="4" borderId="29" xfId="2" applyNumberFormat="1" applyFont="1" applyFill="1" applyBorder="1" applyAlignment="1">
      <alignment horizontal="right"/>
    </xf>
    <xf numFmtId="3" fontId="6" fillId="4" borderId="31" xfId="2" applyNumberFormat="1" applyFont="1" applyFill="1" applyBorder="1" applyAlignment="1">
      <alignment horizontal="right"/>
    </xf>
    <xf numFmtId="165" fontId="6" fillId="4" borderId="31" xfId="3" applyNumberFormat="1" applyFont="1" applyFill="1" applyBorder="1"/>
    <xf numFmtId="165" fontId="6" fillId="4" borderId="28" xfId="3" applyNumberFormat="1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23" fillId="2" borderId="41" xfId="0" applyFont="1" applyFill="1" applyBorder="1"/>
    <xf numFmtId="3" fontId="3" fillId="0" borderId="3" xfId="2" applyNumberFormat="1" applyFont="1" applyFill="1" applyBorder="1" applyAlignment="1">
      <alignment horizontal="right"/>
    </xf>
    <xf numFmtId="3" fontId="3" fillId="0" borderId="71" xfId="2" applyNumberFormat="1" applyFont="1" applyFill="1" applyBorder="1" applyAlignment="1">
      <alignment horizontal="right"/>
    </xf>
    <xf numFmtId="165" fontId="1" fillId="0" borderId="40" xfId="3" applyNumberFormat="1" applyFont="1" applyBorder="1"/>
    <xf numFmtId="165" fontId="1" fillId="0" borderId="49" xfId="3" applyNumberFormat="1" applyFont="1" applyBorder="1"/>
    <xf numFmtId="0" fontId="1" fillId="2" borderId="47" xfId="2" applyFont="1" applyFill="1" applyBorder="1"/>
    <xf numFmtId="0" fontId="1" fillId="2" borderId="34" xfId="2" applyFont="1" applyFill="1" applyBorder="1"/>
    <xf numFmtId="3" fontId="1" fillId="2" borderId="41" xfId="1" applyNumberFormat="1" applyFont="1" applyFill="1" applyBorder="1" applyAlignment="1"/>
    <xf numFmtId="3" fontId="1" fillId="2" borderId="43" xfId="1" applyNumberFormat="1" applyFont="1" applyFill="1" applyBorder="1" applyAlignment="1"/>
    <xf numFmtId="165" fontId="1" fillId="0" borderId="37" xfId="3" applyNumberFormat="1" applyFont="1" applyBorder="1"/>
    <xf numFmtId="0" fontId="23" fillId="2" borderId="38" xfId="0" applyFont="1" applyFill="1" applyBorder="1"/>
    <xf numFmtId="3" fontId="1" fillId="2" borderId="38" xfId="1" applyNumberFormat="1" applyFont="1" applyFill="1" applyBorder="1" applyAlignment="1"/>
    <xf numFmtId="0" fontId="23" fillId="0" borderId="38" xfId="0" applyFont="1" applyFill="1" applyBorder="1"/>
    <xf numFmtId="3" fontId="1" fillId="2" borderId="69" xfId="1" applyNumberFormat="1" applyFont="1" applyFill="1" applyBorder="1" applyAlignment="1"/>
    <xf numFmtId="3" fontId="1" fillId="0" borderId="68" xfId="1" applyNumberFormat="1" applyFont="1" applyFill="1" applyBorder="1" applyAlignment="1"/>
    <xf numFmtId="0" fontId="23" fillId="2" borderId="8" xfId="0" applyFont="1" applyFill="1" applyBorder="1"/>
    <xf numFmtId="3" fontId="1" fillId="2" borderId="14" xfId="1" applyNumberFormat="1" applyFont="1" applyFill="1" applyBorder="1" applyAlignment="1"/>
    <xf numFmtId="165" fontId="1" fillId="0" borderId="69" xfId="3" applyNumberFormat="1" applyFont="1" applyBorder="1"/>
    <xf numFmtId="0" fontId="23" fillId="2" borderId="69" xfId="0" applyFont="1" applyFill="1" applyBorder="1"/>
    <xf numFmtId="0" fontId="23" fillId="0" borderId="19" xfId="0" applyFont="1" applyFill="1" applyBorder="1"/>
    <xf numFmtId="3" fontId="1" fillId="2" borderId="36" xfId="2" applyNumberFormat="1" applyFont="1" applyFill="1" applyBorder="1" applyAlignment="1">
      <alignment horizontal="right"/>
    </xf>
    <xf numFmtId="3" fontId="1" fillId="2" borderId="57" xfId="2" applyNumberFormat="1" applyFont="1" applyFill="1" applyBorder="1" applyAlignment="1">
      <alignment horizontal="right"/>
    </xf>
    <xf numFmtId="165" fontId="1" fillId="0" borderId="36" xfId="3" applyNumberFormat="1" applyFont="1" applyFill="1" applyBorder="1"/>
    <xf numFmtId="0" fontId="1" fillId="0" borderId="0" xfId="2" applyFont="1" applyFill="1" applyBorder="1"/>
    <xf numFmtId="0" fontId="1" fillId="0" borderId="47" xfId="2" applyFont="1" applyFill="1" applyBorder="1"/>
    <xf numFmtId="0" fontId="1" fillId="0" borderId="34" xfId="2" applyFont="1" applyFill="1" applyBorder="1"/>
    <xf numFmtId="0" fontId="6" fillId="4" borderId="29" xfId="0" applyFont="1" applyFill="1" applyBorder="1"/>
    <xf numFmtId="3" fontId="6" fillId="4" borderId="32" xfId="2" applyNumberFormat="1" applyFont="1" applyFill="1" applyBorder="1" applyAlignment="1">
      <alignment horizontal="right"/>
    </xf>
    <xf numFmtId="0" fontId="6" fillId="2" borderId="0" xfId="2" applyFont="1" applyFill="1" applyBorder="1"/>
    <xf numFmtId="0" fontId="6" fillId="2" borderId="47" xfId="2" applyFont="1" applyFill="1" applyBorder="1"/>
    <xf numFmtId="0" fontId="6" fillId="2" borderId="34" xfId="2" applyFont="1" applyFill="1" applyBorder="1"/>
    <xf numFmtId="3" fontId="1" fillId="2" borderId="12" xfId="1" applyNumberFormat="1" applyFont="1" applyFill="1" applyBorder="1" applyAlignment="1"/>
    <xf numFmtId="165" fontId="1" fillId="0" borderId="41" xfId="3" applyNumberFormat="1" applyFont="1" applyBorder="1"/>
    <xf numFmtId="165" fontId="1" fillId="0" borderId="37" xfId="3" applyNumberFormat="1" applyFont="1" applyFill="1" applyBorder="1"/>
    <xf numFmtId="0" fontId="23" fillId="2" borderId="43" xfId="0" applyFont="1" applyFill="1" applyBorder="1"/>
    <xf numFmtId="165" fontId="1" fillId="0" borderId="45" xfId="3" applyNumberFormat="1" applyFont="1" applyFill="1" applyBorder="1"/>
    <xf numFmtId="0" fontId="23" fillId="0" borderId="38" xfId="0" applyFont="1" applyFill="1" applyBorder="1" applyAlignment="1"/>
    <xf numFmtId="3" fontId="1" fillId="2" borderId="68" xfId="3" applyNumberFormat="1" applyFont="1" applyFill="1" applyBorder="1"/>
    <xf numFmtId="164" fontId="1" fillId="0" borderId="41" xfId="3" applyNumberFormat="1" applyFont="1" applyBorder="1"/>
    <xf numFmtId="165" fontId="1" fillId="0" borderId="45" xfId="3" applyNumberFormat="1" applyFont="1" applyFill="1" applyBorder="1" applyAlignment="1">
      <alignment horizontal="center"/>
    </xf>
    <xf numFmtId="0" fontId="1" fillId="2" borderId="48" xfId="2" applyFont="1" applyFill="1" applyBorder="1"/>
    <xf numFmtId="0" fontId="1" fillId="2" borderId="39" xfId="2" applyFont="1" applyFill="1" applyBorder="1"/>
    <xf numFmtId="0" fontId="23" fillId="0" borderId="43" xfId="0" applyFont="1" applyFill="1" applyBorder="1"/>
    <xf numFmtId="3" fontId="1" fillId="0" borderId="68" xfId="3" applyNumberFormat="1" applyFont="1" applyFill="1" applyBorder="1"/>
    <xf numFmtId="0" fontId="1" fillId="0" borderId="48" xfId="2" applyFont="1" applyFill="1" applyBorder="1"/>
    <xf numFmtId="0" fontId="1" fillId="0" borderId="39" xfId="2" applyFont="1" applyFill="1" applyBorder="1"/>
    <xf numFmtId="165" fontId="1" fillId="0" borderId="36" xfId="3" applyNumberFormat="1" applyFont="1" applyBorder="1"/>
    <xf numFmtId="0" fontId="23" fillId="2" borderId="68" xfId="0" applyFont="1" applyFill="1" applyBorder="1"/>
    <xf numFmtId="3" fontId="1" fillId="2" borderId="68" xfId="3" applyNumberFormat="1" applyFont="1" applyFill="1" applyBorder="1" applyAlignment="1"/>
    <xf numFmtId="0" fontId="24" fillId="0" borderId="38" xfId="8" applyFont="1" applyFill="1" applyBorder="1" applyAlignment="1"/>
    <xf numFmtId="3" fontId="1" fillId="2" borderId="43" xfId="3" applyNumberFormat="1" applyFont="1" applyFill="1" applyBorder="1" applyAlignment="1">
      <alignment horizontal="right"/>
    </xf>
    <xf numFmtId="3" fontId="1" fillId="2" borderId="38" xfId="3" applyNumberFormat="1" applyFont="1" applyFill="1" applyBorder="1" applyAlignment="1">
      <alignment horizontal="right"/>
    </xf>
    <xf numFmtId="3" fontId="1" fillId="2" borderId="41" xfId="3" applyNumberFormat="1" applyFont="1" applyFill="1" applyBorder="1" applyAlignment="1">
      <alignment horizontal="right"/>
    </xf>
    <xf numFmtId="165" fontId="1" fillId="0" borderId="45" xfId="3" applyNumberFormat="1" applyFont="1" applyBorder="1"/>
    <xf numFmtId="0" fontId="23" fillId="2" borderId="14" xfId="0" applyFont="1" applyFill="1" applyBorder="1"/>
    <xf numFmtId="3" fontId="1" fillId="2" borderId="14" xfId="3" applyNumberFormat="1" applyFont="1" applyFill="1" applyBorder="1" applyAlignment="1">
      <alignment horizontal="right"/>
    </xf>
    <xf numFmtId="3" fontId="1" fillId="2" borderId="8" xfId="3" applyNumberFormat="1" applyFont="1" applyFill="1" applyBorder="1" applyAlignment="1"/>
    <xf numFmtId="165" fontId="1" fillId="0" borderId="8" xfId="3" applyNumberFormat="1" applyFont="1" applyBorder="1"/>
    <xf numFmtId="165" fontId="1" fillId="0" borderId="53" xfId="3" applyNumberFormat="1" applyFont="1" applyBorder="1"/>
    <xf numFmtId="0" fontId="23" fillId="0" borderId="71" xfId="0" applyFont="1" applyFill="1" applyBorder="1"/>
    <xf numFmtId="3" fontId="3" fillId="0" borderId="4" xfId="2" applyNumberFormat="1" applyFont="1" applyFill="1" applyBorder="1" applyAlignment="1">
      <alignment horizontal="right"/>
    </xf>
    <xf numFmtId="165" fontId="1" fillId="0" borderId="45" xfId="3" applyNumberFormat="1" applyFont="1" applyBorder="1" applyAlignment="1">
      <alignment horizontal="center"/>
    </xf>
    <xf numFmtId="0" fontId="6" fillId="0" borderId="0" xfId="2" applyFont="1" applyFill="1" applyBorder="1"/>
    <xf numFmtId="0" fontId="6" fillId="0" borderId="47" xfId="2" applyFont="1" applyFill="1" applyBorder="1"/>
    <xf numFmtId="0" fontId="6" fillId="0" borderId="34" xfId="2" applyFont="1" applyFill="1" applyBorder="1"/>
    <xf numFmtId="3" fontId="3" fillId="0" borderId="43" xfId="2" applyNumberFormat="1" applyFont="1" applyFill="1" applyBorder="1" applyAlignment="1">
      <alignment horizontal="right"/>
    </xf>
    <xf numFmtId="3" fontId="3" fillId="0" borderId="44" xfId="2" applyNumberFormat="1" applyFont="1" applyFill="1" applyBorder="1" applyAlignment="1">
      <alignment horizontal="right"/>
    </xf>
    <xf numFmtId="165" fontId="1" fillId="0" borderId="41" xfId="3" applyNumberFormat="1" applyFont="1" applyBorder="1" applyAlignment="1">
      <alignment horizontal="center"/>
    </xf>
    <xf numFmtId="3" fontId="1" fillId="2" borderId="44" xfId="3" applyNumberFormat="1" applyFont="1" applyFill="1" applyBorder="1" applyAlignment="1"/>
    <xf numFmtId="3" fontId="6" fillId="4" borderId="22" xfId="2" applyNumberFormat="1" applyFont="1" applyFill="1" applyBorder="1" applyAlignment="1">
      <alignment horizontal="right"/>
    </xf>
    <xf numFmtId="165" fontId="6" fillId="4" borderId="60" xfId="3" applyNumberFormat="1" applyFont="1" applyFill="1" applyBorder="1"/>
    <xf numFmtId="165" fontId="6" fillId="4" borderId="21" xfId="3" applyNumberFormat="1" applyFont="1" applyFill="1" applyBorder="1"/>
    <xf numFmtId="0" fontId="23" fillId="2" borderId="3" xfId="0" applyFont="1" applyFill="1" applyBorder="1"/>
    <xf numFmtId="165" fontId="1" fillId="0" borderId="3" xfId="3" applyNumberFormat="1" applyFont="1" applyBorder="1"/>
    <xf numFmtId="165" fontId="1" fillId="0" borderId="74" xfId="3" applyNumberFormat="1" applyFont="1" applyBorder="1"/>
    <xf numFmtId="165" fontId="1" fillId="0" borderId="37" xfId="3" applyNumberFormat="1" applyFont="1" applyBorder="1" applyAlignment="1">
      <alignment horizontal="center"/>
    </xf>
    <xf numFmtId="0" fontId="23" fillId="2" borderId="60" xfId="0" applyFont="1" applyFill="1" applyBorder="1"/>
    <xf numFmtId="3" fontId="1" fillId="2" borderId="51" xfId="3" applyNumberFormat="1" applyFont="1" applyFill="1" applyBorder="1" applyAlignment="1"/>
    <xf numFmtId="3" fontId="1" fillId="2" borderId="22" xfId="3" applyNumberFormat="1" applyFont="1" applyFill="1" applyBorder="1" applyAlignment="1"/>
    <xf numFmtId="165" fontId="1" fillId="0" borderId="60" xfId="3" applyNumberFormat="1" applyFont="1" applyBorder="1"/>
    <xf numFmtId="0" fontId="25" fillId="4" borderId="76" xfId="3" quotePrefix="1" applyFont="1" applyFill="1" applyBorder="1" applyAlignment="1">
      <alignment horizontal="left"/>
    </xf>
    <xf numFmtId="3" fontId="26" fillId="4" borderId="77" xfId="3" applyNumberFormat="1" applyFont="1" applyFill="1" applyBorder="1"/>
    <xf numFmtId="3" fontId="26" fillId="4" borderId="76" xfId="3" applyNumberFormat="1" applyFont="1" applyFill="1" applyBorder="1"/>
    <xf numFmtId="165" fontId="26" fillId="4" borderId="78" xfId="3" applyNumberFormat="1" applyFont="1" applyFill="1" applyBorder="1"/>
    <xf numFmtId="165" fontId="26" fillId="4" borderId="79" xfId="3" applyNumberFormat="1" applyFont="1" applyFill="1" applyBorder="1"/>
    <xf numFmtId="0" fontId="27" fillId="2" borderId="0" xfId="3" applyFont="1" applyFill="1"/>
    <xf numFmtId="4" fontId="27" fillId="2" borderId="0" xfId="3" applyNumberFormat="1" applyFont="1" applyFill="1"/>
    <xf numFmtId="3" fontId="6" fillId="0" borderId="0" xfId="3" applyNumberFormat="1" applyFont="1" applyBorder="1"/>
    <xf numFmtId="165" fontId="1" fillId="0" borderId="0" xfId="3" applyNumberFormat="1" applyFont="1" applyBorder="1"/>
    <xf numFmtId="0" fontId="1" fillId="0" borderId="0" xfId="3" applyFont="1" applyBorder="1" applyAlignment="1">
      <alignment horizontal="left"/>
    </xf>
    <xf numFmtId="3" fontId="6" fillId="2" borderId="0" xfId="2" applyNumberFormat="1" applyFont="1" applyFill="1" applyAlignment="1">
      <alignment horizontal="center"/>
    </xf>
    <xf numFmtId="3" fontId="1" fillId="2" borderId="0" xfId="2" applyNumberFormat="1" applyFont="1" applyFill="1" applyAlignment="1">
      <alignment horizontal="center"/>
    </xf>
    <xf numFmtId="0" fontId="1" fillId="2" borderId="0" xfId="2" applyFont="1" applyFill="1"/>
    <xf numFmtId="0" fontId="1" fillId="0" borderId="8" xfId="2" applyFont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0" fontId="1" fillId="2" borderId="80" xfId="2" applyFont="1" applyFill="1" applyBorder="1"/>
    <xf numFmtId="0" fontId="1" fillId="0" borderId="41" xfId="2" applyFont="1" applyBorder="1" applyAlignment="1">
      <alignment horizontal="center"/>
    </xf>
    <xf numFmtId="3" fontId="1" fillId="2" borderId="44" xfId="2" applyNumberFormat="1" applyFont="1" applyFill="1" applyBorder="1" applyAlignment="1">
      <alignment horizontal="center"/>
    </xf>
    <xf numFmtId="0" fontId="1" fillId="2" borderId="44" xfId="2" applyFont="1" applyFill="1" applyBorder="1"/>
    <xf numFmtId="0" fontId="1" fillId="2" borderId="49" xfId="2" applyFont="1" applyFill="1" applyBorder="1"/>
    <xf numFmtId="3" fontId="1" fillId="0" borderId="4" xfId="3" applyNumberFormat="1" applyFont="1" applyFill="1" applyBorder="1" applyAlignment="1"/>
    <xf numFmtId="49" fontId="7" fillId="0" borderId="38" xfId="2" applyNumberFormat="1" applyFont="1" applyFill="1" applyBorder="1" applyAlignment="1">
      <alignment horizontal="left"/>
    </xf>
    <xf numFmtId="0" fontId="11" fillId="0" borderId="42" xfId="6" applyFont="1" applyFill="1" applyBorder="1" applyAlignment="1"/>
    <xf numFmtId="3" fontId="1" fillId="2" borderId="14" xfId="3" applyNumberFormat="1" applyFont="1" applyFill="1" applyBorder="1" applyAlignment="1">
      <alignment horizontal="right"/>
    </xf>
    <xf numFmtId="3" fontId="1" fillId="2" borderId="43" xfId="3" applyNumberFormat="1" applyFont="1" applyFill="1" applyBorder="1" applyAlignment="1">
      <alignment horizontal="right"/>
    </xf>
    <xf numFmtId="3" fontId="1" fillId="2" borderId="68" xfId="3" applyNumberFormat="1" applyFont="1" applyFill="1" applyBorder="1" applyAlignment="1">
      <alignment horizontal="right"/>
    </xf>
    <xf numFmtId="3" fontId="1" fillId="2" borderId="69" xfId="3" applyNumberFormat="1" applyFont="1" applyFill="1" applyBorder="1" applyAlignment="1">
      <alignment horizontal="right"/>
    </xf>
    <xf numFmtId="3" fontId="1" fillId="2" borderId="41" xfId="3" applyNumberFormat="1" applyFont="1" applyFill="1" applyBorder="1" applyAlignment="1">
      <alignment horizontal="right"/>
    </xf>
    <xf numFmtId="165" fontId="1" fillId="0" borderId="70" xfId="3" applyNumberFormat="1" applyFont="1" applyBorder="1" applyAlignment="1">
      <alignment horizontal="center"/>
    </xf>
    <xf numFmtId="165" fontId="1" fillId="0" borderId="40" xfId="3" applyNumberFormat="1" applyFont="1" applyBorder="1" applyAlignment="1">
      <alignment horizontal="center"/>
    </xf>
    <xf numFmtId="165" fontId="1" fillId="0" borderId="18" xfId="3" applyNumberFormat="1" applyFont="1" applyBorder="1" applyAlignment="1">
      <alignment horizontal="right"/>
    </xf>
    <xf numFmtId="165" fontId="1" fillId="0" borderId="45" xfId="3" applyNumberFormat="1" applyFont="1" applyBorder="1" applyAlignment="1">
      <alignment horizontal="right"/>
    </xf>
    <xf numFmtId="3" fontId="1" fillId="2" borderId="51" xfId="3" applyNumberFormat="1" applyFont="1" applyFill="1" applyBorder="1" applyAlignment="1">
      <alignment horizontal="right"/>
    </xf>
    <xf numFmtId="165" fontId="1" fillId="0" borderId="10" xfId="3" applyNumberFormat="1" applyFont="1" applyBorder="1" applyAlignment="1">
      <alignment horizontal="right"/>
    </xf>
    <xf numFmtId="165" fontId="1" fillId="0" borderId="19" xfId="3" applyNumberFormat="1" applyFont="1" applyBorder="1" applyAlignment="1">
      <alignment horizontal="right"/>
    </xf>
    <xf numFmtId="165" fontId="1" fillId="0" borderId="21" xfId="3" applyNumberFormat="1" applyFont="1" applyBorder="1" applyAlignment="1">
      <alignment horizontal="right"/>
    </xf>
    <xf numFmtId="3" fontId="1" fillId="2" borderId="68" xfId="1" applyNumberFormat="1" applyFont="1" applyFill="1" applyBorder="1" applyAlignment="1">
      <alignment horizontal="right"/>
    </xf>
    <xf numFmtId="3" fontId="1" fillId="2" borderId="43" xfId="1" applyNumberFormat="1" applyFont="1" applyFill="1" applyBorder="1" applyAlignment="1">
      <alignment horizontal="right"/>
    </xf>
    <xf numFmtId="3" fontId="1" fillId="0" borderId="68" xfId="2" applyNumberFormat="1" applyFont="1" applyFill="1" applyBorder="1" applyAlignment="1">
      <alignment horizontal="right"/>
    </xf>
    <xf numFmtId="3" fontId="1" fillId="0" borderId="43" xfId="2" applyNumberFormat="1" applyFont="1" applyFill="1" applyBorder="1" applyAlignment="1">
      <alignment horizontal="right"/>
    </xf>
    <xf numFmtId="165" fontId="1" fillId="0" borderId="40" xfId="3" applyNumberFormat="1" applyFont="1" applyBorder="1" applyAlignment="1">
      <alignment horizontal="right"/>
    </xf>
    <xf numFmtId="3" fontId="1" fillId="0" borderId="69" xfId="3" applyNumberFormat="1" applyFont="1" applyFill="1" applyBorder="1" applyAlignment="1">
      <alignment horizontal="right"/>
    </xf>
    <xf numFmtId="3" fontId="1" fillId="0" borderId="41" xfId="3" applyNumberFormat="1" applyFont="1" applyFill="1" applyBorder="1" applyAlignment="1">
      <alignment horizontal="right"/>
    </xf>
    <xf numFmtId="0" fontId="6" fillId="0" borderId="6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6" fillId="4" borderId="63" xfId="0" applyFont="1" applyFill="1" applyBorder="1" applyAlignment="1">
      <alignment horizontal="left"/>
    </xf>
    <xf numFmtId="0" fontId="6" fillId="4" borderId="64" xfId="0" applyFont="1" applyFill="1" applyBorder="1" applyAlignment="1">
      <alignment horizontal="left"/>
    </xf>
    <xf numFmtId="0" fontId="6" fillId="3" borderId="60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61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left"/>
    </xf>
    <xf numFmtId="0" fontId="6" fillId="4" borderId="33" xfId="0" applyFont="1" applyFill="1" applyBorder="1" applyAlignment="1">
      <alignment horizontal="left"/>
    </xf>
    <xf numFmtId="0" fontId="6" fillId="4" borderId="60" xfId="0" applyFont="1" applyFill="1" applyBorder="1" applyAlignment="1">
      <alignment horizontal="left"/>
    </xf>
    <xf numFmtId="0" fontId="6" fillId="4" borderId="22" xfId="0" applyFont="1" applyFill="1" applyBorder="1" applyAlignment="1">
      <alignment horizontal="left"/>
    </xf>
    <xf numFmtId="0" fontId="6" fillId="4" borderId="61" xfId="0" applyFont="1" applyFill="1" applyBorder="1" applyAlignment="1">
      <alignment horizontal="left"/>
    </xf>
    <xf numFmtId="0" fontId="19" fillId="4" borderId="31" xfId="8" applyFont="1" applyFill="1" applyBorder="1" applyAlignment="1">
      <alignment horizontal="left"/>
    </xf>
    <xf numFmtId="0" fontId="19" fillId="4" borderId="32" xfId="8" applyFont="1" applyFill="1" applyBorder="1" applyAlignment="1">
      <alignment horizontal="left"/>
    </xf>
    <xf numFmtId="0" fontId="19" fillId="4" borderId="33" xfId="8" applyFont="1" applyFill="1" applyBorder="1" applyAlignment="1">
      <alignment horizontal="left"/>
    </xf>
    <xf numFmtId="0" fontId="6" fillId="3" borderId="31" xfId="0" applyFont="1" applyFill="1" applyBorder="1" applyAlignment="1">
      <alignment horizontal="left"/>
    </xf>
    <xf numFmtId="0" fontId="6" fillId="3" borderId="32" xfId="0" applyFont="1" applyFill="1" applyBorder="1" applyAlignment="1">
      <alignment horizontal="left"/>
    </xf>
    <xf numFmtId="0" fontId="6" fillId="3" borderId="33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8" fillId="3" borderId="33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3" fontId="6" fillId="0" borderId="4" xfId="2" applyNumberFormat="1" applyFont="1" applyBorder="1" applyAlignment="1">
      <alignment horizontal="center"/>
    </xf>
    <xf numFmtId="3" fontId="6" fillId="0" borderId="5" xfId="2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3" fontId="6" fillId="0" borderId="10" xfId="2" applyNumberFormat="1" applyFont="1" applyBorder="1" applyAlignment="1">
      <alignment horizontal="center" vertical="center"/>
    </xf>
    <xf numFmtId="3" fontId="6" fillId="0" borderId="19" xfId="2" applyNumberFormat="1" applyFont="1" applyBorder="1" applyAlignment="1">
      <alignment horizontal="center" vertical="center"/>
    </xf>
    <xf numFmtId="3" fontId="6" fillId="0" borderId="11" xfId="2" applyNumberFormat="1" applyFont="1" applyBorder="1" applyAlignment="1">
      <alignment horizontal="center"/>
    </xf>
    <xf numFmtId="3" fontId="6" fillId="0" borderId="12" xfId="2" applyNumberFormat="1" applyFont="1" applyBorder="1" applyAlignment="1">
      <alignment horizontal="center"/>
    </xf>
    <xf numFmtId="3" fontId="6" fillId="0" borderId="13" xfId="2" applyNumberFormat="1" applyFont="1" applyBorder="1" applyAlignment="1">
      <alignment horizontal="center"/>
    </xf>
    <xf numFmtId="0" fontId="6" fillId="0" borderId="17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22" fillId="8" borderId="0" xfId="3" applyFont="1" applyFill="1" applyAlignment="1">
      <alignment horizontal="center"/>
    </xf>
    <xf numFmtId="0" fontId="22" fillId="8" borderId="0" xfId="3" applyFont="1" applyFill="1" applyAlignment="1"/>
    <xf numFmtId="4" fontId="1" fillId="8" borderId="0" xfId="3" applyNumberFormat="1" applyFont="1" applyFill="1"/>
    <xf numFmtId="0" fontId="1" fillId="8" borderId="0" xfId="3" applyFont="1" applyFill="1"/>
    <xf numFmtId="0" fontId="22" fillId="8" borderId="0" xfId="3" applyFont="1" applyFill="1" applyAlignment="1"/>
    <xf numFmtId="0" fontId="1" fillId="8" borderId="0" xfId="3" applyFont="1" applyFill="1" applyAlignment="1">
      <alignment horizontal="center"/>
    </xf>
    <xf numFmtId="0" fontId="1" fillId="8" borderId="0" xfId="3" applyFont="1" applyFill="1" applyAlignment="1">
      <alignment horizontal="left"/>
    </xf>
    <xf numFmtId="0" fontId="1" fillId="8" borderId="0" xfId="2" applyFont="1" applyFill="1" applyBorder="1"/>
    <xf numFmtId="0" fontId="23" fillId="8" borderId="8" xfId="0" applyFont="1" applyFill="1" applyBorder="1"/>
    <xf numFmtId="0" fontId="23" fillId="8" borderId="41" xfId="0" applyFont="1" applyFill="1" applyBorder="1"/>
    <xf numFmtId="0" fontId="6" fillId="8" borderId="1" xfId="2" applyFont="1" applyFill="1" applyBorder="1" applyAlignment="1">
      <alignment horizontal="center"/>
    </xf>
    <xf numFmtId="0" fontId="6" fillId="8" borderId="8" xfId="2" applyFont="1" applyFill="1" applyBorder="1" applyAlignment="1">
      <alignment horizontal="center"/>
    </xf>
    <xf numFmtId="0" fontId="6" fillId="8" borderId="0" xfId="2" applyFont="1" applyFill="1" applyBorder="1"/>
  </cellXfs>
  <cellStyles count="11">
    <cellStyle name="Normální" xfId="0" builtinId="0"/>
    <cellStyle name="Normální 2" xfId="10"/>
    <cellStyle name="normální_2007 - 1" xfId="4"/>
    <cellStyle name="normální_2008 - 12" xfId="5"/>
    <cellStyle name="normální_Blokace OI_10_5.10.2009" xfId="9"/>
    <cellStyle name="normální_Navrh IR2009 - 21_10_2008" xfId="6"/>
    <cellStyle name="normální_OVaK" xfId="7"/>
    <cellStyle name="normální_pl - 2003" xfId="3"/>
    <cellStyle name="normální_pl2002" xfId="1"/>
    <cellStyle name="normální_ROZPOČET 2008 - BAR" xfId="8"/>
    <cellStyle name="normální_Seši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89"/>
  <sheetViews>
    <sheetView tabSelected="1" zoomScale="115" zoomScaleNormal="115" workbookViewId="0">
      <selection activeCell="A52" sqref="A52"/>
    </sheetView>
  </sheetViews>
  <sheetFormatPr defaultRowHeight="12.75" x14ac:dyDescent="0.2"/>
  <cols>
    <col min="1" max="1" width="52" style="6" customWidth="1"/>
    <col min="2" max="3" width="10.7109375" style="975" customWidth="1"/>
    <col min="4" max="4" width="10.28515625" style="975" customWidth="1"/>
    <col min="5" max="5" width="8" style="975" customWidth="1"/>
    <col min="6" max="6" width="6.7109375" style="872" customWidth="1"/>
    <col min="7" max="129" width="9.140625" style="872"/>
    <col min="130" max="16384" width="9.140625" style="976"/>
  </cols>
  <sheetData>
    <row r="1" spans="1:130" s="1052" customFormat="1" ht="23.25" customHeight="1" x14ac:dyDescent="0.25">
      <c r="A1" s="1049" t="s">
        <v>836</v>
      </c>
      <c r="B1" s="1049"/>
      <c r="C1" s="1049"/>
      <c r="D1" s="1049"/>
      <c r="E1" s="1049"/>
      <c r="F1" s="1049"/>
      <c r="G1" s="1050"/>
      <c r="H1" s="1051"/>
    </row>
    <row r="2" spans="1:130" s="1052" customFormat="1" ht="18.75" customHeight="1" x14ac:dyDescent="0.25">
      <c r="A2" s="1053" t="s">
        <v>872</v>
      </c>
      <c r="B2" s="1053"/>
      <c r="C2" s="1053"/>
      <c r="D2" s="1053"/>
      <c r="E2" s="1053"/>
      <c r="F2" s="1053"/>
      <c r="H2" s="1051"/>
    </row>
    <row r="3" spans="1:130" s="1052" customFormat="1" ht="11.25" customHeight="1" thickBot="1" x14ac:dyDescent="0.25">
      <c r="E3" s="1054" t="s">
        <v>837</v>
      </c>
      <c r="F3" s="1055"/>
      <c r="H3" s="1051"/>
    </row>
    <row r="4" spans="1:130" s="872" customFormat="1" ht="17.25" customHeight="1" thickBot="1" x14ac:dyDescent="0.25">
      <c r="A4" s="1059" t="s">
        <v>838</v>
      </c>
      <c r="B4" s="868" t="s">
        <v>839</v>
      </c>
      <c r="C4" s="869"/>
      <c r="D4" s="1007" t="s">
        <v>840</v>
      </c>
      <c r="E4" s="870" t="s">
        <v>841</v>
      </c>
      <c r="F4" s="871"/>
    </row>
    <row r="5" spans="1:130" s="872" customFormat="1" ht="17.25" customHeight="1" thickBot="1" x14ac:dyDescent="0.25">
      <c r="A5" s="1060" t="s">
        <v>842</v>
      </c>
      <c r="B5" s="873" t="s">
        <v>843</v>
      </c>
      <c r="C5" s="874" t="s">
        <v>844</v>
      </c>
      <c r="D5" s="1008"/>
      <c r="E5" s="875" t="s">
        <v>845</v>
      </c>
      <c r="F5" s="876" t="s">
        <v>846</v>
      </c>
    </row>
    <row r="6" spans="1:130" s="883" customFormat="1" ht="18.75" customHeight="1" thickBot="1" x14ac:dyDescent="0.25">
      <c r="A6" s="877" t="s">
        <v>30</v>
      </c>
      <c r="B6" s="878">
        <f>SUM(B7:B15)</f>
        <v>593124</v>
      </c>
      <c r="C6" s="879">
        <f>SUM(C7:C15)</f>
        <v>512916</v>
      </c>
      <c r="D6" s="878">
        <f>SUM(D7:D15)</f>
        <v>489001</v>
      </c>
      <c r="E6" s="880">
        <f t="shared" ref="E6:E13" si="0">(D6/B6)*100</f>
        <v>82.444986208617422</v>
      </c>
      <c r="F6" s="881">
        <f t="shared" ref="F6:F15" si="1">(D6/C6)*100</f>
        <v>95.337443168082103</v>
      </c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  <c r="R6" s="882"/>
      <c r="S6" s="882"/>
      <c r="T6" s="882"/>
      <c r="U6" s="882"/>
      <c r="V6" s="882"/>
      <c r="W6" s="882"/>
      <c r="X6" s="882"/>
      <c r="Y6" s="882"/>
      <c r="Z6" s="882"/>
      <c r="AA6" s="882"/>
      <c r="AB6" s="882"/>
      <c r="AC6" s="882"/>
      <c r="AD6" s="882"/>
      <c r="AE6" s="882"/>
      <c r="AF6" s="882"/>
      <c r="AG6" s="882"/>
      <c r="AH6" s="882"/>
      <c r="AI6" s="882"/>
      <c r="AJ6" s="882"/>
      <c r="AK6" s="882"/>
      <c r="AL6" s="882"/>
      <c r="AM6" s="882"/>
      <c r="AN6" s="882"/>
      <c r="AO6" s="882"/>
      <c r="AP6" s="882"/>
      <c r="AQ6" s="882"/>
      <c r="AR6" s="882"/>
      <c r="AS6" s="882"/>
      <c r="AT6" s="882"/>
      <c r="AU6" s="882"/>
      <c r="AV6" s="882"/>
      <c r="AW6" s="882"/>
      <c r="AX6" s="882"/>
      <c r="AY6" s="882"/>
      <c r="AZ6" s="882"/>
      <c r="BA6" s="882"/>
      <c r="BB6" s="882"/>
      <c r="BC6" s="882"/>
      <c r="BD6" s="882"/>
      <c r="BE6" s="882"/>
      <c r="BF6" s="882"/>
      <c r="BG6" s="882"/>
      <c r="BH6" s="882"/>
      <c r="BI6" s="882"/>
      <c r="BJ6" s="882"/>
      <c r="BK6" s="882"/>
      <c r="BL6" s="882"/>
      <c r="BM6" s="882"/>
      <c r="BN6" s="882"/>
      <c r="BO6" s="882"/>
      <c r="BP6" s="882"/>
      <c r="BQ6" s="882"/>
      <c r="BR6" s="882"/>
      <c r="BS6" s="882"/>
      <c r="BT6" s="882"/>
      <c r="BU6" s="882"/>
      <c r="BV6" s="882"/>
      <c r="BW6" s="882"/>
      <c r="BX6" s="882"/>
      <c r="BY6" s="882"/>
      <c r="BZ6" s="882"/>
      <c r="CA6" s="882"/>
      <c r="CB6" s="882"/>
      <c r="CC6" s="882"/>
      <c r="CD6" s="882"/>
      <c r="CE6" s="882"/>
      <c r="CF6" s="882"/>
      <c r="CG6" s="882"/>
      <c r="CH6" s="882"/>
      <c r="CI6" s="882"/>
      <c r="CJ6" s="882"/>
      <c r="CK6" s="882"/>
      <c r="CL6" s="882"/>
      <c r="CM6" s="882"/>
      <c r="CN6" s="882"/>
      <c r="CO6" s="882"/>
      <c r="CP6" s="882"/>
      <c r="CQ6" s="882"/>
      <c r="CR6" s="882"/>
      <c r="CS6" s="882"/>
      <c r="CT6" s="882"/>
      <c r="CU6" s="882"/>
      <c r="CV6" s="882"/>
      <c r="CW6" s="882"/>
      <c r="CX6" s="882"/>
      <c r="CY6" s="882"/>
      <c r="CZ6" s="882"/>
      <c r="DA6" s="882"/>
      <c r="DB6" s="882"/>
      <c r="DC6" s="882"/>
      <c r="DD6" s="882"/>
      <c r="DE6" s="882"/>
      <c r="DF6" s="882"/>
      <c r="DG6" s="882"/>
      <c r="DH6" s="882"/>
      <c r="DI6" s="882"/>
      <c r="DJ6" s="882"/>
      <c r="DK6" s="882"/>
      <c r="DL6" s="882"/>
      <c r="DM6" s="882"/>
      <c r="DN6" s="882"/>
      <c r="DO6" s="882"/>
      <c r="DP6" s="882"/>
      <c r="DQ6" s="882"/>
      <c r="DR6" s="882"/>
      <c r="DS6" s="882"/>
      <c r="DT6" s="882"/>
      <c r="DU6" s="882"/>
      <c r="DV6" s="882"/>
      <c r="DW6" s="882"/>
      <c r="DX6" s="882"/>
      <c r="DY6" s="882"/>
    </row>
    <row r="7" spans="1:130" s="890" customFormat="1" ht="18" customHeight="1" x14ac:dyDescent="0.2">
      <c r="A7" s="884" t="s">
        <v>31</v>
      </c>
      <c r="B7" s="885">
        <v>113813</v>
      </c>
      <c r="C7" s="886">
        <v>200875</v>
      </c>
      <c r="D7" s="886">
        <v>197418</v>
      </c>
      <c r="E7" s="887">
        <f t="shared" si="0"/>
        <v>173.4582165481975</v>
      </c>
      <c r="F7" s="888">
        <f t="shared" si="1"/>
        <v>98.279029247044178</v>
      </c>
      <c r="G7" s="872"/>
      <c r="H7" s="872"/>
      <c r="I7" s="872"/>
      <c r="J7" s="872"/>
      <c r="K7" s="872"/>
      <c r="L7" s="872"/>
      <c r="M7" s="872"/>
      <c r="N7" s="872"/>
      <c r="O7" s="872"/>
      <c r="P7" s="872"/>
      <c r="Q7" s="872"/>
      <c r="R7" s="872"/>
      <c r="S7" s="872"/>
      <c r="T7" s="872"/>
      <c r="U7" s="872"/>
      <c r="V7" s="872"/>
      <c r="W7" s="872"/>
      <c r="X7" s="872"/>
      <c r="Y7" s="872"/>
      <c r="Z7" s="872"/>
      <c r="AA7" s="872"/>
      <c r="AB7" s="872"/>
      <c r="AC7" s="872"/>
      <c r="AD7" s="872"/>
      <c r="AE7" s="872"/>
      <c r="AF7" s="872"/>
      <c r="AG7" s="872"/>
      <c r="AH7" s="872"/>
      <c r="AI7" s="872"/>
      <c r="AJ7" s="872"/>
      <c r="AK7" s="872"/>
      <c r="AL7" s="872"/>
      <c r="AM7" s="872"/>
      <c r="AN7" s="872"/>
      <c r="AO7" s="872"/>
      <c r="AP7" s="872"/>
      <c r="AQ7" s="872"/>
      <c r="AR7" s="872"/>
      <c r="AS7" s="872"/>
      <c r="AT7" s="872"/>
      <c r="AU7" s="872"/>
      <c r="AV7" s="872"/>
      <c r="AW7" s="872"/>
      <c r="AX7" s="872"/>
      <c r="AY7" s="872"/>
      <c r="AZ7" s="872"/>
      <c r="BA7" s="872"/>
      <c r="BB7" s="872"/>
      <c r="BC7" s="872"/>
      <c r="BD7" s="872"/>
      <c r="BE7" s="872"/>
      <c r="BF7" s="872"/>
      <c r="BG7" s="872"/>
      <c r="BH7" s="872"/>
      <c r="BI7" s="872"/>
      <c r="BJ7" s="872"/>
      <c r="BK7" s="872"/>
      <c r="BL7" s="872"/>
      <c r="BM7" s="872"/>
      <c r="BN7" s="872"/>
      <c r="BO7" s="872"/>
      <c r="BP7" s="872"/>
      <c r="BQ7" s="872"/>
      <c r="BR7" s="872"/>
      <c r="BS7" s="872"/>
      <c r="BT7" s="872"/>
      <c r="BU7" s="872"/>
      <c r="BV7" s="872"/>
      <c r="BW7" s="872"/>
      <c r="BX7" s="872"/>
      <c r="BY7" s="872"/>
      <c r="BZ7" s="872"/>
      <c r="CA7" s="872"/>
      <c r="CB7" s="872"/>
      <c r="CC7" s="872"/>
      <c r="CD7" s="872"/>
      <c r="CE7" s="872"/>
      <c r="CF7" s="872"/>
      <c r="CG7" s="872"/>
      <c r="CH7" s="872"/>
      <c r="CI7" s="872"/>
      <c r="CJ7" s="872"/>
      <c r="CK7" s="872"/>
      <c r="CL7" s="872"/>
      <c r="CM7" s="872"/>
      <c r="CN7" s="872"/>
      <c r="CO7" s="872"/>
      <c r="CP7" s="872"/>
      <c r="CQ7" s="872"/>
      <c r="CR7" s="872"/>
      <c r="CS7" s="872"/>
      <c r="CT7" s="872"/>
      <c r="CU7" s="872"/>
      <c r="CV7" s="872"/>
      <c r="CW7" s="872"/>
      <c r="CX7" s="872"/>
      <c r="CY7" s="872"/>
      <c r="CZ7" s="872"/>
      <c r="DA7" s="872"/>
      <c r="DB7" s="872"/>
      <c r="DC7" s="872"/>
      <c r="DD7" s="872"/>
      <c r="DE7" s="872"/>
      <c r="DF7" s="872"/>
      <c r="DG7" s="872"/>
      <c r="DH7" s="872"/>
      <c r="DI7" s="872"/>
      <c r="DJ7" s="872"/>
      <c r="DK7" s="872"/>
      <c r="DL7" s="872"/>
      <c r="DM7" s="872"/>
      <c r="DN7" s="872"/>
      <c r="DO7" s="872"/>
      <c r="DP7" s="872"/>
      <c r="DQ7" s="872"/>
      <c r="DR7" s="872"/>
      <c r="DS7" s="872"/>
      <c r="DT7" s="872"/>
      <c r="DU7" s="872"/>
      <c r="DV7" s="872"/>
      <c r="DW7" s="872"/>
      <c r="DX7" s="872"/>
      <c r="DY7" s="872"/>
      <c r="DZ7" s="889"/>
    </row>
    <row r="8" spans="1:130" s="890" customFormat="1" ht="18" customHeight="1" x14ac:dyDescent="0.2">
      <c r="A8" s="884" t="s">
        <v>136</v>
      </c>
      <c r="B8" s="891">
        <v>96559</v>
      </c>
      <c r="C8" s="892">
        <v>89442</v>
      </c>
      <c r="D8" s="892">
        <v>86276</v>
      </c>
      <c r="E8" s="887">
        <f t="shared" si="0"/>
        <v>89.350552511935717</v>
      </c>
      <c r="F8" s="893">
        <f t="shared" si="1"/>
        <v>96.460275933006869</v>
      </c>
      <c r="G8" s="872"/>
      <c r="H8" s="872"/>
      <c r="I8" s="872"/>
      <c r="J8" s="872"/>
      <c r="K8" s="872"/>
      <c r="L8" s="872"/>
      <c r="M8" s="872"/>
      <c r="N8" s="872"/>
      <c r="O8" s="872"/>
      <c r="P8" s="872"/>
      <c r="Q8" s="872"/>
      <c r="R8" s="872"/>
      <c r="S8" s="872"/>
      <c r="T8" s="872"/>
      <c r="U8" s="872"/>
      <c r="V8" s="872"/>
      <c r="W8" s="872"/>
      <c r="X8" s="872"/>
      <c r="Y8" s="872"/>
      <c r="Z8" s="872"/>
      <c r="AA8" s="872"/>
      <c r="AB8" s="872"/>
      <c r="AC8" s="872"/>
      <c r="AD8" s="872"/>
      <c r="AE8" s="872"/>
      <c r="AF8" s="872"/>
      <c r="AG8" s="872"/>
      <c r="AH8" s="872"/>
      <c r="AI8" s="872"/>
      <c r="AJ8" s="872"/>
      <c r="AK8" s="872"/>
      <c r="AL8" s="872"/>
      <c r="AM8" s="872"/>
      <c r="AN8" s="872"/>
      <c r="AO8" s="872"/>
      <c r="AP8" s="872"/>
      <c r="AQ8" s="872"/>
      <c r="AR8" s="872"/>
      <c r="AS8" s="872"/>
      <c r="AT8" s="872"/>
      <c r="AU8" s="872"/>
      <c r="AV8" s="872"/>
      <c r="AW8" s="872"/>
      <c r="AX8" s="872"/>
      <c r="AY8" s="872"/>
      <c r="AZ8" s="872"/>
      <c r="BA8" s="872"/>
      <c r="BB8" s="872"/>
      <c r="BC8" s="872"/>
      <c r="BD8" s="872"/>
      <c r="BE8" s="872"/>
      <c r="BF8" s="872"/>
      <c r="BG8" s="872"/>
      <c r="BH8" s="872"/>
      <c r="BI8" s="872"/>
      <c r="BJ8" s="872"/>
      <c r="BK8" s="872"/>
      <c r="BL8" s="872"/>
      <c r="BM8" s="872"/>
      <c r="BN8" s="872"/>
      <c r="BO8" s="872"/>
      <c r="BP8" s="872"/>
      <c r="BQ8" s="872"/>
      <c r="BR8" s="872"/>
      <c r="BS8" s="872"/>
      <c r="BT8" s="872"/>
      <c r="BU8" s="872"/>
      <c r="BV8" s="872"/>
      <c r="BW8" s="872"/>
      <c r="BX8" s="872"/>
      <c r="BY8" s="872"/>
      <c r="BZ8" s="872"/>
      <c r="CA8" s="872"/>
      <c r="CB8" s="872"/>
      <c r="CC8" s="872"/>
      <c r="CD8" s="872"/>
      <c r="CE8" s="872"/>
      <c r="CF8" s="872"/>
      <c r="CG8" s="872"/>
      <c r="CH8" s="872"/>
      <c r="CI8" s="872"/>
      <c r="CJ8" s="872"/>
      <c r="CK8" s="872"/>
      <c r="CL8" s="872"/>
      <c r="CM8" s="872"/>
      <c r="CN8" s="872"/>
      <c r="CO8" s="872"/>
      <c r="CP8" s="872"/>
      <c r="CQ8" s="872"/>
      <c r="CR8" s="872"/>
      <c r="CS8" s="872"/>
      <c r="CT8" s="872"/>
      <c r="CU8" s="872"/>
      <c r="CV8" s="872"/>
      <c r="CW8" s="872"/>
      <c r="CX8" s="872"/>
      <c r="CY8" s="872"/>
      <c r="CZ8" s="872"/>
      <c r="DA8" s="872"/>
      <c r="DB8" s="872"/>
      <c r="DC8" s="872"/>
      <c r="DD8" s="872"/>
      <c r="DE8" s="872"/>
      <c r="DF8" s="872"/>
      <c r="DG8" s="872"/>
      <c r="DH8" s="872"/>
      <c r="DI8" s="872"/>
      <c r="DJ8" s="872"/>
      <c r="DK8" s="872"/>
      <c r="DL8" s="872"/>
      <c r="DM8" s="872"/>
      <c r="DN8" s="872"/>
      <c r="DO8" s="872"/>
      <c r="DP8" s="872"/>
      <c r="DQ8" s="872"/>
      <c r="DR8" s="872"/>
      <c r="DS8" s="872"/>
      <c r="DT8" s="872"/>
      <c r="DU8" s="872"/>
      <c r="DV8" s="872"/>
      <c r="DW8" s="872"/>
      <c r="DX8" s="872"/>
      <c r="DY8" s="872"/>
      <c r="DZ8" s="889"/>
    </row>
    <row r="9" spans="1:130" s="890" customFormat="1" ht="18" customHeight="1" x14ac:dyDescent="0.2">
      <c r="A9" s="894" t="s">
        <v>272</v>
      </c>
      <c r="B9" s="895">
        <v>18973</v>
      </c>
      <c r="C9" s="895">
        <v>17602</v>
      </c>
      <c r="D9" s="892">
        <v>16660</v>
      </c>
      <c r="E9" s="887">
        <f t="shared" si="0"/>
        <v>87.808991725083004</v>
      </c>
      <c r="F9" s="893">
        <f t="shared" si="1"/>
        <v>94.648335416429958</v>
      </c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2"/>
      <c r="AO9" s="872"/>
      <c r="AP9" s="872"/>
      <c r="AQ9" s="872"/>
      <c r="AR9" s="872"/>
      <c r="AS9" s="872"/>
      <c r="AT9" s="872"/>
      <c r="AU9" s="872"/>
      <c r="AV9" s="872"/>
      <c r="AW9" s="872"/>
      <c r="AX9" s="872"/>
      <c r="AY9" s="872"/>
      <c r="AZ9" s="872"/>
      <c r="BA9" s="872"/>
      <c r="BB9" s="872"/>
      <c r="BC9" s="872"/>
      <c r="BD9" s="872"/>
      <c r="BE9" s="872"/>
      <c r="BF9" s="872"/>
      <c r="BG9" s="872"/>
      <c r="BH9" s="872"/>
      <c r="BI9" s="872"/>
      <c r="BJ9" s="872"/>
      <c r="BK9" s="872"/>
      <c r="BL9" s="872"/>
      <c r="BM9" s="872"/>
      <c r="BN9" s="872"/>
      <c r="BO9" s="872"/>
      <c r="BP9" s="872"/>
      <c r="BQ9" s="872"/>
      <c r="BR9" s="872"/>
      <c r="BS9" s="872"/>
      <c r="BT9" s="872"/>
      <c r="BU9" s="872"/>
      <c r="BV9" s="872"/>
      <c r="BW9" s="872"/>
      <c r="BX9" s="872"/>
      <c r="BY9" s="872"/>
      <c r="BZ9" s="872"/>
      <c r="CA9" s="872"/>
      <c r="CB9" s="872"/>
      <c r="CC9" s="872"/>
      <c r="CD9" s="872"/>
      <c r="CE9" s="872"/>
      <c r="CF9" s="872"/>
      <c r="CG9" s="872"/>
      <c r="CH9" s="872"/>
      <c r="CI9" s="872"/>
      <c r="CJ9" s="872"/>
      <c r="CK9" s="872"/>
      <c r="CL9" s="872"/>
      <c r="CM9" s="872"/>
      <c r="CN9" s="872"/>
      <c r="CO9" s="872"/>
      <c r="CP9" s="872"/>
      <c r="CQ9" s="872"/>
      <c r="CR9" s="872"/>
      <c r="CS9" s="872"/>
      <c r="CT9" s="872"/>
      <c r="CU9" s="872"/>
      <c r="CV9" s="872"/>
      <c r="CW9" s="872"/>
      <c r="CX9" s="872"/>
      <c r="CY9" s="872"/>
      <c r="CZ9" s="872"/>
      <c r="DA9" s="872"/>
      <c r="DB9" s="872"/>
      <c r="DC9" s="872"/>
      <c r="DD9" s="872"/>
      <c r="DE9" s="872"/>
      <c r="DF9" s="872"/>
      <c r="DG9" s="872"/>
      <c r="DH9" s="872"/>
      <c r="DI9" s="872"/>
      <c r="DJ9" s="872"/>
      <c r="DK9" s="872"/>
      <c r="DL9" s="872"/>
      <c r="DM9" s="872"/>
      <c r="DN9" s="872"/>
      <c r="DO9" s="872"/>
      <c r="DP9" s="872"/>
      <c r="DQ9" s="872"/>
      <c r="DR9" s="872"/>
      <c r="DS9" s="872"/>
      <c r="DT9" s="872"/>
      <c r="DU9" s="872"/>
      <c r="DV9" s="872"/>
      <c r="DW9" s="872"/>
      <c r="DX9" s="872"/>
      <c r="DY9" s="872"/>
      <c r="DZ9" s="889"/>
    </row>
    <row r="10" spans="1:130" s="890" customFormat="1" ht="18" customHeight="1" x14ac:dyDescent="0.2">
      <c r="A10" s="896" t="s">
        <v>285</v>
      </c>
      <c r="B10" s="897">
        <v>5000</v>
      </c>
      <c r="C10" s="898">
        <v>1392</v>
      </c>
      <c r="D10" s="892">
        <v>1391</v>
      </c>
      <c r="E10" s="887">
        <f t="shared" si="0"/>
        <v>27.82</v>
      </c>
      <c r="F10" s="893">
        <f t="shared" si="1"/>
        <v>99.928160919540232</v>
      </c>
      <c r="G10" s="872"/>
      <c r="H10" s="872"/>
      <c r="I10" s="872"/>
      <c r="J10" s="872"/>
      <c r="K10" s="872"/>
      <c r="L10" s="872"/>
      <c r="M10" s="872"/>
      <c r="N10" s="872"/>
      <c r="O10" s="872"/>
      <c r="P10" s="872"/>
      <c r="Q10" s="872"/>
      <c r="R10" s="872"/>
      <c r="S10" s="872"/>
      <c r="T10" s="872"/>
      <c r="U10" s="872"/>
      <c r="V10" s="872"/>
      <c r="W10" s="872"/>
      <c r="X10" s="872"/>
      <c r="Y10" s="872"/>
      <c r="Z10" s="872"/>
      <c r="AA10" s="872"/>
      <c r="AB10" s="872"/>
      <c r="AC10" s="872"/>
      <c r="AD10" s="872"/>
      <c r="AE10" s="872"/>
      <c r="AF10" s="872"/>
      <c r="AG10" s="872"/>
      <c r="AH10" s="872"/>
      <c r="AI10" s="872"/>
      <c r="AJ10" s="872"/>
      <c r="AK10" s="872"/>
      <c r="AL10" s="872"/>
      <c r="AM10" s="872"/>
      <c r="AN10" s="872"/>
      <c r="AO10" s="872"/>
      <c r="AP10" s="872"/>
      <c r="AQ10" s="872"/>
      <c r="AR10" s="872"/>
      <c r="AS10" s="872"/>
      <c r="AT10" s="872"/>
      <c r="AU10" s="872"/>
      <c r="AV10" s="872"/>
      <c r="AW10" s="872"/>
      <c r="AX10" s="872"/>
      <c r="AY10" s="872"/>
      <c r="AZ10" s="872"/>
      <c r="BA10" s="872"/>
      <c r="BB10" s="872"/>
      <c r="BC10" s="872"/>
      <c r="BD10" s="872"/>
      <c r="BE10" s="872"/>
      <c r="BF10" s="872"/>
      <c r="BG10" s="872"/>
      <c r="BH10" s="872"/>
      <c r="BI10" s="872"/>
      <c r="BJ10" s="872"/>
      <c r="BK10" s="872"/>
      <c r="BL10" s="872"/>
      <c r="BM10" s="872"/>
      <c r="BN10" s="872"/>
      <c r="BO10" s="872"/>
      <c r="BP10" s="872"/>
      <c r="BQ10" s="872"/>
      <c r="BR10" s="872"/>
      <c r="BS10" s="872"/>
      <c r="BT10" s="872"/>
      <c r="BU10" s="872"/>
      <c r="BV10" s="872"/>
      <c r="BW10" s="872"/>
      <c r="BX10" s="872"/>
      <c r="BY10" s="872"/>
      <c r="BZ10" s="872"/>
      <c r="CA10" s="872"/>
      <c r="CB10" s="872"/>
      <c r="CC10" s="872"/>
      <c r="CD10" s="872"/>
      <c r="CE10" s="872"/>
      <c r="CF10" s="872"/>
      <c r="CG10" s="872"/>
      <c r="CH10" s="872"/>
      <c r="CI10" s="872"/>
      <c r="CJ10" s="872"/>
      <c r="CK10" s="872"/>
      <c r="CL10" s="872"/>
      <c r="CM10" s="872"/>
      <c r="CN10" s="872"/>
      <c r="CO10" s="872"/>
      <c r="CP10" s="872"/>
      <c r="CQ10" s="872"/>
      <c r="CR10" s="872"/>
      <c r="CS10" s="872"/>
      <c r="CT10" s="872"/>
      <c r="CU10" s="872"/>
      <c r="CV10" s="872"/>
      <c r="CW10" s="872"/>
      <c r="CX10" s="872"/>
      <c r="CY10" s="872"/>
      <c r="CZ10" s="872"/>
      <c r="DA10" s="872"/>
      <c r="DB10" s="872"/>
      <c r="DC10" s="872"/>
      <c r="DD10" s="872"/>
      <c r="DE10" s="872"/>
      <c r="DF10" s="872"/>
      <c r="DG10" s="872"/>
      <c r="DH10" s="872"/>
      <c r="DI10" s="872"/>
      <c r="DJ10" s="872"/>
      <c r="DK10" s="872"/>
      <c r="DL10" s="872"/>
      <c r="DM10" s="872"/>
      <c r="DN10" s="872"/>
      <c r="DO10" s="872"/>
      <c r="DP10" s="872"/>
      <c r="DQ10" s="872"/>
      <c r="DR10" s="872"/>
      <c r="DS10" s="872"/>
      <c r="DT10" s="872"/>
      <c r="DU10" s="872"/>
      <c r="DV10" s="872"/>
      <c r="DW10" s="872"/>
      <c r="DX10" s="872"/>
      <c r="DY10" s="872"/>
      <c r="DZ10" s="889"/>
    </row>
    <row r="11" spans="1:130" s="890" customFormat="1" ht="18" customHeight="1" x14ac:dyDescent="0.2">
      <c r="A11" s="896" t="s">
        <v>288</v>
      </c>
      <c r="B11" s="897">
        <v>3086</v>
      </c>
      <c r="C11" s="507">
        <v>601</v>
      </c>
      <c r="D11" s="892">
        <v>598</v>
      </c>
      <c r="E11" s="887">
        <f t="shared" si="0"/>
        <v>19.377835385612443</v>
      </c>
      <c r="F11" s="893">
        <f t="shared" si="1"/>
        <v>99.500831946755412</v>
      </c>
      <c r="G11" s="872"/>
      <c r="H11" s="872"/>
      <c r="I11" s="872"/>
      <c r="J11" s="872"/>
      <c r="K11" s="872"/>
      <c r="L11" s="872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872"/>
      <c r="AE11" s="872"/>
      <c r="AF11" s="872"/>
      <c r="AG11" s="872"/>
      <c r="AH11" s="872"/>
      <c r="AI11" s="872"/>
      <c r="AJ11" s="872"/>
      <c r="AK11" s="872"/>
      <c r="AL11" s="872"/>
      <c r="AM11" s="872"/>
      <c r="AN11" s="872"/>
      <c r="AO11" s="872"/>
      <c r="AP11" s="872"/>
      <c r="AQ11" s="872"/>
      <c r="AR11" s="872"/>
      <c r="AS11" s="872"/>
      <c r="AT11" s="872"/>
      <c r="AU11" s="872"/>
      <c r="AV11" s="872"/>
      <c r="AW11" s="872"/>
      <c r="AX11" s="872"/>
      <c r="AY11" s="872"/>
      <c r="AZ11" s="872"/>
      <c r="BA11" s="872"/>
      <c r="BB11" s="872"/>
      <c r="BC11" s="872"/>
      <c r="BD11" s="872"/>
      <c r="BE11" s="872"/>
      <c r="BF11" s="872"/>
      <c r="BG11" s="872"/>
      <c r="BH11" s="872"/>
      <c r="BI11" s="872"/>
      <c r="BJ11" s="872"/>
      <c r="BK11" s="872"/>
      <c r="BL11" s="872"/>
      <c r="BM11" s="872"/>
      <c r="BN11" s="872"/>
      <c r="BO11" s="872"/>
      <c r="BP11" s="872"/>
      <c r="BQ11" s="872"/>
      <c r="BR11" s="872"/>
      <c r="BS11" s="872"/>
      <c r="BT11" s="872"/>
      <c r="BU11" s="872"/>
      <c r="BV11" s="872"/>
      <c r="BW11" s="872"/>
      <c r="BX11" s="872"/>
      <c r="BY11" s="872"/>
      <c r="BZ11" s="872"/>
      <c r="CA11" s="872"/>
      <c r="CB11" s="872"/>
      <c r="CC11" s="872"/>
      <c r="CD11" s="872"/>
      <c r="CE11" s="872"/>
      <c r="CF11" s="872"/>
      <c r="CG11" s="872"/>
      <c r="CH11" s="872"/>
      <c r="CI11" s="872"/>
      <c r="CJ11" s="872"/>
      <c r="CK11" s="872"/>
      <c r="CL11" s="872"/>
      <c r="CM11" s="872"/>
      <c r="CN11" s="872"/>
      <c r="CO11" s="872"/>
      <c r="CP11" s="872"/>
      <c r="CQ11" s="872"/>
      <c r="CR11" s="872"/>
      <c r="CS11" s="872"/>
      <c r="CT11" s="872"/>
      <c r="CU11" s="872"/>
      <c r="CV11" s="872"/>
      <c r="CW11" s="872"/>
      <c r="CX11" s="872"/>
      <c r="CY11" s="872"/>
      <c r="CZ11" s="872"/>
      <c r="DA11" s="872"/>
      <c r="DB11" s="872"/>
      <c r="DC11" s="872"/>
      <c r="DD11" s="872"/>
      <c r="DE11" s="872"/>
      <c r="DF11" s="872"/>
      <c r="DG11" s="872"/>
      <c r="DH11" s="872"/>
      <c r="DI11" s="872"/>
      <c r="DJ11" s="872"/>
      <c r="DK11" s="872"/>
      <c r="DL11" s="872"/>
      <c r="DM11" s="872"/>
      <c r="DN11" s="872"/>
      <c r="DO11" s="872"/>
      <c r="DP11" s="872"/>
      <c r="DQ11" s="872"/>
      <c r="DR11" s="872"/>
      <c r="DS11" s="872"/>
      <c r="DT11" s="872"/>
      <c r="DU11" s="872"/>
      <c r="DV11" s="872"/>
      <c r="DW11" s="872"/>
      <c r="DX11" s="872"/>
      <c r="DY11" s="872"/>
      <c r="DZ11" s="889"/>
    </row>
    <row r="12" spans="1:130" s="890" customFormat="1" ht="18" customHeight="1" x14ac:dyDescent="0.2">
      <c r="A12" s="899" t="s">
        <v>296</v>
      </c>
      <c r="B12" s="897">
        <v>69396</v>
      </c>
      <c r="C12" s="900">
        <v>40617</v>
      </c>
      <c r="D12" s="892">
        <v>33830</v>
      </c>
      <c r="E12" s="901">
        <f t="shared" si="0"/>
        <v>48.749207447115104</v>
      </c>
      <c r="F12" s="893">
        <f t="shared" si="1"/>
        <v>83.290247925745376</v>
      </c>
      <c r="G12" s="872"/>
      <c r="H12" s="872"/>
      <c r="I12" s="872"/>
      <c r="J12" s="872"/>
      <c r="K12" s="872"/>
      <c r="L12" s="872"/>
      <c r="M12" s="872"/>
      <c r="N12" s="872"/>
      <c r="O12" s="872"/>
      <c r="P12" s="872"/>
      <c r="Q12" s="872"/>
      <c r="R12" s="872"/>
      <c r="S12" s="872"/>
      <c r="T12" s="872"/>
      <c r="U12" s="872"/>
      <c r="V12" s="872"/>
      <c r="W12" s="872"/>
      <c r="X12" s="872"/>
      <c r="Y12" s="872"/>
      <c r="Z12" s="872"/>
      <c r="AA12" s="872"/>
      <c r="AB12" s="872"/>
      <c r="AC12" s="872"/>
      <c r="AD12" s="872"/>
      <c r="AE12" s="872"/>
      <c r="AF12" s="872"/>
      <c r="AG12" s="872"/>
      <c r="AH12" s="872"/>
      <c r="AI12" s="872"/>
      <c r="AJ12" s="872"/>
      <c r="AK12" s="872"/>
      <c r="AL12" s="872"/>
      <c r="AM12" s="872"/>
      <c r="AN12" s="872"/>
      <c r="AO12" s="872"/>
      <c r="AP12" s="872"/>
      <c r="AQ12" s="872"/>
      <c r="AR12" s="872"/>
      <c r="AS12" s="872"/>
      <c r="AT12" s="872"/>
      <c r="AU12" s="872"/>
      <c r="AV12" s="872"/>
      <c r="AW12" s="872"/>
      <c r="AX12" s="872"/>
      <c r="AY12" s="872"/>
      <c r="AZ12" s="872"/>
      <c r="BA12" s="872"/>
      <c r="BB12" s="872"/>
      <c r="BC12" s="872"/>
      <c r="BD12" s="872"/>
      <c r="BE12" s="872"/>
      <c r="BF12" s="872"/>
      <c r="BG12" s="872"/>
      <c r="BH12" s="872"/>
      <c r="BI12" s="872"/>
      <c r="BJ12" s="872"/>
      <c r="BK12" s="872"/>
      <c r="BL12" s="872"/>
      <c r="BM12" s="872"/>
      <c r="BN12" s="872"/>
      <c r="BO12" s="872"/>
      <c r="BP12" s="872"/>
      <c r="BQ12" s="872"/>
      <c r="BR12" s="872"/>
      <c r="BS12" s="872"/>
      <c r="BT12" s="872"/>
      <c r="BU12" s="872"/>
      <c r="BV12" s="872"/>
      <c r="BW12" s="872"/>
      <c r="BX12" s="872"/>
      <c r="BY12" s="872"/>
      <c r="BZ12" s="872"/>
      <c r="CA12" s="872"/>
      <c r="CB12" s="872"/>
      <c r="CC12" s="872"/>
      <c r="CD12" s="872"/>
      <c r="CE12" s="872"/>
      <c r="CF12" s="872"/>
      <c r="CG12" s="872"/>
      <c r="CH12" s="872"/>
      <c r="CI12" s="872"/>
      <c r="CJ12" s="872"/>
      <c r="CK12" s="872"/>
      <c r="CL12" s="872"/>
      <c r="CM12" s="872"/>
      <c r="CN12" s="872"/>
      <c r="CO12" s="872"/>
      <c r="CP12" s="872"/>
      <c r="CQ12" s="872"/>
      <c r="CR12" s="872"/>
      <c r="CS12" s="872"/>
      <c r="CT12" s="872"/>
      <c r="CU12" s="872"/>
      <c r="CV12" s="872"/>
      <c r="CW12" s="872"/>
      <c r="CX12" s="872"/>
      <c r="CY12" s="872"/>
      <c r="CZ12" s="872"/>
      <c r="DA12" s="872"/>
      <c r="DB12" s="872"/>
      <c r="DC12" s="872"/>
      <c r="DD12" s="872"/>
      <c r="DE12" s="872"/>
      <c r="DF12" s="872"/>
      <c r="DG12" s="872"/>
      <c r="DH12" s="872"/>
      <c r="DI12" s="872"/>
      <c r="DJ12" s="872"/>
      <c r="DK12" s="872"/>
      <c r="DL12" s="872"/>
      <c r="DM12" s="872"/>
      <c r="DN12" s="872"/>
      <c r="DO12" s="872"/>
      <c r="DP12" s="872"/>
      <c r="DQ12" s="872"/>
      <c r="DR12" s="872"/>
      <c r="DS12" s="872"/>
      <c r="DT12" s="872"/>
      <c r="DU12" s="872"/>
      <c r="DV12" s="872"/>
      <c r="DW12" s="872"/>
      <c r="DX12" s="872"/>
      <c r="DY12" s="872"/>
      <c r="DZ12" s="889"/>
    </row>
    <row r="13" spans="1:130" s="890" customFormat="1" ht="18" customHeight="1" x14ac:dyDescent="0.2">
      <c r="A13" s="902" t="s">
        <v>383</v>
      </c>
      <c r="B13" s="989">
        <v>284646</v>
      </c>
      <c r="C13" s="989">
        <v>162295</v>
      </c>
      <c r="D13" s="989">
        <v>152736</v>
      </c>
      <c r="E13" s="997">
        <f t="shared" si="0"/>
        <v>53.658228114921691</v>
      </c>
      <c r="F13" s="994">
        <f t="shared" si="1"/>
        <v>94.110108136418248</v>
      </c>
      <c r="G13" s="872"/>
      <c r="H13" s="872"/>
      <c r="I13" s="872"/>
      <c r="J13" s="872"/>
      <c r="K13" s="872"/>
      <c r="L13" s="872"/>
      <c r="M13" s="872"/>
      <c r="N13" s="872"/>
      <c r="O13" s="872"/>
      <c r="P13" s="872"/>
      <c r="Q13" s="872"/>
      <c r="R13" s="872"/>
      <c r="S13" s="872"/>
      <c r="T13" s="872"/>
      <c r="U13" s="872"/>
      <c r="V13" s="872"/>
      <c r="W13" s="872"/>
      <c r="X13" s="872"/>
      <c r="Y13" s="872"/>
      <c r="Z13" s="872"/>
      <c r="AA13" s="872"/>
      <c r="AB13" s="872"/>
      <c r="AC13" s="872"/>
      <c r="AD13" s="872"/>
      <c r="AE13" s="872"/>
      <c r="AF13" s="872"/>
      <c r="AG13" s="872"/>
      <c r="AH13" s="872"/>
      <c r="AI13" s="872"/>
      <c r="AJ13" s="872"/>
      <c r="AK13" s="872"/>
      <c r="AL13" s="872"/>
      <c r="AM13" s="872"/>
      <c r="AN13" s="872"/>
      <c r="AO13" s="872"/>
      <c r="AP13" s="872"/>
      <c r="AQ13" s="872"/>
      <c r="AR13" s="872"/>
      <c r="AS13" s="872"/>
      <c r="AT13" s="872"/>
      <c r="AU13" s="872"/>
      <c r="AV13" s="872"/>
      <c r="AW13" s="872"/>
      <c r="AX13" s="872"/>
      <c r="AY13" s="872"/>
      <c r="AZ13" s="872"/>
      <c r="BA13" s="872"/>
      <c r="BB13" s="872"/>
      <c r="BC13" s="872"/>
      <c r="BD13" s="872"/>
      <c r="BE13" s="872"/>
      <c r="BF13" s="872"/>
      <c r="BG13" s="872"/>
      <c r="BH13" s="872"/>
      <c r="BI13" s="872"/>
      <c r="BJ13" s="872"/>
      <c r="BK13" s="872"/>
      <c r="BL13" s="872"/>
      <c r="BM13" s="872"/>
      <c r="BN13" s="872"/>
      <c r="BO13" s="872"/>
      <c r="BP13" s="872"/>
      <c r="BQ13" s="872"/>
      <c r="BR13" s="872"/>
      <c r="BS13" s="872"/>
      <c r="BT13" s="872"/>
      <c r="BU13" s="872"/>
      <c r="BV13" s="872"/>
      <c r="BW13" s="872"/>
      <c r="BX13" s="872"/>
      <c r="BY13" s="872"/>
      <c r="BZ13" s="872"/>
      <c r="CA13" s="872"/>
      <c r="CB13" s="872"/>
      <c r="CC13" s="872"/>
      <c r="CD13" s="872"/>
      <c r="CE13" s="872"/>
      <c r="CF13" s="872"/>
      <c r="CG13" s="872"/>
      <c r="CH13" s="872"/>
      <c r="CI13" s="872"/>
      <c r="CJ13" s="872"/>
      <c r="CK13" s="872"/>
      <c r="CL13" s="872"/>
      <c r="CM13" s="872"/>
      <c r="CN13" s="872"/>
      <c r="CO13" s="872"/>
      <c r="CP13" s="872"/>
      <c r="CQ13" s="872"/>
      <c r="CR13" s="872"/>
      <c r="CS13" s="872"/>
      <c r="CT13" s="872"/>
      <c r="CU13" s="872"/>
      <c r="CV13" s="872"/>
      <c r="CW13" s="872"/>
      <c r="CX13" s="872"/>
      <c r="CY13" s="872"/>
      <c r="CZ13" s="872"/>
      <c r="DA13" s="872"/>
      <c r="DB13" s="872"/>
      <c r="DC13" s="872"/>
      <c r="DD13" s="872"/>
      <c r="DE13" s="872"/>
      <c r="DF13" s="872"/>
      <c r="DG13" s="872"/>
      <c r="DH13" s="872"/>
      <c r="DI13" s="872"/>
      <c r="DJ13" s="872"/>
      <c r="DK13" s="872"/>
      <c r="DL13" s="872"/>
      <c r="DM13" s="872"/>
      <c r="DN13" s="872"/>
      <c r="DO13" s="872"/>
      <c r="DP13" s="872"/>
      <c r="DQ13" s="872"/>
      <c r="DR13" s="872"/>
      <c r="DS13" s="872"/>
      <c r="DT13" s="872"/>
      <c r="DU13" s="872"/>
      <c r="DV13" s="872"/>
      <c r="DW13" s="872"/>
      <c r="DX13" s="872"/>
      <c r="DY13" s="872"/>
      <c r="DZ13" s="889"/>
    </row>
    <row r="14" spans="1:130" s="890" customFormat="1" ht="12" customHeight="1" x14ac:dyDescent="0.2">
      <c r="A14" s="884" t="s">
        <v>384</v>
      </c>
      <c r="B14" s="988"/>
      <c r="C14" s="988"/>
      <c r="D14" s="988"/>
      <c r="E14" s="1004"/>
      <c r="F14" s="995"/>
      <c r="G14" s="872"/>
      <c r="H14" s="872"/>
      <c r="I14" s="872"/>
      <c r="J14" s="872"/>
      <c r="K14" s="872"/>
      <c r="L14" s="872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872"/>
      <c r="AE14" s="872"/>
      <c r="AF14" s="872"/>
      <c r="AG14" s="872"/>
      <c r="AH14" s="872"/>
      <c r="AI14" s="872"/>
      <c r="AJ14" s="872"/>
      <c r="AK14" s="872"/>
      <c r="AL14" s="872"/>
      <c r="AM14" s="872"/>
      <c r="AN14" s="872"/>
      <c r="AO14" s="872"/>
      <c r="AP14" s="872"/>
      <c r="AQ14" s="872"/>
      <c r="AR14" s="872"/>
      <c r="AS14" s="872"/>
      <c r="AT14" s="872"/>
      <c r="AU14" s="872"/>
      <c r="AV14" s="872"/>
      <c r="AW14" s="872"/>
      <c r="AX14" s="872"/>
      <c r="AY14" s="872"/>
      <c r="AZ14" s="872"/>
      <c r="BA14" s="872"/>
      <c r="BB14" s="872"/>
      <c r="BC14" s="872"/>
      <c r="BD14" s="872"/>
      <c r="BE14" s="872"/>
      <c r="BF14" s="872"/>
      <c r="BG14" s="872"/>
      <c r="BH14" s="872"/>
      <c r="BI14" s="872"/>
      <c r="BJ14" s="872"/>
      <c r="BK14" s="872"/>
      <c r="BL14" s="872"/>
      <c r="BM14" s="872"/>
      <c r="BN14" s="872"/>
      <c r="BO14" s="872"/>
      <c r="BP14" s="872"/>
      <c r="BQ14" s="872"/>
      <c r="BR14" s="872"/>
      <c r="BS14" s="872"/>
      <c r="BT14" s="872"/>
      <c r="BU14" s="872"/>
      <c r="BV14" s="872"/>
      <c r="BW14" s="872"/>
      <c r="BX14" s="872"/>
      <c r="BY14" s="872"/>
      <c r="BZ14" s="872"/>
      <c r="CA14" s="872"/>
      <c r="CB14" s="872"/>
      <c r="CC14" s="872"/>
      <c r="CD14" s="872"/>
      <c r="CE14" s="872"/>
      <c r="CF14" s="872"/>
      <c r="CG14" s="872"/>
      <c r="CH14" s="872"/>
      <c r="CI14" s="872"/>
      <c r="CJ14" s="872"/>
      <c r="CK14" s="872"/>
      <c r="CL14" s="872"/>
      <c r="CM14" s="872"/>
      <c r="CN14" s="872"/>
      <c r="CO14" s="872"/>
      <c r="CP14" s="872"/>
      <c r="CQ14" s="872"/>
      <c r="CR14" s="872"/>
      <c r="CS14" s="872"/>
      <c r="CT14" s="872"/>
      <c r="CU14" s="872"/>
      <c r="CV14" s="872"/>
      <c r="CW14" s="872"/>
      <c r="CX14" s="872"/>
      <c r="CY14" s="872"/>
      <c r="CZ14" s="872"/>
      <c r="DA14" s="872"/>
      <c r="DB14" s="872"/>
      <c r="DC14" s="872"/>
      <c r="DD14" s="872"/>
      <c r="DE14" s="872"/>
      <c r="DF14" s="872"/>
      <c r="DG14" s="872"/>
      <c r="DH14" s="872"/>
      <c r="DI14" s="872"/>
      <c r="DJ14" s="872"/>
      <c r="DK14" s="872"/>
      <c r="DL14" s="872"/>
      <c r="DM14" s="872"/>
      <c r="DN14" s="872"/>
      <c r="DO14" s="872"/>
      <c r="DP14" s="872"/>
      <c r="DQ14" s="872"/>
      <c r="DR14" s="872"/>
      <c r="DS14" s="872"/>
      <c r="DT14" s="872"/>
      <c r="DU14" s="872"/>
      <c r="DV14" s="872"/>
      <c r="DW14" s="872"/>
      <c r="DX14" s="872"/>
      <c r="DY14" s="872"/>
      <c r="DZ14" s="889"/>
    </row>
    <row r="15" spans="1:130" s="909" customFormat="1" ht="18.95" customHeight="1" thickBot="1" x14ac:dyDescent="0.25">
      <c r="A15" s="903" t="s">
        <v>555</v>
      </c>
      <c r="B15" s="904">
        <v>1651</v>
      </c>
      <c r="C15" s="905">
        <v>92</v>
      </c>
      <c r="D15" s="905">
        <v>92</v>
      </c>
      <c r="E15" s="906">
        <f>(D15/B15)*100</f>
        <v>5.5723803755299821</v>
      </c>
      <c r="F15" s="893">
        <f t="shared" si="1"/>
        <v>100</v>
      </c>
      <c r="G15" s="872"/>
      <c r="H15" s="872"/>
      <c r="I15" s="872"/>
      <c r="J15" s="872"/>
      <c r="K15" s="872"/>
      <c r="L15" s="872"/>
      <c r="M15" s="872"/>
      <c r="N15" s="907"/>
      <c r="O15" s="907"/>
      <c r="P15" s="907"/>
      <c r="Q15" s="907"/>
      <c r="R15" s="907"/>
      <c r="S15" s="907"/>
      <c r="T15" s="907"/>
      <c r="U15" s="907"/>
      <c r="V15" s="907"/>
      <c r="W15" s="907"/>
      <c r="X15" s="907"/>
      <c r="Y15" s="907"/>
      <c r="Z15" s="907"/>
      <c r="AA15" s="907"/>
      <c r="AB15" s="907"/>
      <c r="AC15" s="907"/>
      <c r="AD15" s="907"/>
      <c r="AE15" s="907"/>
      <c r="AF15" s="907"/>
      <c r="AG15" s="907"/>
      <c r="AH15" s="907"/>
      <c r="AI15" s="907"/>
      <c r="AJ15" s="907"/>
      <c r="AK15" s="907"/>
      <c r="AL15" s="907"/>
      <c r="AM15" s="907"/>
      <c r="AN15" s="907"/>
      <c r="AO15" s="907"/>
      <c r="AP15" s="907"/>
      <c r="AQ15" s="907"/>
      <c r="AR15" s="907"/>
      <c r="AS15" s="907"/>
      <c r="AT15" s="907"/>
      <c r="AU15" s="907"/>
      <c r="AV15" s="907"/>
      <c r="AW15" s="907"/>
      <c r="AX15" s="907"/>
      <c r="AY15" s="907"/>
      <c r="AZ15" s="907"/>
      <c r="BA15" s="907"/>
      <c r="BB15" s="907"/>
      <c r="BC15" s="907"/>
      <c r="BD15" s="907"/>
      <c r="BE15" s="907"/>
      <c r="BF15" s="907"/>
      <c r="BG15" s="907"/>
      <c r="BH15" s="907"/>
      <c r="BI15" s="907"/>
      <c r="BJ15" s="907"/>
      <c r="BK15" s="907"/>
      <c r="BL15" s="907"/>
      <c r="BM15" s="907"/>
      <c r="BN15" s="907"/>
      <c r="BO15" s="907"/>
      <c r="BP15" s="907"/>
      <c r="BQ15" s="907"/>
      <c r="BR15" s="907"/>
      <c r="BS15" s="907"/>
      <c r="BT15" s="907"/>
      <c r="BU15" s="907"/>
      <c r="BV15" s="907"/>
      <c r="BW15" s="907"/>
      <c r="BX15" s="907"/>
      <c r="BY15" s="907"/>
      <c r="BZ15" s="907"/>
      <c r="CA15" s="907"/>
      <c r="CB15" s="907"/>
      <c r="CC15" s="907"/>
      <c r="CD15" s="907"/>
      <c r="CE15" s="907"/>
      <c r="CF15" s="907"/>
      <c r="CG15" s="907"/>
      <c r="CH15" s="907"/>
      <c r="CI15" s="907"/>
      <c r="CJ15" s="907"/>
      <c r="CK15" s="907"/>
      <c r="CL15" s="907"/>
      <c r="CM15" s="907"/>
      <c r="CN15" s="907"/>
      <c r="CO15" s="907"/>
      <c r="CP15" s="907"/>
      <c r="CQ15" s="907"/>
      <c r="CR15" s="907"/>
      <c r="CS15" s="907"/>
      <c r="CT15" s="907"/>
      <c r="CU15" s="907"/>
      <c r="CV15" s="907"/>
      <c r="CW15" s="907"/>
      <c r="CX15" s="907"/>
      <c r="CY15" s="907"/>
      <c r="CZ15" s="907"/>
      <c r="DA15" s="907"/>
      <c r="DB15" s="907"/>
      <c r="DC15" s="907"/>
      <c r="DD15" s="907"/>
      <c r="DE15" s="907"/>
      <c r="DF15" s="907"/>
      <c r="DG15" s="907"/>
      <c r="DH15" s="907"/>
      <c r="DI15" s="907"/>
      <c r="DJ15" s="907"/>
      <c r="DK15" s="907"/>
      <c r="DL15" s="907"/>
      <c r="DM15" s="907"/>
      <c r="DN15" s="907"/>
      <c r="DO15" s="907"/>
      <c r="DP15" s="907"/>
      <c r="DQ15" s="907"/>
      <c r="DR15" s="907"/>
      <c r="DS15" s="907"/>
      <c r="DT15" s="907"/>
      <c r="DU15" s="907"/>
      <c r="DV15" s="907"/>
      <c r="DW15" s="907"/>
      <c r="DX15" s="907"/>
      <c r="DY15" s="907"/>
      <c r="DZ15" s="908"/>
    </row>
    <row r="16" spans="1:130" s="914" customFormat="1" ht="18.75" customHeight="1" thickBot="1" x14ac:dyDescent="0.25">
      <c r="A16" s="910" t="s">
        <v>560</v>
      </c>
      <c r="B16" s="878">
        <f>SUM(B17:B33)</f>
        <v>376402</v>
      </c>
      <c r="C16" s="878">
        <f>SUM(C17:C33)</f>
        <v>713716</v>
      </c>
      <c r="D16" s="911">
        <f>SUM(D17:D33)</f>
        <v>683711</v>
      </c>
      <c r="E16" s="880">
        <f>(D16/B16)*100</f>
        <v>181.64382760984267</v>
      </c>
      <c r="F16" s="881">
        <f>(D16/C16)*100</f>
        <v>95.795946847205329</v>
      </c>
      <c r="G16" s="1056"/>
      <c r="H16" s="1056"/>
      <c r="I16" s="872"/>
      <c r="J16" s="872"/>
      <c r="K16" s="872"/>
      <c r="L16" s="872"/>
      <c r="M16" s="872"/>
      <c r="N16" s="912"/>
      <c r="O16" s="912"/>
      <c r="P16" s="912"/>
      <c r="Q16" s="912"/>
      <c r="R16" s="912"/>
      <c r="S16" s="912"/>
      <c r="T16" s="912"/>
      <c r="U16" s="912"/>
      <c r="V16" s="912"/>
      <c r="W16" s="912"/>
      <c r="X16" s="912"/>
      <c r="Y16" s="912"/>
      <c r="Z16" s="912"/>
      <c r="AA16" s="912"/>
      <c r="AB16" s="912"/>
      <c r="AC16" s="912"/>
      <c r="AD16" s="912"/>
      <c r="AE16" s="912"/>
      <c r="AF16" s="912"/>
      <c r="AG16" s="912"/>
      <c r="AH16" s="912"/>
      <c r="AI16" s="912"/>
      <c r="AJ16" s="912"/>
      <c r="AK16" s="912"/>
      <c r="AL16" s="912"/>
      <c r="AM16" s="912"/>
      <c r="AN16" s="912"/>
      <c r="AO16" s="912"/>
      <c r="AP16" s="912"/>
      <c r="AQ16" s="912"/>
      <c r="AR16" s="912"/>
      <c r="AS16" s="912"/>
      <c r="AT16" s="912"/>
      <c r="AU16" s="912"/>
      <c r="AV16" s="912"/>
      <c r="AW16" s="912"/>
      <c r="AX16" s="912"/>
      <c r="AY16" s="912"/>
      <c r="AZ16" s="912"/>
      <c r="BA16" s="912"/>
      <c r="BB16" s="912"/>
      <c r="BC16" s="912"/>
      <c r="BD16" s="912"/>
      <c r="BE16" s="912"/>
      <c r="BF16" s="912"/>
      <c r="BG16" s="912"/>
      <c r="BH16" s="912"/>
      <c r="BI16" s="912"/>
      <c r="BJ16" s="912"/>
      <c r="BK16" s="912"/>
      <c r="BL16" s="912"/>
      <c r="BM16" s="912"/>
      <c r="BN16" s="912"/>
      <c r="BO16" s="912"/>
      <c r="BP16" s="912"/>
      <c r="BQ16" s="912"/>
      <c r="BR16" s="912"/>
      <c r="BS16" s="912"/>
      <c r="BT16" s="912"/>
      <c r="BU16" s="912"/>
      <c r="BV16" s="912"/>
      <c r="BW16" s="912"/>
      <c r="BX16" s="912"/>
      <c r="BY16" s="912"/>
      <c r="BZ16" s="912"/>
      <c r="CA16" s="912"/>
      <c r="CB16" s="912"/>
      <c r="CC16" s="912"/>
      <c r="CD16" s="912"/>
      <c r="CE16" s="912"/>
      <c r="CF16" s="912"/>
      <c r="CG16" s="912"/>
      <c r="CH16" s="912"/>
      <c r="CI16" s="912"/>
      <c r="CJ16" s="912"/>
      <c r="CK16" s="912"/>
      <c r="CL16" s="912"/>
      <c r="CM16" s="912"/>
      <c r="CN16" s="912"/>
      <c r="CO16" s="912"/>
      <c r="CP16" s="912"/>
      <c r="CQ16" s="912"/>
      <c r="CR16" s="912"/>
      <c r="CS16" s="912"/>
      <c r="CT16" s="912"/>
      <c r="CU16" s="912"/>
      <c r="CV16" s="912"/>
      <c r="CW16" s="912"/>
      <c r="CX16" s="912"/>
      <c r="CY16" s="912"/>
      <c r="CZ16" s="912"/>
      <c r="DA16" s="912"/>
      <c r="DB16" s="912"/>
      <c r="DC16" s="912"/>
      <c r="DD16" s="912"/>
      <c r="DE16" s="912"/>
      <c r="DF16" s="912"/>
      <c r="DG16" s="912"/>
      <c r="DH16" s="912"/>
      <c r="DI16" s="912"/>
      <c r="DJ16" s="912"/>
      <c r="DK16" s="912"/>
      <c r="DL16" s="912"/>
      <c r="DM16" s="912"/>
      <c r="DN16" s="912"/>
      <c r="DO16" s="912"/>
      <c r="DP16" s="912"/>
      <c r="DQ16" s="912"/>
      <c r="DR16" s="912"/>
      <c r="DS16" s="912"/>
      <c r="DT16" s="912"/>
      <c r="DU16" s="912"/>
      <c r="DV16" s="912"/>
      <c r="DW16" s="912"/>
      <c r="DX16" s="912"/>
      <c r="DY16" s="912"/>
      <c r="DZ16" s="913"/>
    </row>
    <row r="17" spans="1:130" s="890" customFormat="1" ht="18" customHeight="1" x14ac:dyDescent="0.2">
      <c r="A17" s="884" t="s">
        <v>561</v>
      </c>
      <c r="B17" s="895">
        <v>3286</v>
      </c>
      <c r="C17" s="895">
        <v>35785</v>
      </c>
      <c r="D17" s="915">
        <v>34172</v>
      </c>
      <c r="E17" s="916">
        <f>(D17/B17)*100</f>
        <v>1039.9269628727939</v>
      </c>
      <c r="F17" s="917">
        <f>(D17/C17)*100</f>
        <v>95.49252480089423</v>
      </c>
      <c r="G17" s="1056"/>
      <c r="H17" s="1056"/>
      <c r="I17" s="872"/>
      <c r="J17" s="872"/>
      <c r="K17" s="872"/>
      <c r="L17" s="872"/>
      <c r="M17" s="872"/>
      <c r="N17" s="872"/>
      <c r="O17" s="872"/>
      <c r="P17" s="872"/>
      <c r="Q17" s="872"/>
      <c r="R17" s="872"/>
      <c r="S17" s="872"/>
      <c r="T17" s="872"/>
      <c r="U17" s="872"/>
      <c r="V17" s="872"/>
      <c r="W17" s="872"/>
      <c r="X17" s="872"/>
      <c r="Y17" s="872"/>
      <c r="Z17" s="872"/>
      <c r="AA17" s="872"/>
      <c r="AB17" s="872"/>
      <c r="AC17" s="872"/>
      <c r="AD17" s="872"/>
      <c r="AE17" s="872"/>
      <c r="AF17" s="872"/>
      <c r="AG17" s="872"/>
      <c r="AH17" s="872"/>
      <c r="AI17" s="872"/>
      <c r="AJ17" s="872"/>
      <c r="AK17" s="872"/>
      <c r="AL17" s="872"/>
      <c r="AM17" s="872"/>
      <c r="AN17" s="872"/>
      <c r="AO17" s="872"/>
      <c r="AP17" s="872"/>
      <c r="AQ17" s="872"/>
      <c r="AR17" s="872"/>
      <c r="AS17" s="872"/>
      <c r="AT17" s="872"/>
      <c r="AU17" s="872"/>
      <c r="AV17" s="872"/>
      <c r="AW17" s="872"/>
      <c r="AX17" s="872"/>
      <c r="AY17" s="872"/>
      <c r="AZ17" s="872"/>
      <c r="BA17" s="872"/>
      <c r="BB17" s="872"/>
      <c r="BC17" s="872"/>
      <c r="BD17" s="872"/>
      <c r="BE17" s="872"/>
      <c r="BF17" s="872"/>
      <c r="BG17" s="872"/>
      <c r="BH17" s="872"/>
      <c r="BI17" s="872"/>
      <c r="BJ17" s="872"/>
      <c r="BK17" s="872"/>
      <c r="BL17" s="872"/>
      <c r="BM17" s="872"/>
      <c r="BN17" s="872"/>
      <c r="BO17" s="872"/>
      <c r="BP17" s="872"/>
      <c r="BQ17" s="872"/>
      <c r="BR17" s="872"/>
      <c r="BS17" s="872"/>
      <c r="BT17" s="872"/>
      <c r="BU17" s="872"/>
      <c r="BV17" s="872"/>
      <c r="BW17" s="872"/>
      <c r="BX17" s="872"/>
      <c r="BY17" s="872"/>
      <c r="BZ17" s="872"/>
      <c r="CA17" s="872"/>
      <c r="CB17" s="872"/>
      <c r="CC17" s="872"/>
      <c r="CD17" s="872"/>
      <c r="CE17" s="872"/>
      <c r="CF17" s="872"/>
      <c r="CG17" s="872"/>
      <c r="CH17" s="872"/>
      <c r="CI17" s="872"/>
      <c r="CJ17" s="872"/>
      <c r="CK17" s="872"/>
      <c r="CL17" s="872"/>
      <c r="CM17" s="872"/>
      <c r="CN17" s="872"/>
      <c r="CO17" s="872"/>
      <c r="CP17" s="872"/>
      <c r="CQ17" s="872"/>
      <c r="CR17" s="872"/>
      <c r="CS17" s="872"/>
      <c r="CT17" s="872"/>
      <c r="CU17" s="872"/>
      <c r="CV17" s="872"/>
      <c r="CW17" s="872"/>
      <c r="CX17" s="872"/>
      <c r="CY17" s="872"/>
      <c r="CZ17" s="872"/>
      <c r="DA17" s="872"/>
      <c r="DB17" s="872"/>
      <c r="DC17" s="872"/>
      <c r="DD17" s="872"/>
      <c r="DE17" s="872"/>
      <c r="DF17" s="872"/>
      <c r="DG17" s="872"/>
      <c r="DH17" s="872"/>
      <c r="DI17" s="872"/>
      <c r="DJ17" s="872"/>
      <c r="DK17" s="872"/>
      <c r="DL17" s="872"/>
      <c r="DM17" s="872"/>
      <c r="DN17" s="872"/>
      <c r="DO17" s="872"/>
      <c r="DP17" s="872"/>
      <c r="DQ17" s="872"/>
      <c r="DR17" s="872"/>
      <c r="DS17" s="872"/>
      <c r="DT17" s="872"/>
      <c r="DU17" s="872"/>
      <c r="DV17" s="872"/>
      <c r="DW17" s="872"/>
      <c r="DX17" s="872"/>
      <c r="DY17" s="872"/>
      <c r="DZ17" s="889"/>
    </row>
    <row r="18" spans="1:130" s="890" customFormat="1" ht="18" customHeight="1" x14ac:dyDescent="0.2">
      <c r="A18" s="918" t="s">
        <v>576</v>
      </c>
      <c r="B18" s="895">
        <v>1757</v>
      </c>
      <c r="C18" s="895">
        <v>57970</v>
      </c>
      <c r="D18" s="915">
        <v>54015</v>
      </c>
      <c r="E18" s="916">
        <f>(D18/B18)*100</f>
        <v>3074.2743312464427</v>
      </c>
      <c r="F18" s="917">
        <f>(D18/C18)*100</f>
        <v>93.177505606348106</v>
      </c>
      <c r="G18" s="1056"/>
      <c r="H18" s="1056"/>
      <c r="I18" s="872"/>
      <c r="J18" s="872"/>
      <c r="K18" s="872"/>
      <c r="L18" s="872"/>
      <c r="M18" s="872"/>
      <c r="N18" s="872"/>
      <c r="O18" s="872"/>
      <c r="P18" s="872"/>
      <c r="Q18" s="872"/>
      <c r="R18" s="872"/>
      <c r="S18" s="872"/>
      <c r="T18" s="872"/>
      <c r="U18" s="872"/>
      <c r="V18" s="872"/>
      <c r="W18" s="872"/>
      <c r="X18" s="872"/>
      <c r="Y18" s="872"/>
      <c r="Z18" s="872"/>
      <c r="AA18" s="872"/>
      <c r="AB18" s="872"/>
      <c r="AC18" s="872"/>
      <c r="AD18" s="872"/>
      <c r="AE18" s="872"/>
      <c r="AF18" s="872"/>
      <c r="AG18" s="872"/>
      <c r="AH18" s="872"/>
      <c r="AI18" s="872"/>
      <c r="AJ18" s="872"/>
      <c r="AK18" s="872"/>
      <c r="AL18" s="872"/>
      <c r="AM18" s="872"/>
      <c r="AN18" s="872"/>
      <c r="AO18" s="872"/>
      <c r="AP18" s="872"/>
      <c r="AQ18" s="872"/>
      <c r="AR18" s="872"/>
      <c r="AS18" s="872"/>
      <c r="AT18" s="872"/>
      <c r="AU18" s="872"/>
      <c r="AV18" s="872"/>
      <c r="AW18" s="872"/>
      <c r="AX18" s="872"/>
      <c r="AY18" s="872"/>
      <c r="AZ18" s="872"/>
      <c r="BA18" s="872"/>
      <c r="BB18" s="872"/>
      <c r="BC18" s="872"/>
      <c r="BD18" s="872"/>
      <c r="BE18" s="872"/>
      <c r="BF18" s="872"/>
      <c r="BG18" s="872"/>
      <c r="BH18" s="872"/>
      <c r="BI18" s="872"/>
      <c r="BJ18" s="872"/>
      <c r="BK18" s="872"/>
      <c r="BL18" s="872"/>
      <c r="BM18" s="872"/>
      <c r="BN18" s="872"/>
      <c r="BO18" s="872"/>
      <c r="BP18" s="872"/>
      <c r="BQ18" s="872"/>
      <c r="BR18" s="872"/>
      <c r="BS18" s="872"/>
      <c r="BT18" s="872"/>
      <c r="BU18" s="872"/>
      <c r="BV18" s="872"/>
      <c r="BW18" s="872"/>
      <c r="BX18" s="872"/>
      <c r="BY18" s="872"/>
      <c r="BZ18" s="872"/>
      <c r="CA18" s="872"/>
      <c r="CB18" s="872"/>
      <c r="CC18" s="872"/>
      <c r="CD18" s="872"/>
      <c r="CE18" s="872"/>
      <c r="CF18" s="872"/>
      <c r="CG18" s="872"/>
      <c r="CH18" s="872"/>
      <c r="CI18" s="872"/>
      <c r="CJ18" s="872"/>
      <c r="CK18" s="872"/>
      <c r="CL18" s="872"/>
      <c r="CM18" s="872"/>
      <c r="CN18" s="872"/>
      <c r="CO18" s="872"/>
      <c r="CP18" s="872"/>
      <c r="CQ18" s="872"/>
      <c r="CR18" s="872"/>
      <c r="CS18" s="872"/>
      <c r="CT18" s="872"/>
      <c r="CU18" s="872"/>
      <c r="CV18" s="872"/>
      <c r="CW18" s="872"/>
      <c r="CX18" s="872"/>
      <c r="CY18" s="872"/>
      <c r="CZ18" s="872"/>
      <c r="DA18" s="872"/>
      <c r="DB18" s="872"/>
      <c r="DC18" s="872"/>
      <c r="DD18" s="872"/>
      <c r="DE18" s="872"/>
      <c r="DF18" s="872"/>
      <c r="DG18" s="872"/>
      <c r="DH18" s="872"/>
      <c r="DI18" s="872"/>
      <c r="DJ18" s="872"/>
      <c r="DK18" s="872"/>
      <c r="DL18" s="872"/>
      <c r="DM18" s="872"/>
      <c r="DN18" s="872"/>
      <c r="DO18" s="872"/>
      <c r="DP18" s="872"/>
      <c r="DQ18" s="872"/>
      <c r="DR18" s="872"/>
      <c r="DS18" s="872"/>
      <c r="DT18" s="872"/>
      <c r="DU18" s="872"/>
      <c r="DV18" s="872"/>
      <c r="DW18" s="872"/>
      <c r="DX18" s="872"/>
      <c r="DY18" s="872"/>
      <c r="DZ18" s="889"/>
    </row>
    <row r="19" spans="1:130" s="890" customFormat="1" ht="18" customHeight="1" x14ac:dyDescent="0.2">
      <c r="A19" s="1057" t="s">
        <v>592</v>
      </c>
      <c r="B19" s="1000">
        <v>2238</v>
      </c>
      <c r="C19" s="1000">
        <v>233</v>
      </c>
      <c r="D19" s="1002">
        <v>233</v>
      </c>
      <c r="E19" s="997">
        <f>(D19/B19)*100</f>
        <v>10.411081322609473</v>
      </c>
      <c r="F19" s="994">
        <f>(D19/C19)*100</f>
        <v>100</v>
      </c>
      <c r="G19" s="1056"/>
      <c r="H19" s="1056"/>
      <c r="I19" s="872"/>
      <c r="J19" s="872"/>
      <c r="K19" s="872"/>
      <c r="L19" s="872"/>
      <c r="M19" s="907"/>
      <c r="N19" s="907"/>
      <c r="O19" s="907"/>
      <c r="P19" s="907"/>
      <c r="Q19" s="907"/>
      <c r="R19" s="907"/>
      <c r="S19" s="907"/>
      <c r="T19" s="907"/>
      <c r="U19" s="907"/>
      <c r="V19" s="907"/>
      <c r="W19" s="907"/>
      <c r="X19" s="907"/>
      <c r="Y19" s="907"/>
      <c r="Z19" s="907"/>
      <c r="AA19" s="907"/>
      <c r="AB19" s="907"/>
      <c r="AC19" s="907"/>
      <c r="AD19" s="907"/>
      <c r="AE19" s="907"/>
      <c r="AF19" s="907"/>
      <c r="AG19" s="907"/>
      <c r="AH19" s="907"/>
      <c r="AI19" s="872"/>
      <c r="AJ19" s="872"/>
      <c r="AK19" s="872"/>
      <c r="AL19" s="872"/>
      <c r="AM19" s="872"/>
      <c r="AN19" s="872"/>
      <c r="AO19" s="872"/>
      <c r="AP19" s="872"/>
      <c r="AQ19" s="872"/>
      <c r="AR19" s="872"/>
      <c r="AS19" s="872"/>
      <c r="AT19" s="872"/>
      <c r="AU19" s="872"/>
      <c r="AV19" s="872"/>
      <c r="AW19" s="872"/>
      <c r="AX19" s="872"/>
      <c r="AY19" s="872"/>
      <c r="AZ19" s="872"/>
      <c r="BA19" s="872"/>
      <c r="BB19" s="872"/>
      <c r="BC19" s="872"/>
      <c r="BD19" s="872"/>
      <c r="BE19" s="872"/>
      <c r="BF19" s="872"/>
      <c r="BG19" s="872"/>
      <c r="BH19" s="872"/>
      <c r="BI19" s="872"/>
      <c r="BJ19" s="872"/>
      <c r="BK19" s="872"/>
      <c r="BL19" s="872"/>
      <c r="BM19" s="872"/>
      <c r="BN19" s="872"/>
      <c r="BO19" s="872"/>
      <c r="BP19" s="872"/>
      <c r="BQ19" s="872"/>
      <c r="BR19" s="872"/>
      <c r="BS19" s="872"/>
      <c r="BT19" s="872"/>
      <c r="BU19" s="872"/>
      <c r="BV19" s="872"/>
      <c r="BW19" s="872"/>
      <c r="BX19" s="872"/>
      <c r="BY19" s="872"/>
      <c r="BZ19" s="872"/>
      <c r="CA19" s="872"/>
      <c r="CB19" s="872"/>
      <c r="CC19" s="872"/>
      <c r="CD19" s="872"/>
      <c r="CE19" s="872"/>
      <c r="CF19" s="872"/>
      <c r="CG19" s="872"/>
      <c r="CH19" s="872"/>
      <c r="CI19" s="872"/>
      <c r="CJ19" s="872"/>
      <c r="CK19" s="872"/>
      <c r="CL19" s="872"/>
      <c r="CM19" s="872"/>
      <c r="CN19" s="872"/>
      <c r="CO19" s="872"/>
      <c r="CP19" s="872"/>
      <c r="CQ19" s="872"/>
      <c r="CR19" s="872"/>
      <c r="CS19" s="872"/>
      <c r="CT19" s="872"/>
      <c r="CU19" s="872"/>
      <c r="CV19" s="872"/>
      <c r="CW19" s="872"/>
      <c r="CX19" s="872"/>
      <c r="CY19" s="872"/>
      <c r="CZ19" s="872"/>
      <c r="DA19" s="872"/>
      <c r="DB19" s="872"/>
      <c r="DC19" s="872"/>
      <c r="DD19" s="872"/>
      <c r="DE19" s="872"/>
      <c r="DF19" s="872"/>
      <c r="DG19" s="872"/>
      <c r="DH19" s="872"/>
      <c r="DI19" s="872"/>
      <c r="DJ19" s="872"/>
      <c r="DK19" s="872"/>
      <c r="DL19" s="872"/>
      <c r="DM19" s="872"/>
      <c r="DN19" s="872"/>
      <c r="DO19" s="872"/>
      <c r="DP19" s="872"/>
      <c r="DQ19" s="872"/>
      <c r="DR19" s="872"/>
      <c r="DS19" s="872"/>
      <c r="DT19" s="872"/>
      <c r="DU19" s="872"/>
      <c r="DV19" s="889"/>
    </row>
    <row r="20" spans="1:130" s="890" customFormat="1" ht="12" customHeight="1" x14ac:dyDescent="0.2">
      <c r="A20" s="1058" t="s">
        <v>593</v>
      </c>
      <c r="B20" s="1001"/>
      <c r="C20" s="1001"/>
      <c r="D20" s="1003"/>
      <c r="E20" s="1004"/>
      <c r="F20" s="995"/>
      <c r="G20" s="1056"/>
      <c r="H20" s="1056"/>
      <c r="I20" s="872"/>
      <c r="J20" s="872"/>
      <c r="K20" s="872"/>
      <c r="L20" s="872"/>
      <c r="M20" s="907"/>
      <c r="N20" s="907"/>
      <c r="O20" s="907"/>
      <c r="P20" s="907"/>
      <c r="Q20" s="907"/>
      <c r="R20" s="907"/>
      <c r="S20" s="907"/>
      <c r="T20" s="907"/>
      <c r="U20" s="907"/>
      <c r="V20" s="907"/>
      <c r="W20" s="907"/>
      <c r="X20" s="907"/>
      <c r="Y20" s="907"/>
      <c r="Z20" s="907"/>
      <c r="AA20" s="907"/>
      <c r="AB20" s="907"/>
      <c r="AC20" s="907"/>
      <c r="AD20" s="907"/>
      <c r="AE20" s="907"/>
      <c r="AF20" s="907"/>
      <c r="AG20" s="907"/>
      <c r="AH20" s="907"/>
      <c r="AI20" s="872"/>
      <c r="AJ20" s="872"/>
      <c r="AK20" s="872"/>
      <c r="AL20" s="872"/>
      <c r="AM20" s="872"/>
      <c r="AN20" s="872"/>
      <c r="AO20" s="872"/>
      <c r="AP20" s="872"/>
      <c r="AQ20" s="872"/>
      <c r="AR20" s="872"/>
      <c r="AS20" s="872"/>
      <c r="AT20" s="872"/>
      <c r="AU20" s="872"/>
      <c r="AV20" s="872"/>
      <c r="AW20" s="872"/>
      <c r="AX20" s="872"/>
      <c r="AY20" s="872"/>
      <c r="AZ20" s="872"/>
      <c r="BA20" s="872"/>
      <c r="BB20" s="872"/>
      <c r="BC20" s="872"/>
      <c r="BD20" s="872"/>
      <c r="BE20" s="872"/>
      <c r="BF20" s="872"/>
      <c r="BG20" s="872"/>
      <c r="BH20" s="872"/>
      <c r="BI20" s="872"/>
      <c r="BJ20" s="872"/>
      <c r="BK20" s="872"/>
      <c r="BL20" s="872"/>
      <c r="BM20" s="872"/>
      <c r="BN20" s="872"/>
      <c r="BO20" s="872"/>
      <c r="BP20" s="872"/>
      <c r="BQ20" s="872"/>
      <c r="BR20" s="872"/>
      <c r="BS20" s="872"/>
      <c r="BT20" s="872"/>
      <c r="BU20" s="872"/>
      <c r="BV20" s="872"/>
      <c r="BW20" s="872"/>
      <c r="BX20" s="872"/>
      <c r="BY20" s="872"/>
      <c r="BZ20" s="872"/>
      <c r="CA20" s="872"/>
      <c r="CB20" s="872"/>
      <c r="CC20" s="872"/>
      <c r="CD20" s="872"/>
      <c r="CE20" s="872"/>
      <c r="CF20" s="872"/>
      <c r="CG20" s="872"/>
      <c r="CH20" s="872"/>
      <c r="CI20" s="872"/>
      <c r="CJ20" s="872"/>
      <c r="CK20" s="872"/>
      <c r="CL20" s="872"/>
      <c r="CM20" s="872"/>
      <c r="CN20" s="872"/>
      <c r="CO20" s="872"/>
      <c r="CP20" s="872"/>
      <c r="CQ20" s="872"/>
      <c r="CR20" s="872"/>
      <c r="CS20" s="872"/>
      <c r="CT20" s="872"/>
      <c r="CU20" s="872"/>
      <c r="CV20" s="872"/>
      <c r="CW20" s="872"/>
      <c r="CX20" s="872"/>
      <c r="CY20" s="872"/>
      <c r="CZ20" s="872"/>
      <c r="DA20" s="872"/>
      <c r="DB20" s="872"/>
      <c r="DC20" s="872"/>
      <c r="DD20" s="872"/>
      <c r="DE20" s="872"/>
      <c r="DF20" s="872"/>
      <c r="DG20" s="872"/>
      <c r="DH20" s="872"/>
      <c r="DI20" s="872"/>
      <c r="DJ20" s="872"/>
      <c r="DK20" s="872"/>
      <c r="DL20" s="872"/>
      <c r="DM20" s="872"/>
      <c r="DN20" s="872"/>
      <c r="DO20" s="872"/>
      <c r="DP20" s="872"/>
      <c r="DQ20" s="872"/>
      <c r="DR20" s="872"/>
      <c r="DS20" s="872"/>
      <c r="DT20" s="872"/>
      <c r="DU20" s="872"/>
      <c r="DV20" s="889"/>
    </row>
    <row r="21" spans="1:130" s="890" customFormat="1" ht="18" customHeight="1" x14ac:dyDescent="0.2">
      <c r="A21" s="894" t="s">
        <v>595</v>
      </c>
      <c r="B21" s="507">
        <v>700</v>
      </c>
      <c r="C21" s="507">
        <v>239</v>
      </c>
      <c r="D21" s="508">
        <v>224</v>
      </c>
      <c r="E21" s="916">
        <f t="shared" ref="E21:E32" si="2">(D21/B21)*100</f>
        <v>32</v>
      </c>
      <c r="F21" s="919">
        <f t="shared" ref="F21:F32" si="3">(D21/C21)*100</f>
        <v>93.723849372384933</v>
      </c>
      <c r="G21" s="1056"/>
      <c r="H21" s="1056"/>
      <c r="I21" s="872"/>
      <c r="J21" s="872"/>
      <c r="K21" s="872"/>
      <c r="L21" s="872"/>
      <c r="M21" s="872"/>
      <c r="N21" s="872"/>
      <c r="O21" s="872"/>
      <c r="P21" s="872"/>
      <c r="Q21" s="872"/>
      <c r="R21" s="872"/>
      <c r="S21" s="872"/>
      <c r="T21" s="872"/>
      <c r="U21" s="872"/>
      <c r="V21" s="872"/>
      <c r="W21" s="872"/>
      <c r="X21" s="872"/>
      <c r="Y21" s="872"/>
      <c r="Z21" s="872"/>
      <c r="AA21" s="872"/>
      <c r="AB21" s="872"/>
      <c r="AC21" s="872"/>
      <c r="AD21" s="872"/>
      <c r="AE21" s="872"/>
      <c r="AF21" s="872"/>
      <c r="AG21" s="872"/>
      <c r="AH21" s="872"/>
      <c r="AI21" s="872"/>
      <c r="AJ21" s="872"/>
      <c r="AK21" s="872"/>
      <c r="AL21" s="872"/>
      <c r="AM21" s="872"/>
      <c r="AN21" s="872"/>
      <c r="AO21" s="872"/>
      <c r="AP21" s="872"/>
      <c r="AQ21" s="872"/>
      <c r="AR21" s="872"/>
      <c r="AS21" s="872"/>
      <c r="AT21" s="872"/>
      <c r="AU21" s="872"/>
      <c r="AV21" s="872"/>
      <c r="AW21" s="872"/>
      <c r="AX21" s="872"/>
      <c r="AY21" s="872"/>
      <c r="AZ21" s="872"/>
      <c r="BA21" s="872"/>
      <c r="BB21" s="872"/>
      <c r="BC21" s="872"/>
      <c r="BD21" s="872"/>
      <c r="BE21" s="872"/>
      <c r="BF21" s="872"/>
      <c r="BG21" s="872"/>
      <c r="BH21" s="872"/>
      <c r="BI21" s="872"/>
      <c r="BJ21" s="872"/>
      <c r="BK21" s="872"/>
      <c r="BL21" s="872"/>
      <c r="BM21" s="872"/>
      <c r="BN21" s="872"/>
      <c r="BO21" s="872"/>
      <c r="BP21" s="872"/>
      <c r="BQ21" s="872"/>
      <c r="BR21" s="872"/>
      <c r="BS21" s="872"/>
      <c r="BT21" s="872"/>
      <c r="BU21" s="872"/>
      <c r="BV21" s="872"/>
      <c r="BW21" s="872"/>
      <c r="BX21" s="872"/>
      <c r="BY21" s="872"/>
      <c r="BZ21" s="872"/>
      <c r="CA21" s="872"/>
      <c r="CB21" s="872"/>
      <c r="CC21" s="872"/>
      <c r="CD21" s="872"/>
      <c r="CE21" s="872"/>
      <c r="CF21" s="872"/>
      <c r="CG21" s="872"/>
      <c r="CH21" s="872"/>
      <c r="CI21" s="872"/>
      <c r="CJ21" s="872"/>
      <c r="CK21" s="872"/>
      <c r="CL21" s="872"/>
      <c r="CM21" s="872"/>
      <c r="CN21" s="872"/>
      <c r="CO21" s="872"/>
      <c r="CP21" s="872"/>
      <c r="CQ21" s="872"/>
      <c r="CR21" s="872"/>
      <c r="CS21" s="872"/>
      <c r="CT21" s="872"/>
      <c r="CU21" s="872"/>
      <c r="CV21" s="872"/>
      <c r="CW21" s="872"/>
      <c r="CX21" s="872"/>
      <c r="CY21" s="872"/>
      <c r="CZ21" s="872"/>
      <c r="DA21" s="872"/>
      <c r="DB21" s="872"/>
      <c r="DC21" s="872"/>
      <c r="DD21" s="872"/>
      <c r="DE21" s="872"/>
      <c r="DF21" s="872"/>
      <c r="DG21" s="872"/>
      <c r="DH21" s="872"/>
      <c r="DI21" s="872"/>
      <c r="DJ21" s="872"/>
      <c r="DK21" s="872"/>
      <c r="DL21" s="872"/>
      <c r="DM21" s="872"/>
      <c r="DN21" s="872"/>
      <c r="DO21" s="872"/>
      <c r="DP21" s="872"/>
      <c r="DQ21" s="872"/>
      <c r="DR21" s="872"/>
      <c r="DS21" s="872"/>
      <c r="DT21" s="872"/>
      <c r="DU21" s="872"/>
      <c r="DV21" s="872"/>
      <c r="DW21" s="872"/>
      <c r="DX21" s="872"/>
      <c r="DY21" s="872"/>
      <c r="DZ21" s="889"/>
    </row>
    <row r="22" spans="1:130" s="890" customFormat="1" ht="18" customHeight="1" x14ac:dyDescent="0.2">
      <c r="A22" s="896" t="s">
        <v>601</v>
      </c>
      <c r="B22" s="507">
        <v>6936</v>
      </c>
      <c r="C22" s="898">
        <v>16198</v>
      </c>
      <c r="D22" s="508">
        <v>15875</v>
      </c>
      <c r="E22" s="916">
        <f t="shared" si="2"/>
        <v>228.87831603229526</v>
      </c>
      <c r="F22" s="919">
        <f t="shared" si="3"/>
        <v>98.005926657612051</v>
      </c>
      <c r="G22" s="1056"/>
      <c r="H22" s="1056"/>
      <c r="I22" s="872"/>
      <c r="J22" s="872"/>
      <c r="K22" s="872"/>
      <c r="L22" s="872"/>
      <c r="M22" s="872"/>
      <c r="N22" s="872"/>
      <c r="O22" s="872"/>
      <c r="P22" s="872"/>
      <c r="Q22" s="872"/>
      <c r="R22" s="872"/>
      <c r="S22" s="872"/>
      <c r="T22" s="872"/>
      <c r="U22" s="872"/>
      <c r="V22" s="872"/>
      <c r="W22" s="872"/>
      <c r="X22" s="872"/>
      <c r="Y22" s="872"/>
      <c r="Z22" s="872"/>
      <c r="AA22" s="872"/>
      <c r="AB22" s="872"/>
      <c r="AC22" s="872"/>
      <c r="AD22" s="872"/>
      <c r="AE22" s="872"/>
      <c r="AF22" s="872"/>
      <c r="AG22" s="872"/>
      <c r="AH22" s="872"/>
      <c r="AI22" s="872"/>
      <c r="AJ22" s="872"/>
      <c r="AK22" s="872"/>
      <c r="AL22" s="872"/>
      <c r="AM22" s="872"/>
      <c r="AN22" s="872"/>
      <c r="AO22" s="872"/>
      <c r="AP22" s="872"/>
      <c r="AQ22" s="872"/>
      <c r="AR22" s="872"/>
      <c r="AS22" s="872"/>
      <c r="AT22" s="872"/>
      <c r="AU22" s="872"/>
      <c r="AV22" s="872"/>
      <c r="AW22" s="872"/>
      <c r="AX22" s="872"/>
      <c r="AY22" s="872"/>
      <c r="AZ22" s="872"/>
      <c r="BA22" s="872"/>
      <c r="BB22" s="872"/>
      <c r="BC22" s="872"/>
      <c r="BD22" s="872"/>
      <c r="BE22" s="872"/>
      <c r="BF22" s="872"/>
      <c r="BG22" s="872"/>
      <c r="BH22" s="872"/>
      <c r="BI22" s="872"/>
      <c r="BJ22" s="872"/>
      <c r="BK22" s="872"/>
      <c r="BL22" s="872"/>
      <c r="BM22" s="872"/>
      <c r="BN22" s="872"/>
      <c r="BO22" s="872"/>
      <c r="BP22" s="872"/>
      <c r="BQ22" s="872"/>
      <c r="BR22" s="872"/>
      <c r="BS22" s="872"/>
      <c r="BT22" s="872"/>
      <c r="BU22" s="872"/>
      <c r="BV22" s="872"/>
      <c r="BW22" s="872"/>
      <c r="BX22" s="872"/>
      <c r="BY22" s="872"/>
      <c r="BZ22" s="872"/>
      <c r="CA22" s="872"/>
      <c r="CB22" s="872"/>
      <c r="CC22" s="872"/>
      <c r="CD22" s="872"/>
      <c r="CE22" s="872"/>
      <c r="CF22" s="872"/>
      <c r="CG22" s="872"/>
      <c r="CH22" s="872"/>
      <c r="CI22" s="872"/>
      <c r="CJ22" s="872"/>
      <c r="CK22" s="872"/>
      <c r="CL22" s="872"/>
      <c r="CM22" s="872"/>
      <c r="CN22" s="872"/>
      <c r="CO22" s="872"/>
      <c r="CP22" s="872"/>
      <c r="CQ22" s="872"/>
      <c r="CR22" s="872"/>
      <c r="CS22" s="872"/>
      <c r="CT22" s="872"/>
      <c r="CU22" s="872"/>
      <c r="CV22" s="872"/>
      <c r="CW22" s="872"/>
      <c r="CX22" s="872"/>
      <c r="CY22" s="872"/>
      <c r="CZ22" s="872"/>
      <c r="DA22" s="872"/>
      <c r="DB22" s="872"/>
      <c r="DC22" s="872"/>
      <c r="DD22" s="872"/>
      <c r="DE22" s="872"/>
      <c r="DF22" s="872"/>
      <c r="DG22" s="872"/>
      <c r="DH22" s="872"/>
      <c r="DI22" s="872"/>
      <c r="DJ22" s="872"/>
      <c r="DK22" s="872"/>
      <c r="DL22" s="872"/>
      <c r="DM22" s="872"/>
      <c r="DN22" s="872"/>
      <c r="DO22" s="872"/>
      <c r="DP22" s="872"/>
      <c r="DQ22" s="872"/>
      <c r="DR22" s="872"/>
      <c r="DS22" s="872"/>
      <c r="DT22" s="872"/>
      <c r="DU22" s="872"/>
      <c r="DV22" s="872"/>
      <c r="DW22" s="872"/>
      <c r="DX22" s="872"/>
      <c r="DY22" s="872"/>
      <c r="DZ22" s="889"/>
    </row>
    <row r="23" spans="1:130" s="890" customFormat="1" ht="18" customHeight="1" x14ac:dyDescent="0.2">
      <c r="A23" s="896" t="s">
        <v>608</v>
      </c>
      <c r="B23" s="507">
        <v>1000</v>
      </c>
      <c r="C23" s="898">
        <v>1000</v>
      </c>
      <c r="D23" s="508">
        <v>914</v>
      </c>
      <c r="E23" s="916">
        <f t="shared" si="2"/>
        <v>91.4</v>
      </c>
      <c r="F23" s="919">
        <f t="shared" si="3"/>
        <v>91.4</v>
      </c>
      <c r="G23" s="1056"/>
      <c r="H23" s="1056"/>
      <c r="I23" s="872"/>
      <c r="J23" s="872"/>
      <c r="K23" s="872"/>
      <c r="L23" s="872"/>
      <c r="M23" s="872"/>
      <c r="N23" s="872"/>
      <c r="O23" s="872"/>
      <c r="P23" s="872"/>
      <c r="Q23" s="872"/>
      <c r="R23" s="872"/>
      <c r="S23" s="872"/>
      <c r="T23" s="872"/>
      <c r="U23" s="872"/>
      <c r="V23" s="872"/>
      <c r="W23" s="872"/>
      <c r="X23" s="872"/>
      <c r="Y23" s="872"/>
      <c r="Z23" s="872"/>
      <c r="AA23" s="872"/>
      <c r="AB23" s="872"/>
      <c r="AC23" s="872"/>
      <c r="AD23" s="872"/>
      <c r="AE23" s="872"/>
      <c r="AF23" s="872"/>
      <c r="AG23" s="872"/>
      <c r="AH23" s="872"/>
      <c r="AI23" s="872"/>
      <c r="AJ23" s="872"/>
      <c r="AK23" s="872"/>
      <c r="AL23" s="872"/>
      <c r="AM23" s="872"/>
      <c r="AN23" s="872"/>
      <c r="AO23" s="872"/>
      <c r="AP23" s="872"/>
      <c r="AQ23" s="872"/>
      <c r="AR23" s="872"/>
      <c r="AS23" s="872"/>
      <c r="AT23" s="872"/>
      <c r="AU23" s="872"/>
      <c r="AV23" s="872"/>
      <c r="AW23" s="872"/>
      <c r="AX23" s="872"/>
      <c r="AY23" s="872"/>
      <c r="AZ23" s="872"/>
      <c r="BA23" s="872"/>
      <c r="BB23" s="872"/>
      <c r="BC23" s="872"/>
      <c r="BD23" s="872"/>
      <c r="BE23" s="872"/>
      <c r="BF23" s="872"/>
      <c r="BG23" s="872"/>
      <c r="BH23" s="872"/>
      <c r="BI23" s="872"/>
      <c r="BJ23" s="872"/>
      <c r="BK23" s="872"/>
      <c r="BL23" s="872"/>
      <c r="BM23" s="872"/>
      <c r="BN23" s="872"/>
      <c r="BO23" s="872"/>
      <c r="BP23" s="872"/>
      <c r="BQ23" s="872"/>
      <c r="BR23" s="872"/>
      <c r="BS23" s="872"/>
      <c r="BT23" s="872"/>
      <c r="BU23" s="872"/>
      <c r="BV23" s="872"/>
      <c r="BW23" s="872"/>
      <c r="BX23" s="872"/>
      <c r="BY23" s="872"/>
      <c r="BZ23" s="872"/>
      <c r="CA23" s="872"/>
      <c r="CB23" s="872"/>
      <c r="CC23" s="872"/>
      <c r="CD23" s="872"/>
      <c r="CE23" s="872"/>
      <c r="CF23" s="872"/>
      <c r="CG23" s="872"/>
      <c r="CH23" s="872"/>
      <c r="CI23" s="872"/>
      <c r="CJ23" s="872"/>
      <c r="CK23" s="872"/>
      <c r="CL23" s="872"/>
      <c r="CM23" s="872"/>
      <c r="CN23" s="872"/>
      <c r="CO23" s="872"/>
      <c r="CP23" s="872"/>
      <c r="CQ23" s="872"/>
      <c r="CR23" s="872"/>
      <c r="CS23" s="872"/>
      <c r="CT23" s="872"/>
      <c r="CU23" s="872"/>
      <c r="CV23" s="872"/>
      <c r="CW23" s="872"/>
      <c r="CX23" s="872"/>
      <c r="CY23" s="872"/>
      <c r="CZ23" s="872"/>
      <c r="DA23" s="872"/>
      <c r="DB23" s="872"/>
      <c r="DC23" s="872"/>
      <c r="DD23" s="872"/>
      <c r="DE23" s="872"/>
      <c r="DF23" s="872"/>
      <c r="DG23" s="872"/>
      <c r="DH23" s="872"/>
      <c r="DI23" s="872"/>
      <c r="DJ23" s="872"/>
      <c r="DK23" s="872"/>
      <c r="DL23" s="872"/>
      <c r="DM23" s="872"/>
      <c r="DN23" s="872"/>
      <c r="DO23" s="872"/>
      <c r="DP23" s="872"/>
      <c r="DQ23" s="872"/>
      <c r="DR23" s="872"/>
      <c r="DS23" s="872"/>
      <c r="DT23" s="872"/>
      <c r="DU23" s="872"/>
      <c r="DV23" s="872"/>
      <c r="DW23" s="872"/>
      <c r="DX23" s="872"/>
      <c r="DY23" s="872"/>
      <c r="DZ23" s="889"/>
    </row>
    <row r="24" spans="1:130" s="909" customFormat="1" ht="18" customHeight="1" x14ac:dyDescent="0.2">
      <c r="A24" s="920" t="s">
        <v>611</v>
      </c>
      <c r="B24" s="507">
        <v>19615</v>
      </c>
      <c r="C24" s="898">
        <v>23423</v>
      </c>
      <c r="D24" s="508">
        <v>23421</v>
      </c>
      <c r="E24" s="916">
        <f t="shared" si="2"/>
        <v>119.40351771603366</v>
      </c>
      <c r="F24" s="919">
        <f t="shared" si="3"/>
        <v>99.991461384109641</v>
      </c>
      <c r="G24" s="872"/>
      <c r="H24" s="872"/>
      <c r="I24" s="872"/>
      <c r="J24" s="872"/>
      <c r="K24" s="872"/>
      <c r="L24" s="872"/>
      <c r="M24" s="872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  <c r="AC24" s="907"/>
      <c r="AD24" s="907"/>
      <c r="AE24" s="907"/>
      <c r="AF24" s="907"/>
      <c r="AG24" s="907"/>
      <c r="AH24" s="907"/>
      <c r="AI24" s="907"/>
      <c r="AJ24" s="907"/>
      <c r="AK24" s="907"/>
      <c r="AL24" s="907"/>
      <c r="AM24" s="907"/>
      <c r="AN24" s="907"/>
      <c r="AO24" s="907"/>
      <c r="AP24" s="907"/>
      <c r="AQ24" s="907"/>
      <c r="AR24" s="907"/>
      <c r="AS24" s="907"/>
      <c r="AT24" s="907"/>
      <c r="AU24" s="907"/>
      <c r="AV24" s="907"/>
      <c r="AW24" s="907"/>
      <c r="AX24" s="907"/>
      <c r="AY24" s="907"/>
      <c r="AZ24" s="907"/>
      <c r="BA24" s="907"/>
      <c r="BB24" s="907"/>
      <c r="BC24" s="907"/>
      <c r="BD24" s="907"/>
      <c r="BE24" s="907"/>
      <c r="BF24" s="907"/>
      <c r="BG24" s="907"/>
      <c r="BH24" s="907"/>
      <c r="BI24" s="907"/>
      <c r="BJ24" s="907"/>
      <c r="BK24" s="907"/>
      <c r="BL24" s="907"/>
      <c r="BM24" s="907"/>
      <c r="BN24" s="907"/>
      <c r="BO24" s="907"/>
      <c r="BP24" s="907"/>
      <c r="BQ24" s="907"/>
      <c r="BR24" s="907"/>
      <c r="BS24" s="907"/>
      <c r="BT24" s="907"/>
      <c r="BU24" s="907"/>
      <c r="BV24" s="907"/>
      <c r="BW24" s="907"/>
      <c r="BX24" s="907"/>
      <c r="BY24" s="907"/>
      <c r="BZ24" s="907"/>
      <c r="CA24" s="907"/>
      <c r="CB24" s="907"/>
      <c r="CC24" s="907"/>
      <c r="CD24" s="907"/>
      <c r="CE24" s="907"/>
      <c r="CF24" s="907"/>
      <c r="CG24" s="907"/>
      <c r="CH24" s="907"/>
      <c r="CI24" s="907"/>
      <c r="CJ24" s="907"/>
      <c r="CK24" s="907"/>
      <c r="CL24" s="907"/>
      <c r="CM24" s="907"/>
      <c r="CN24" s="907"/>
      <c r="CO24" s="907"/>
      <c r="CP24" s="907"/>
      <c r="CQ24" s="907"/>
      <c r="CR24" s="907"/>
      <c r="CS24" s="907"/>
      <c r="CT24" s="907"/>
      <c r="CU24" s="907"/>
      <c r="CV24" s="907"/>
      <c r="CW24" s="907"/>
      <c r="CX24" s="907"/>
      <c r="CY24" s="907"/>
      <c r="CZ24" s="907"/>
      <c r="DA24" s="907"/>
      <c r="DB24" s="907"/>
      <c r="DC24" s="907"/>
      <c r="DD24" s="907"/>
      <c r="DE24" s="907"/>
      <c r="DF24" s="907"/>
      <c r="DG24" s="907"/>
      <c r="DH24" s="907"/>
      <c r="DI24" s="907"/>
      <c r="DJ24" s="907"/>
      <c r="DK24" s="907"/>
      <c r="DL24" s="907"/>
      <c r="DM24" s="907"/>
      <c r="DN24" s="907"/>
      <c r="DO24" s="907"/>
      <c r="DP24" s="907"/>
      <c r="DQ24" s="907"/>
      <c r="DR24" s="907"/>
      <c r="DS24" s="907"/>
      <c r="DT24" s="907"/>
      <c r="DU24" s="907"/>
      <c r="DV24" s="907"/>
      <c r="DW24" s="907"/>
      <c r="DX24" s="907"/>
      <c r="DY24" s="907"/>
      <c r="DZ24" s="908"/>
    </row>
    <row r="25" spans="1:130" s="890" customFormat="1" ht="18" customHeight="1" x14ac:dyDescent="0.2">
      <c r="A25" s="918" t="s">
        <v>614</v>
      </c>
      <c r="B25" s="921">
        <v>127098</v>
      </c>
      <c r="C25" s="921">
        <v>96973</v>
      </c>
      <c r="D25" s="508">
        <v>90469</v>
      </c>
      <c r="E25" s="922">
        <f t="shared" si="2"/>
        <v>71.180506380902926</v>
      </c>
      <c r="F25" s="919">
        <f t="shared" si="3"/>
        <v>93.292978457921265</v>
      </c>
      <c r="G25" s="872"/>
      <c r="H25" s="872"/>
      <c r="I25" s="872"/>
      <c r="J25" s="872"/>
      <c r="K25" s="872"/>
      <c r="L25" s="872"/>
      <c r="M25" s="872"/>
      <c r="N25" s="872"/>
      <c r="O25" s="872"/>
      <c r="P25" s="872"/>
      <c r="Q25" s="872"/>
      <c r="R25" s="872"/>
      <c r="S25" s="872"/>
      <c r="T25" s="872"/>
      <c r="U25" s="872"/>
      <c r="V25" s="872"/>
      <c r="W25" s="872"/>
      <c r="X25" s="872"/>
      <c r="Y25" s="872"/>
      <c r="Z25" s="872"/>
      <c r="AA25" s="872"/>
      <c r="AB25" s="872"/>
      <c r="AC25" s="872"/>
      <c r="AD25" s="872"/>
      <c r="AE25" s="872"/>
      <c r="AF25" s="872"/>
      <c r="AG25" s="872"/>
      <c r="AH25" s="872"/>
      <c r="AI25" s="872"/>
      <c r="AJ25" s="872"/>
      <c r="AK25" s="872"/>
      <c r="AL25" s="872"/>
      <c r="AM25" s="872"/>
      <c r="AN25" s="872"/>
      <c r="AO25" s="872"/>
      <c r="AP25" s="872"/>
      <c r="AQ25" s="872"/>
      <c r="AR25" s="872"/>
      <c r="AS25" s="872"/>
      <c r="AT25" s="872"/>
      <c r="AU25" s="872"/>
      <c r="AV25" s="872"/>
      <c r="AW25" s="872"/>
      <c r="AX25" s="872"/>
      <c r="AY25" s="872"/>
      <c r="AZ25" s="872"/>
      <c r="BA25" s="872"/>
      <c r="BB25" s="872"/>
      <c r="BC25" s="872"/>
      <c r="BD25" s="872"/>
      <c r="BE25" s="872"/>
      <c r="BF25" s="872"/>
      <c r="BG25" s="872"/>
      <c r="BH25" s="872"/>
      <c r="BI25" s="872"/>
      <c r="BJ25" s="872"/>
      <c r="BK25" s="872"/>
      <c r="BL25" s="872"/>
      <c r="BM25" s="872"/>
      <c r="BN25" s="872"/>
      <c r="BO25" s="872"/>
      <c r="BP25" s="872"/>
      <c r="BQ25" s="872"/>
      <c r="BR25" s="872"/>
      <c r="BS25" s="872"/>
      <c r="BT25" s="872"/>
      <c r="BU25" s="872"/>
      <c r="BV25" s="872"/>
      <c r="BW25" s="872"/>
      <c r="BX25" s="872"/>
      <c r="BY25" s="872"/>
      <c r="BZ25" s="872"/>
      <c r="CA25" s="872"/>
      <c r="CB25" s="872"/>
      <c r="CC25" s="872"/>
      <c r="CD25" s="872"/>
      <c r="CE25" s="872"/>
      <c r="CF25" s="872"/>
      <c r="CG25" s="872"/>
      <c r="CH25" s="872"/>
      <c r="CI25" s="872"/>
      <c r="CJ25" s="872"/>
      <c r="CK25" s="872"/>
      <c r="CL25" s="872"/>
      <c r="CM25" s="872"/>
      <c r="CN25" s="872"/>
      <c r="CO25" s="872"/>
      <c r="CP25" s="872"/>
      <c r="CQ25" s="872"/>
      <c r="CR25" s="872"/>
      <c r="CS25" s="872"/>
      <c r="CT25" s="872"/>
      <c r="CU25" s="872"/>
      <c r="CV25" s="872"/>
      <c r="CW25" s="872"/>
      <c r="CX25" s="872"/>
      <c r="CY25" s="872"/>
      <c r="CZ25" s="872"/>
      <c r="DA25" s="872"/>
      <c r="DB25" s="872"/>
      <c r="DC25" s="872"/>
      <c r="DD25" s="872"/>
      <c r="DE25" s="872"/>
      <c r="DF25" s="872"/>
      <c r="DG25" s="872"/>
      <c r="DH25" s="872"/>
      <c r="DI25" s="872"/>
      <c r="DJ25" s="872"/>
      <c r="DK25" s="872"/>
      <c r="DL25" s="872"/>
      <c r="DM25" s="872"/>
      <c r="DN25" s="872"/>
      <c r="DO25" s="872"/>
      <c r="DP25" s="872"/>
      <c r="DQ25" s="872"/>
      <c r="DR25" s="872"/>
      <c r="DS25" s="872"/>
      <c r="DT25" s="872"/>
      <c r="DU25" s="872"/>
      <c r="DV25" s="872"/>
      <c r="DW25" s="872"/>
      <c r="DX25" s="872"/>
      <c r="DY25" s="872"/>
      <c r="DZ25" s="889"/>
    </row>
    <row r="26" spans="1:130" s="925" customFormat="1" ht="18" customHeight="1" x14ac:dyDescent="0.2">
      <c r="A26" s="918" t="s">
        <v>633</v>
      </c>
      <c r="B26" s="921">
        <v>500</v>
      </c>
      <c r="C26" s="921">
        <v>0</v>
      </c>
      <c r="D26" s="508">
        <v>0</v>
      </c>
      <c r="E26" s="922">
        <f t="shared" si="2"/>
        <v>0</v>
      </c>
      <c r="F26" s="923" t="s">
        <v>119</v>
      </c>
      <c r="G26" s="872"/>
      <c r="H26" s="872"/>
      <c r="I26" s="872"/>
      <c r="J26" s="872"/>
      <c r="K26" s="872"/>
      <c r="L26" s="872"/>
      <c r="M26" s="872"/>
      <c r="N26" s="872"/>
      <c r="O26" s="872"/>
      <c r="P26" s="872"/>
      <c r="Q26" s="872"/>
      <c r="R26" s="872"/>
      <c r="S26" s="872"/>
      <c r="T26" s="872"/>
      <c r="U26" s="872"/>
      <c r="V26" s="872"/>
      <c r="W26" s="872"/>
      <c r="X26" s="872"/>
      <c r="Y26" s="872"/>
      <c r="Z26" s="872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872"/>
      <c r="AL26" s="872"/>
      <c r="AM26" s="872"/>
      <c r="AN26" s="872"/>
      <c r="AO26" s="872"/>
      <c r="AP26" s="872"/>
      <c r="AQ26" s="872"/>
      <c r="AR26" s="872"/>
      <c r="AS26" s="872"/>
      <c r="AT26" s="872"/>
      <c r="AU26" s="872"/>
      <c r="AV26" s="872"/>
      <c r="AW26" s="872"/>
      <c r="AX26" s="872"/>
      <c r="AY26" s="872"/>
      <c r="AZ26" s="872"/>
      <c r="BA26" s="872"/>
      <c r="BB26" s="872"/>
      <c r="BC26" s="872"/>
      <c r="BD26" s="872"/>
      <c r="BE26" s="872"/>
      <c r="BF26" s="872"/>
      <c r="BG26" s="872"/>
      <c r="BH26" s="872"/>
      <c r="BI26" s="872"/>
      <c r="BJ26" s="872"/>
      <c r="BK26" s="872"/>
      <c r="BL26" s="872"/>
      <c r="BM26" s="872"/>
      <c r="BN26" s="872"/>
      <c r="BO26" s="872"/>
      <c r="BP26" s="872"/>
      <c r="BQ26" s="872"/>
      <c r="BR26" s="872"/>
      <c r="BS26" s="872"/>
      <c r="BT26" s="872"/>
      <c r="BU26" s="872"/>
      <c r="BV26" s="872"/>
      <c r="BW26" s="872"/>
      <c r="BX26" s="872"/>
      <c r="BY26" s="872"/>
      <c r="BZ26" s="872"/>
      <c r="CA26" s="872"/>
      <c r="CB26" s="872"/>
      <c r="CC26" s="872"/>
      <c r="CD26" s="872"/>
      <c r="CE26" s="872"/>
      <c r="CF26" s="872"/>
      <c r="CG26" s="872"/>
      <c r="CH26" s="872"/>
      <c r="CI26" s="872"/>
      <c r="CJ26" s="872"/>
      <c r="CK26" s="872"/>
      <c r="CL26" s="872"/>
      <c r="CM26" s="872"/>
      <c r="CN26" s="872"/>
      <c r="CO26" s="872"/>
      <c r="CP26" s="872"/>
      <c r="CQ26" s="872"/>
      <c r="CR26" s="872"/>
      <c r="CS26" s="872"/>
      <c r="CT26" s="872"/>
      <c r="CU26" s="872"/>
      <c r="CV26" s="872"/>
      <c r="CW26" s="872"/>
      <c r="CX26" s="872"/>
      <c r="CY26" s="872"/>
      <c r="CZ26" s="872"/>
      <c r="DA26" s="872"/>
      <c r="DB26" s="872"/>
      <c r="DC26" s="872"/>
      <c r="DD26" s="872"/>
      <c r="DE26" s="872"/>
      <c r="DF26" s="872"/>
      <c r="DG26" s="872"/>
      <c r="DH26" s="872"/>
      <c r="DI26" s="872"/>
      <c r="DJ26" s="872"/>
      <c r="DK26" s="872"/>
      <c r="DL26" s="872"/>
      <c r="DM26" s="872"/>
      <c r="DN26" s="872"/>
      <c r="DO26" s="872"/>
      <c r="DP26" s="872"/>
      <c r="DQ26" s="872"/>
      <c r="DR26" s="872"/>
      <c r="DS26" s="872"/>
      <c r="DT26" s="872"/>
      <c r="DU26" s="872"/>
      <c r="DV26" s="872"/>
      <c r="DW26" s="872"/>
      <c r="DX26" s="872"/>
      <c r="DY26" s="872"/>
      <c r="DZ26" s="924"/>
    </row>
    <row r="27" spans="1:130" s="925" customFormat="1" ht="18" customHeight="1" x14ac:dyDescent="0.2">
      <c r="A27" s="896" t="s">
        <v>635</v>
      </c>
      <c r="B27" s="921">
        <v>3400</v>
      </c>
      <c r="C27" s="921">
        <v>2272</v>
      </c>
      <c r="D27" s="508">
        <v>2185</v>
      </c>
      <c r="E27" s="922">
        <f t="shared" si="2"/>
        <v>64.264705882352942</v>
      </c>
      <c r="F27" s="919">
        <f t="shared" si="3"/>
        <v>96.170774647887328</v>
      </c>
      <c r="G27" s="872"/>
      <c r="H27" s="872"/>
      <c r="I27" s="872"/>
      <c r="J27" s="872"/>
      <c r="K27" s="872"/>
      <c r="L27" s="872"/>
      <c r="M27" s="872"/>
      <c r="N27" s="872"/>
      <c r="O27" s="872"/>
      <c r="P27" s="872"/>
      <c r="Q27" s="872"/>
      <c r="R27" s="872"/>
      <c r="S27" s="872"/>
      <c r="T27" s="872"/>
      <c r="U27" s="872"/>
      <c r="V27" s="872"/>
      <c r="W27" s="872"/>
      <c r="X27" s="872"/>
      <c r="Y27" s="872"/>
      <c r="Z27" s="872"/>
      <c r="AA27" s="872"/>
      <c r="AB27" s="872"/>
      <c r="AC27" s="872"/>
      <c r="AD27" s="872"/>
      <c r="AE27" s="872"/>
      <c r="AF27" s="872"/>
      <c r="AG27" s="872"/>
      <c r="AH27" s="872"/>
      <c r="AI27" s="872"/>
      <c r="AJ27" s="872"/>
      <c r="AK27" s="872"/>
      <c r="AL27" s="872"/>
      <c r="AM27" s="872"/>
      <c r="AN27" s="872"/>
      <c r="AO27" s="872"/>
      <c r="AP27" s="872"/>
      <c r="AQ27" s="872"/>
      <c r="AR27" s="872"/>
      <c r="AS27" s="872"/>
      <c r="AT27" s="872"/>
      <c r="AU27" s="872"/>
      <c r="AV27" s="872"/>
      <c r="AW27" s="872"/>
      <c r="AX27" s="872"/>
      <c r="AY27" s="872"/>
      <c r="AZ27" s="872"/>
      <c r="BA27" s="872"/>
      <c r="BB27" s="872"/>
      <c r="BC27" s="872"/>
      <c r="BD27" s="872"/>
      <c r="BE27" s="872"/>
      <c r="BF27" s="872"/>
      <c r="BG27" s="872"/>
      <c r="BH27" s="872"/>
      <c r="BI27" s="872"/>
      <c r="BJ27" s="872"/>
      <c r="BK27" s="872"/>
      <c r="BL27" s="872"/>
      <c r="BM27" s="872"/>
      <c r="BN27" s="872"/>
      <c r="BO27" s="872"/>
      <c r="BP27" s="872"/>
      <c r="BQ27" s="872"/>
      <c r="BR27" s="872"/>
      <c r="BS27" s="872"/>
      <c r="BT27" s="872"/>
      <c r="BU27" s="872"/>
      <c r="BV27" s="872"/>
      <c r="BW27" s="872"/>
      <c r="BX27" s="872"/>
      <c r="BY27" s="872"/>
      <c r="BZ27" s="872"/>
      <c r="CA27" s="872"/>
      <c r="CB27" s="872"/>
      <c r="CC27" s="872"/>
      <c r="CD27" s="872"/>
      <c r="CE27" s="872"/>
      <c r="CF27" s="872"/>
      <c r="CG27" s="872"/>
      <c r="CH27" s="872"/>
      <c r="CI27" s="872"/>
      <c r="CJ27" s="872"/>
      <c r="CK27" s="872"/>
      <c r="CL27" s="872"/>
      <c r="CM27" s="872"/>
      <c r="CN27" s="872"/>
      <c r="CO27" s="872"/>
      <c r="CP27" s="872"/>
      <c r="CQ27" s="872"/>
      <c r="CR27" s="872"/>
      <c r="CS27" s="872"/>
      <c r="CT27" s="872"/>
      <c r="CU27" s="872"/>
      <c r="CV27" s="872"/>
      <c r="CW27" s="872"/>
      <c r="CX27" s="872"/>
      <c r="CY27" s="872"/>
      <c r="CZ27" s="872"/>
      <c r="DA27" s="872"/>
      <c r="DB27" s="872"/>
      <c r="DC27" s="872"/>
      <c r="DD27" s="872"/>
      <c r="DE27" s="872"/>
      <c r="DF27" s="872"/>
      <c r="DG27" s="872"/>
      <c r="DH27" s="872"/>
      <c r="DI27" s="872"/>
      <c r="DJ27" s="872"/>
      <c r="DK27" s="872"/>
      <c r="DL27" s="872"/>
      <c r="DM27" s="872"/>
      <c r="DN27" s="872"/>
      <c r="DO27" s="872"/>
      <c r="DP27" s="872"/>
      <c r="DQ27" s="872"/>
      <c r="DR27" s="872"/>
      <c r="DS27" s="872"/>
      <c r="DT27" s="872"/>
      <c r="DU27" s="872"/>
      <c r="DV27" s="872"/>
      <c r="DW27" s="872"/>
      <c r="DX27" s="872"/>
      <c r="DY27" s="872"/>
      <c r="DZ27" s="924"/>
    </row>
    <row r="28" spans="1:130" s="929" customFormat="1" ht="18" customHeight="1" x14ac:dyDescent="0.2">
      <c r="A28" s="926" t="s">
        <v>639</v>
      </c>
      <c r="B28" s="927">
        <v>29546</v>
      </c>
      <c r="C28" s="927">
        <v>32114</v>
      </c>
      <c r="D28" s="508">
        <v>31700</v>
      </c>
      <c r="E28" s="916">
        <f t="shared" si="2"/>
        <v>107.2903269478102</v>
      </c>
      <c r="F28" s="919">
        <f t="shared" si="3"/>
        <v>98.710842623155017</v>
      </c>
      <c r="G28" s="872"/>
      <c r="H28" s="872"/>
      <c r="I28" s="872"/>
      <c r="J28" s="872"/>
      <c r="K28" s="872"/>
      <c r="L28" s="872"/>
      <c r="M28" s="872"/>
      <c r="N28" s="907"/>
      <c r="O28" s="907"/>
      <c r="P28" s="907"/>
      <c r="Q28" s="907"/>
      <c r="R28" s="907"/>
      <c r="S28" s="907"/>
      <c r="T28" s="907"/>
      <c r="U28" s="907"/>
      <c r="V28" s="907"/>
      <c r="W28" s="907"/>
      <c r="X28" s="907"/>
      <c r="Y28" s="907"/>
      <c r="Z28" s="907"/>
      <c r="AA28" s="907"/>
      <c r="AB28" s="907"/>
      <c r="AC28" s="907"/>
      <c r="AD28" s="907"/>
      <c r="AE28" s="907"/>
      <c r="AF28" s="907"/>
      <c r="AG28" s="907"/>
      <c r="AH28" s="907"/>
      <c r="AI28" s="907"/>
      <c r="AJ28" s="907"/>
      <c r="AK28" s="907"/>
      <c r="AL28" s="907"/>
      <c r="AM28" s="907"/>
      <c r="AN28" s="907"/>
      <c r="AO28" s="907"/>
      <c r="AP28" s="907"/>
      <c r="AQ28" s="907"/>
      <c r="AR28" s="907"/>
      <c r="AS28" s="907"/>
      <c r="AT28" s="907"/>
      <c r="AU28" s="907"/>
      <c r="AV28" s="907"/>
      <c r="AW28" s="907"/>
      <c r="AX28" s="907"/>
      <c r="AY28" s="907"/>
      <c r="AZ28" s="907"/>
      <c r="BA28" s="907"/>
      <c r="BB28" s="907"/>
      <c r="BC28" s="907"/>
      <c r="BD28" s="907"/>
      <c r="BE28" s="907"/>
      <c r="BF28" s="907"/>
      <c r="BG28" s="907"/>
      <c r="BH28" s="907"/>
      <c r="BI28" s="907"/>
      <c r="BJ28" s="907"/>
      <c r="BK28" s="907"/>
      <c r="BL28" s="907"/>
      <c r="BM28" s="907"/>
      <c r="BN28" s="907"/>
      <c r="BO28" s="907"/>
      <c r="BP28" s="907"/>
      <c r="BQ28" s="907"/>
      <c r="BR28" s="907"/>
      <c r="BS28" s="907"/>
      <c r="BT28" s="907"/>
      <c r="BU28" s="907"/>
      <c r="BV28" s="907"/>
      <c r="BW28" s="907"/>
      <c r="BX28" s="907"/>
      <c r="BY28" s="907"/>
      <c r="BZ28" s="907"/>
      <c r="CA28" s="907"/>
      <c r="CB28" s="907"/>
      <c r="CC28" s="907"/>
      <c r="CD28" s="907"/>
      <c r="CE28" s="907"/>
      <c r="CF28" s="907"/>
      <c r="CG28" s="907"/>
      <c r="CH28" s="907"/>
      <c r="CI28" s="907"/>
      <c r="CJ28" s="907"/>
      <c r="CK28" s="907"/>
      <c r="CL28" s="907"/>
      <c r="CM28" s="907"/>
      <c r="CN28" s="907"/>
      <c r="CO28" s="907"/>
      <c r="CP28" s="907"/>
      <c r="CQ28" s="907"/>
      <c r="CR28" s="907"/>
      <c r="CS28" s="907"/>
      <c r="CT28" s="907"/>
      <c r="CU28" s="907"/>
      <c r="CV28" s="907"/>
      <c r="CW28" s="907"/>
      <c r="CX28" s="907"/>
      <c r="CY28" s="907"/>
      <c r="CZ28" s="907"/>
      <c r="DA28" s="907"/>
      <c r="DB28" s="907"/>
      <c r="DC28" s="907"/>
      <c r="DD28" s="907"/>
      <c r="DE28" s="907"/>
      <c r="DF28" s="907"/>
      <c r="DG28" s="907"/>
      <c r="DH28" s="907"/>
      <c r="DI28" s="907"/>
      <c r="DJ28" s="907"/>
      <c r="DK28" s="907"/>
      <c r="DL28" s="907"/>
      <c r="DM28" s="907"/>
      <c r="DN28" s="907"/>
      <c r="DO28" s="907"/>
      <c r="DP28" s="907"/>
      <c r="DQ28" s="907"/>
      <c r="DR28" s="907"/>
      <c r="DS28" s="907"/>
      <c r="DT28" s="907"/>
      <c r="DU28" s="907"/>
      <c r="DV28" s="907"/>
      <c r="DW28" s="907"/>
      <c r="DX28" s="907"/>
      <c r="DY28" s="907"/>
      <c r="DZ28" s="928"/>
    </row>
    <row r="29" spans="1:130" s="925" customFormat="1" ht="18" customHeight="1" x14ac:dyDescent="0.2">
      <c r="A29" s="918" t="s">
        <v>645</v>
      </c>
      <c r="B29" s="804">
        <v>36060</v>
      </c>
      <c r="C29" s="804">
        <v>38465</v>
      </c>
      <c r="D29" s="508">
        <v>38358</v>
      </c>
      <c r="E29" s="930">
        <f t="shared" si="2"/>
        <v>106.37271214642263</v>
      </c>
      <c r="F29" s="893">
        <f t="shared" si="3"/>
        <v>99.721825035746775</v>
      </c>
      <c r="G29" s="872"/>
      <c r="H29" s="872"/>
      <c r="I29" s="872"/>
      <c r="J29" s="872"/>
      <c r="K29" s="872"/>
      <c r="L29" s="872"/>
      <c r="M29" s="872"/>
      <c r="N29" s="872"/>
      <c r="O29" s="872"/>
      <c r="P29" s="872"/>
      <c r="Q29" s="872"/>
      <c r="R29" s="872"/>
      <c r="S29" s="872"/>
      <c r="T29" s="872"/>
      <c r="U29" s="872"/>
      <c r="V29" s="872"/>
      <c r="W29" s="872"/>
      <c r="X29" s="872"/>
      <c r="Y29" s="872"/>
      <c r="Z29" s="872"/>
      <c r="AA29" s="872"/>
      <c r="AB29" s="872"/>
      <c r="AC29" s="872"/>
      <c r="AD29" s="872"/>
      <c r="AE29" s="872"/>
      <c r="AF29" s="872"/>
      <c r="AG29" s="872"/>
      <c r="AH29" s="872"/>
      <c r="AI29" s="872"/>
      <c r="AJ29" s="872"/>
      <c r="AK29" s="872"/>
      <c r="AL29" s="872"/>
      <c r="AM29" s="872"/>
      <c r="AN29" s="872"/>
      <c r="AO29" s="872"/>
      <c r="AP29" s="872"/>
      <c r="AQ29" s="872"/>
      <c r="AR29" s="872"/>
      <c r="AS29" s="872"/>
      <c r="AT29" s="872"/>
      <c r="AU29" s="872"/>
      <c r="AV29" s="872"/>
      <c r="AW29" s="872"/>
      <c r="AX29" s="872"/>
      <c r="AY29" s="872"/>
      <c r="AZ29" s="872"/>
      <c r="BA29" s="872"/>
      <c r="BB29" s="872"/>
      <c r="BC29" s="872"/>
      <c r="BD29" s="872"/>
      <c r="BE29" s="872"/>
      <c r="BF29" s="872"/>
      <c r="BG29" s="872"/>
      <c r="BH29" s="872"/>
      <c r="BI29" s="872"/>
      <c r="BJ29" s="872"/>
      <c r="BK29" s="872"/>
      <c r="BL29" s="872"/>
      <c r="BM29" s="872"/>
      <c r="BN29" s="872"/>
      <c r="BO29" s="872"/>
      <c r="BP29" s="872"/>
      <c r="BQ29" s="872"/>
      <c r="BR29" s="872"/>
      <c r="BS29" s="872"/>
      <c r="BT29" s="872"/>
      <c r="BU29" s="872"/>
      <c r="BV29" s="872"/>
      <c r="BW29" s="872"/>
      <c r="BX29" s="872"/>
      <c r="BY29" s="872"/>
      <c r="BZ29" s="872"/>
      <c r="CA29" s="872"/>
      <c r="CB29" s="872"/>
      <c r="CC29" s="872"/>
      <c r="CD29" s="872"/>
      <c r="CE29" s="872"/>
      <c r="CF29" s="872"/>
      <c r="CG29" s="872"/>
      <c r="CH29" s="872"/>
      <c r="CI29" s="872"/>
      <c r="CJ29" s="872"/>
      <c r="CK29" s="872"/>
      <c r="CL29" s="872"/>
      <c r="CM29" s="872"/>
      <c r="CN29" s="872"/>
      <c r="CO29" s="872"/>
      <c r="CP29" s="872"/>
      <c r="CQ29" s="872"/>
      <c r="CR29" s="872"/>
      <c r="CS29" s="872"/>
      <c r="CT29" s="872"/>
      <c r="CU29" s="872"/>
      <c r="CV29" s="872"/>
      <c r="CW29" s="872"/>
      <c r="CX29" s="872"/>
      <c r="CY29" s="872"/>
      <c r="CZ29" s="872"/>
      <c r="DA29" s="872"/>
      <c r="DB29" s="872"/>
      <c r="DC29" s="872"/>
      <c r="DD29" s="872"/>
      <c r="DE29" s="872"/>
      <c r="DF29" s="872"/>
      <c r="DG29" s="872"/>
      <c r="DH29" s="872"/>
      <c r="DI29" s="872"/>
      <c r="DJ29" s="872"/>
      <c r="DK29" s="872"/>
      <c r="DL29" s="872"/>
      <c r="DM29" s="872"/>
      <c r="DN29" s="872"/>
      <c r="DO29" s="872"/>
      <c r="DP29" s="872"/>
      <c r="DQ29" s="872"/>
      <c r="DR29" s="872"/>
      <c r="DS29" s="872"/>
      <c r="DT29" s="872"/>
      <c r="DU29" s="872"/>
      <c r="DV29" s="872"/>
      <c r="DW29" s="872"/>
      <c r="DX29" s="872"/>
      <c r="DY29" s="872"/>
      <c r="DZ29" s="924"/>
    </row>
    <row r="30" spans="1:130" s="890" customFormat="1" ht="18" customHeight="1" x14ac:dyDescent="0.2">
      <c r="A30" s="931" t="s">
        <v>707</v>
      </c>
      <c r="B30" s="804">
        <v>100258</v>
      </c>
      <c r="C30" s="932">
        <v>359243</v>
      </c>
      <c r="D30" s="508">
        <v>347648</v>
      </c>
      <c r="E30" s="930">
        <f t="shared" si="2"/>
        <v>346.7533762891739</v>
      </c>
      <c r="F30" s="893">
        <f t="shared" si="3"/>
        <v>96.772379698421403</v>
      </c>
      <c r="G30" s="872"/>
      <c r="H30" s="872"/>
      <c r="I30" s="872"/>
      <c r="J30" s="872"/>
      <c r="K30" s="872"/>
      <c r="L30" s="872"/>
      <c r="M30" s="872"/>
      <c r="N30" s="872"/>
      <c r="O30" s="872"/>
      <c r="P30" s="872"/>
      <c r="Q30" s="872"/>
      <c r="R30" s="872"/>
      <c r="S30" s="872"/>
      <c r="T30" s="872"/>
      <c r="U30" s="872"/>
      <c r="V30" s="872"/>
      <c r="W30" s="872"/>
      <c r="X30" s="872"/>
      <c r="Y30" s="872"/>
      <c r="Z30" s="872"/>
      <c r="AA30" s="872"/>
      <c r="AB30" s="872"/>
      <c r="AC30" s="872"/>
      <c r="AD30" s="872"/>
      <c r="AE30" s="872"/>
      <c r="AF30" s="872"/>
      <c r="AG30" s="872"/>
      <c r="AH30" s="872"/>
      <c r="AI30" s="872"/>
      <c r="AJ30" s="872"/>
      <c r="AK30" s="872"/>
      <c r="AL30" s="872"/>
      <c r="AM30" s="872"/>
      <c r="AN30" s="872"/>
      <c r="AO30" s="872"/>
      <c r="AP30" s="872"/>
      <c r="AQ30" s="872"/>
      <c r="AR30" s="872"/>
      <c r="AS30" s="872"/>
      <c r="AT30" s="872"/>
      <c r="AU30" s="872"/>
      <c r="AV30" s="872"/>
      <c r="AW30" s="872"/>
      <c r="AX30" s="872"/>
      <c r="AY30" s="872"/>
      <c r="AZ30" s="872"/>
      <c r="BA30" s="872"/>
      <c r="BB30" s="872"/>
      <c r="BC30" s="872"/>
      <c r="BD30" s="872"/>
      <c r="BE30" s="872"/>
      <c r="BF30" s="872"/>
      <c r="BG30" s="872"/>
      <c r="BH30" s="872"/>
      <c r="BI30" s="872"/>
      <c r="BJ30" s="872"/>
      <c r="BK30" s="872"/>
      <c r="BL30" s="872"/>
      <c r="BM30" s="872"/>
      <c r="BN30" s="872"/>
      <c r="BO30" s="872"/>
      <c r="BP30" s="872"/>
      <c r="BQ30" s="872"/>
      <c r="BR30" s="872"/>
      <c r="BS30" s="872"/>
      <c r="BT30" s="872"/>
      <c r="BU30" s="872"/>
      <c r="BV30" s="872"/>
      <c r="BW30" s="872"/>
      <c r="BX30" s="872"/>
      <c r="BY30" s="872"/>
      <c r="BZ30" s="872"/>
      <c r="CA30" s="872"/>
      <c r="CB30" s="872"/>
      <c r="CC30" s="872"/>
      <c r="CD30" s="872"/>
      <c r="CE30" s="872"/>
      <c r="CF30" s="872"/>
      <c r="CG30" s="872"/>
      <c r="CH30" s="872"/>
      <c r="CI30" s="872"/>
      <c r="CJ30" s="872"/>
      <c r="CK30" s="872"/>
      <c r="CL30" s="872"/>
      <c r="CM30" s="872"/>
      <c r="CN30" s="872"/>
      <c r="CO30" s="872"/>
      <c r="CP30" s="872"/>
      <c r="CQ30" s="872"/>
      <c r="CR30" s="872"/>
      <c r="CS30" s="872"/>
      <c r="CT30" s="872"/>
      <c r="CU30" s="872"/>
      <c r="CV30" s="872"/>
      <c r="CW30" s="872"/>
      <c r="CX30" s="872"/>
      <c r="CY30" s="872"/>
      <c r="CZ30" s="872"/>
      <c r="DA30" s="872"/>
      <c r="DB30" s="872"/>
      <c r="DC30" s="872"/>
      <c r="DD30" s="872"/>
      <c r="DE30" s="872"/>
      <c r="DF30" s="872"/>
      <c r="DG30" s="872"/>
      <c r="DH30" s="872"/>
      <c r="DI30" s="872"/>
      <c r="DJ30" s="872"/>
      <c r="DK30" s="872"/>
      <c r="DL30" s="872"/>
      <c r="DM30" s="872"/>
      <c r="DN30" s="872"/>
      <c r="DO30" s="872"/>
      <c r="DP30" s="872"/>
      <c r="DQ30" s="872"/>
      <c r="DR30" s="872"/>
      <c r="DS30" s="872"/>
      <c r="DT30" s="872"/>
      <c r="DU30" s="872"/>
      <c r="DV30" s="872"/>
      <c r="DW30" s="872"/>
      <c r="DX30" s="872"/>
      <c r="DY30" s="872"/>
      <c r="DZ30" s="889"/>
    </row>
    <row r="31" spans="1:130" s="890" customFormat="1" ht="18" customHeight="1" x14ac:dyDescent="0.2">
      <c r="A31" s="933" t="s">
        <v>730</v>
      </c>
      <c r="B31" s="934">
        <v>39508</v>
      </c>
      <c r="C31" s="935">
        <v>45249</v>
      </c>
      <c r="D31" s="936">
        <v>39979</v>
      </c>
      <c r="E31" s="916">
        <f t="shared" si="2"/>
        <v>101.19216361243292</v>
      </c>
      <c r="F31" s="937">
        <f t="shared" si="3"/>
        <v>88.353333775332061</v>
      </c>
      <c r="G31" s="872"/>
      <c r="H31" s="872"/>
      <c r="I31" s="872"/>
      <c r="J31" s="872"/>
      <c r="K31" s="872"/>
      <c r="L31" s="872"/>
      <c r="M31" s="872"/>
      <c r="N31" s="872"/>
      <c r="O31" s="872"/>
      <c r="P31" s="872"/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72"/>
      <c r="AC31" s="872"/>
      <c r="AD31" s="872"/>
      <c r="AE31" s="872"/>
      <c r="AF31" s="872"/>
      <c r="AG31" s="872"/>
      <c r="AH31" s="872"/>
      <c r="AI31" s="872"/>
      <c r="AJ31" s="872"/>
      <c r="AK31" s="872"/>
      <c r="AL31" s="872"/>
      <c r="AM31" s="872"/>
      <c r="AN31" s="872"/>
      <c r="AO31" s="872"/>
      <c r="AP31" s="872"/>
      <c r="AQ31" s="872"/>
      <c r="AR31" s="872"/>
      <c r="AS31" s="872"/>
      <c r="AT31" s="872"/>
      <c r="AU31" s="872"/>
      <c r="AV31" s="872"/>
      <c r="AW31" s="872"/>
      <c r="AX31" s="872"/>
      <c r="AY31" s="872"/>
      <c r="AZ31" s="872"/>
      <c r="BA31" s="872"/>
      <c r="BB31" s="872"/>
      <c r="BC31" s="872"/>
      <c r="BD31" s="872"/>
      <c r="BE31" s="872"/>
      <c r="BF31" s="872"/>
      <c r="BG31" s="872"/>
      <c r="BH31" s="872"/>
      <c r="BI31" s="872"/>
      <c r="BJ31" s="872"/>
      <c r="BK31" s="872"/>
      <c r="BL31" s="872"/>
      <c r="BM31" s="872"/>
      <c r="BN31" s="872"/>
      <c r="BO31" s="872"/>
      <c r="BP31" s="872"/>
      <c r="BQ31" s="872"/>
      <c r="BR31" s="872"/>
      <c r="BS31" s="872"/>
      <c r="BT31" s="872"/>
      <c r="BU31" s="872"/>
      <c r="BV31" s="872"/>
      <c r="BW31" s="872"/>
      <c r="BX31" s="872"/>
      <c r="BY31" s="872"/>
      <c r="BZ31" s="872"/>
      <c r="CA31" s="872"/>
      <c r="CB31" s="872"/>
      <c r="CC31" s="872"/>
      <c r="CD31" s="872"/>
      <c r="CE31" s="872"/>
      <c r="CF31" s="872"/>
      <c r="CG31" s="872"/>
      <c r="CH31" s="872"/>
      <c r="CI31" s="872"/>
      <c r="CJ31" s="872"/>
      <c r="CK31" s="872"/>
      <c r="CL31" s="872"/>
      <c r="CM31" s="872"/>
      <c r="CN31" s="872"/>
      <c r="CO31" s="872"/>
      <c r="CP31" s="872"/>
      <c r="CQ31" s="872"/>
      <c r="CR31" s="872"/>
      <c r="CS31" s="872"/>
      <c r="CT31" s="872"/>
      <c r="CU31" s="872"/>
      <c r="CV31" s="872"/>
      <c r="CW31" s="872"/>
      <c r="CX31" s="872"/>
      <c r="CY31" s="872"/>
      <c r="CZ31" s="872"/>
      <c r="DA31" s="872"/>
      <c r="DB31" s="872"/>
      <c r="DC31" s="872"/>
      <c r="DD31" s="872"/>
      <c r="DE31" s="872"/>
      <c r="DF31" s="872"/>
      <c r="DG31" s="872"/>
      <c r="DH31" s="872"/>
      <c r="DI31" s="872"/>
      <c r="DJ31" s="872"/>
      <c r="DK31" s="872"/>
      <c r="DL31" s="872"/>
      <c r="DM31" s="872"/>
      <c r="DN31" s="872"/>
      <c r="DO31" s="872"/>
      <c r="DP31" s="872"/>
      <c r="DQ31" s="872"/>
      <c r="DR31" s="872"/>
      <c r="DS31" s="872"/>
      <c r="DT31" s="872"/>
      <c r="DU31" s="872"/>
      <c r="DV31" s="872"/>
      <c r="DW31" s="872"/>
      <c r="DX31" s="872"/>
      <c r="DY31" s="872"/>
      <c r="DZ31" s="889"/>
    </row>
    <row r="32" spans="1:130" s="890" customFormat="1" ht="18" customHeight="1" x14ac:dyDescent="0.2">
      <c r="A32" s="938" t="s">
        <v>847</v>
      </c>
      <c r="B32" s="987">
        <v>4500</v>
      </c>
      <c r="C32" s="989">
        <v>4552</v>
      </c>
      <c r="D32" s="1005">
        <v>4518</v>
      </c>
      <c r="E32" s="997">
        <f t="shared" si="2"/>
        <v>100.4</v>
      </c>
      <c r="F32" s="994">
        <f t="shared" si="3"/>
        <v>99.253075571177504</v>
      </c>
      <c r="G32" s="872"/>
      <c r="H32" s="872"/>
      <c r="I32" s="872"/>
      <c r="J32" s="872"/>
      <c r="K32" s="872"/>
      <c r="L32" s="872"/>
      <c r="M32" s="872"/>
      <c r="N32" s="872"/>
      <c r="O32" s="872"/>
      <c r="P32" s="872"/>
      <c r="Q32" s="872"/>
      <c r="R32" s="872"/>
      <c r="S32" s="872"/>
      <c r="T32" s="872"/>
      <c r="U32" s="872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2"/>
      <c r="AJ32" s="872"/>
      <c r="AK32" s="872"/>
      <c r="AL32" s="872"/>
      <c r="AM32" s="872"/>
      <c r="AN32" s="872"/>
      <c r="AO32" s="872"/>
      <c r="AP32" s="872"/>
      <c r="AQ32" s="872"/>
      <c r="AR32" s="872"/>
      <c r="AS32" s="872"/>
      <c r="AT32" s="872"/>
      <c r="AU32" s="872"/>
      <c r="AV32" s="872"/>
      <c r="AW32" s="872"/>
      <c r="AX32" s="872"/>
      <c r="AY32" s="872"/>
      <c r="AZ32" s="872"/>
      <c r="BA32" s="872"/>
      <c r="BB32" s="872"/>
      <c r="BC32" s="872"/>
      <c r="BD32" s="872"/>
      <c r="BE32" s="872"/>
      <c r="BF32" s="872"/>
      <c r="BG32" s="872"/>
      <c r="BH32" s="872"/>
      <c r="BI32" s="872"/>
      <c r="BJ32" s="872"/>
      <c r="BK32" s="872"/>
      <c r="BL32" s="872"/>
      <c r="BM32" s="872"/>
      <c r="BN32" s="872"/>
      <c r="BO32" s="872"/>
      <c r="BP32" s="872"/>
      <c r="BQ32" s="872"/>
      <c r="BR32" s="872"/>
      <c r="BS32" s="872"/>
      <c r="BT32" s="872"/>
      <c r="BU32" s="872"/>
      <c r="BV32" s="872"/>
      <c r="BW32" s="872"/>
      <c r="BX32" s="872"/>
      <c r="BY32" s="872"/>
      <c r="BZ32" s="872"/>
      <c r="CA32" s="872"/>
      <c r="CB32" s="872"/>
      <c r="CC32" s="872"/>
      <c r="CD32" s="872"/>
      <c r="CE32" s="872"/>
      <c r="CF32" s="872"/>
      <c r="CG32" s="872"/>
      <c r="CH32" s="872"/>
      <c r="CI32" s="872"/>
      <c r="CJ32" s="872"/>
      <c r="CK32" s="872"/>
      <c r="CL32" s="872"/>
      <c r="CM32" s="872"/>
      <c r="CN32" s="872"/>
      <c r="CO32" s="872"/>
      <c r="CP32" s="872"/>
      <c r="CQ32" s="872"/>
      <c r="CR32" s="872"/>
      <c r="CS32" s="872"/>
      <c r="CT32" s="872"/>
      <c r="CU32" s="872"/>
      <c r="CV32" s="872"/>
      <c r="CW32" s="872"/>
      <c r="CX32" s="872"/>
      <c r="CY32" s="872"/>
      <c r="CZ32" s="872"/>
      <c r="DA32" s="872"/>
      <c r="DB32" s="872"/>
      <c r="DC32" s="872"/>
      <c r="DD32" s="872"/>
      <c r="DE32" s="872"/>
      <c r="DF32" s="872"/>
      <c r="DG32" s="872"/>
      <c r="DH32" s="872"/>
      <c r="DI32" s="872"/>
      <c r="DJ32" s="872"/>
      <c r="DK32" s="872"/>
      <c r="DL32" s="872"/>
      <c r="DM32" s="872"/>
      <c r="DN32" s="872"/>
      <c r="DO32" s="872"/>
      <c r="DP32" s="872"/>
      <c r="DQ32" s="872"/>
      <c r="DR32" s="872"/>
      <c r="DS32" s="872"/>
      <c r="DT32" s="872"/>
      <c r="DU32" s="872"/>
      <c r="DV32" s="872"/>
      <c r="DW32" s="872"/>
      <c r="DX32" s="872"/>
      <c r="DY32" s="872"/>
      <c r="DZ32" s="889"/>
    </row>
    <row r="33" spans="1:130" s="890" customFormat="1" ht="12" customHeight="1" thickBot="1" x14ac:dyDescent="0.25">
      <c r="A33" s="918" t="s">
        <v>848</v>
      </c>
      <c r="B33" s="988"/>
      <c r="C33" s="988"/>
      <c r="D33" s="1006"/>
      <c r="E33" s="1004"/>
      <c r="F33" s="995"/>
      <c r="G33" s="872"/>
      <c r="H33" s="872"/>
      <c r="I33" s="872"/>
      <c r="J33" s="872"/>
      <c r="K33" s="872"/>
      <c r="L33" s="872"/>
      <c r="M33" s="872"/>
      <c r="N33" s="872"/>
      <c r="O33" s="872"/>
      <c r="P33" s="872"/>
      <c r="Q33" s="872"/>
      <c r="R33" s="872"/>
      <c r="S33" s="872"/>
      <c r="T33" s="872"/>
      <c r="U33" s="872"/>
      <c r="V33" s="872"/>
      <c r="W33" s="872"/>
      <c r="X33" s="872"/>
      <c r="Y33" s="872"/>
      <c r="Z33" s="872"/>
      <c r="AA33" s="872"/>
      <c r="AB33" s="872"/>
      <c r="AC33" s="872"/>
      <c r="AD33" s="872"/>
      <c r="AE33" s="872"/>
      <c r="AF33" s="872"/>
      <c r="AG33" s="872"/>
      <c r="AH33" s="872"/>
      <c r="AI33" s="872"/>
      <c r="AJ33" s="872"/>
      <c r="AK33" s="872"/>
      <c r="AL33" s="872"/>
      <c r="AM33" s="872"/>
      <c r="AN33" s="872"/>
      <c r="AO33" s="872"/>
      <c r="AP33" s="872"/>
      <c r="AQ33" s="872"/>
      <c r="AR33" s="872"/>
      <c r="AS33" s="872"/>
      <c r="AT33" s="872"/>
      <c r="AU33" s="872"/>
      <c r="AV33" s="872"/>
      <c r="AW33" s="872"/>
      <c r="AX33" s="872"/>
      <c r="AY33" s="872"/>
      <c r="AZ33" s="872"/>
      <c r="BA33" s="872"/>
      <c r="BB33" s="872"/>
      <c r="BC33" s="872"/>
      <c r="BD33" s="872"/>
      <c r="BE33" s="872"/>
      <c r="BF33" s="872"/>
      <c r="BG33" s="872"/>
      <c r="BH33" s="872"/>
      <c r="BI33" s="872"/>
      <c r="BJ33" s="872"/>
      <c r="BK33" s="872"/>
      <c r="BL33" s="872"/>
      <c r="BM33" s="872"/>
      <c r="BN33" s="872"/>
      <c r="BO33" s="872"/>
      <c r="BP33" s="872"/>
      <c r="BQ33" s="872"/>
      <c r="BR33" s="872"/>
      <c r="BS33" s="872"/>
      <c r="BT33" s="872"/>
      <c r="BU33" s="872"/>
      <c r="BV33" s="872"/>
      <c r="BW33" s="872"/>
      <c r="BX33" s="872"/>
      <c r="BY33" s="872"/>
      <c r="BZ33" s="872"/>
      <c r="CA33" s="872"/>
      <c r="CB33" s="872"/>
      <c r="CC33" s="872"/>
      <c r="CD33" s="872"/>
      <c r="CE33" s="872"/>
      <c r="CF33" s="872"/>
      <c r="CG33" s="872"/>
      <c r="CH33" s="872"/>
      <c r="CI33" s="872"/>
      <c r="CJ33" s="872"/>
      <c r="CK33" s="872"/>
      <c r="CL33" s="872"/>
      <c r="CM33" s="872"/>
      <c r="CN33" s="872"/>
      <c r="CO33" s="872"/>
      <c r="CP33" s="872"/>
      <c r="CQ33" s="872"/>
      <c r="CR33" s="872"/>
      <c r="CS33" s="872"/>
      <c r="CT33" s="872"/>
      <c r="CU33" s="872"/>
      <c r="CV33" s="872"/>
      <c r="CW33" s="872"/>
      <c r="CX33" s="872"/>
      <c r="CY33" s="872"/>
      <c r="CZ33" s="872"/>
      <c r="DA33" s="872"/>
      <c r="DB33" s="872"/>
      <c r="DC33" s="872"/>
      <c r="DD33" s="872"/>
      <c r="DE33" s="872"/>
      <c r="DF33" s="872"/>
      <c r="DG33" s="872"/>
      <c r="DH33" s="872"/>
      <c r="DI33" s="872"/>
      <c r="DJ33" s="872"/>
      <c r="DK33" s="872"/>
      <c r="DL33" s="872"/>
      <c r="DM33" s="872"/>
      <c r="DN33" s="872"/>
      <c r="DO33" s="872"/>
      <c r="DP33" s="872"/>
      <c r="DQ33" s="872"/>
      <c r="DR33" s="872"/>
      <c r="DS33" s="872"/>
      <c r="DT33" s="872"/>
      <c r="DU33" s="872"/>
      <c r="DV33" s="872"/>
      <c r="DW33" s="872"/>
      <c r="DX33" s="872"/>
      <c r="DY33" s="872"/>
      <c r="DZ33" s="889"/>
    </row>
    <row r="34" spans="1:130" s="914" customFormat="1" ht="18.75" customHeight="1" thickBot="1" x14ac:dyDescent="0.25">
      <c r="A34" s="877" t="s">
        <v>849</v>
      </c>
      <c r="B34" s="878">
        <f>SUM(B35:B37)</f>
        <v>16696</v>
      </c>
      <c r="C34" s="878">
        <f>SUM(C35:C37)</f>
        <v>41143</v>
      </c>
      <c r="D34" s="878">
        <f>SUM(D35:D37)</f>
        <v>40213</v>
      </c>
      <c r="E34" s="880">
        <f>(D34/B34)*100</f>
        <v>240.85409678965019</v>
      </c>
      <c r="F34" s="881">
        <f>(D34/C34)*100</f>
        <v>97.739591181975058</v>
      </c>
      <c r="G34" s="912"/>
      <c r="H34" s="912"/>
      <c r="I34" s="912"/>
      <c r="J34" s="912"/>
      <c r="K34" s="912"/>
      <c r="L34" s="912"/>
      <c r="M34" s="912"/>
      <c r="N34" s="912"/>
      <c r="O34" s="912"/>
      <c r="P34" s="912"/>
      <c r="Q34" s="912"/>
      <c r="R34" s="912"/>
      <c r="S34" s="912"/>
      <c r="T34" s="912"/>
      <c r="U34" s="912"/>
      <c r="V34" s="912"/>
      <c r="W34" s="912"/>
      <c r="X34" s="912"/>
      <c r="Y34" s="912"/>
      <c r="Z34" s="912"/>
      <c r="AA34" s="912"/>
      <c r="AB34" s="912"/>
      <c r="AC34" s="912"/>
      <c r="AD34" s="912"/>
      <c r="AE34" s="912"/>
      <c r="AF34" s="912"/>
      <c r="AG34" s="912"/>
      <c r="AH34" s="912"/>
      <c r="AI34" s="912"/>
      <c r="AJ34" s="912"/>
      <c r="AK34" s="912"/>
      <c r="AL34" s="912"/>
      <c r="AM34" s="912"/>
      <c r="AN34" s="912"/>
      <c r="AO34" s="912"/>
      <c r="AP34" s="912"/>
      <c r="AQ34" s="912"/>
      <c r="AR34" s="912"/>
      <c r="AS34" s="912"/>
      <c r="AT34" s="912"/>
      <c r="AU34" s="912"/>
      <c r="AV34" s="912"/>
      <c r="AW34" s="912"/>
      <c r="AX34" s="912"/>
      <c r="AY34" s="912"/>
      <c r="AZ34" s="912"/>
      <c r="BA34" s="912"/>
      <c r="BB34" s="912"/>
      <c r="BC34" s="912"/>
      <c r="BD34" s="912"/>
      <c r="BE34" s="912"/>
      <c r="BF34" s="912"/>
      <c r="BG34" s="912"/>
      <c r="BH34" s="912"/>
      <c r="BI34" s="912"/>
      <c r="BJ34" s="912"/>
      <c r="BK34" s="912"/>
      <c r="BL34" s="912"/>
      <c r="BM34" s="912"/>
      <c r="BN34" s="912"/>
      <c r="BO34" s="912"/>
      <c r="BP34" s="912"/>
      <c r="BQ34" s="912"/>
      <c r="BR34" s="912"/>
      <c r="BS34" s="912"/>
      <c r="BT34" s="912"/>
      <c r="BU34" s="912"/>
      <c r="BV34" s="912"/>
      <c r="BW34" s="912"/>
      <c r="BX34" s="912"/>
      <c r="BY34" s="912"/>
      <c r="BZ34" s="912"/>
      <c r="CA34" s="912"/>
      <c r="CB34" s="912"/>
      <c r="CC34" s="912"/>
      <c r="CD34" s="912"/>
      <c r="CE34" s="912"/>
      <c r="CF34" s="912"/>
      <c r="CG34" s="912"/>
      <c r="CH34" s="912"/>
      <c r="CI34" s="912"/>
      <c r="CJ34" s="912"/>
      <c r="CK34" s="912"/>
      <c r="CL34" s="912"/>
      <c r="CM34" s="912"/>
      <c r="CN34" s="912"/>
      <c r="CO34" s="912"/>
      <c r="CP34" s="912"/>
      <c r="CQ34" s="912"/>
      <c r="CR34" s="912"/>
      <c r="CS34" s="912"/>
      <c r="CT34" s="912"/>
      <c r="CU34" s="912"/>
      <c r="CV34" s="912"/>
      <c r="CW34" s="912"/>
      <c r="CX34" s="912"/>
      <c r="CY34" s="912"/>
      <c r="CZ34" s="912"/>
      <c r="DA34" s="912"/>
      <c r="DB34" s="912"/>
      <c r="DC34" s="912"/>
      <c r="DD34" s="912"/>
      <c r="DE34" s="912"/>
      <c r="DF34" s="912"/>
      <c r="DG34" s="912"/>
      <c r="DH34" s="912"/>
      <c r="DI34" s="912"/>
      <c r="DJ34" s="912"/>
      <c r="DK34" s="912"/>
      <c r="DL34" s="912"/>
      <c r="DM34" s="912"/>
      <c r="DN34" s="912"/>
      <c r="DO34" s="912"/>
      <c r="DP34" s="912"/>
      <c r="DQ34" s="912"/>
      <c r="DR34" s="912"/>
      <c r="DS34" s="912"/>
      <c r="DT34" s="912"/>
      <c r="DU34" s="912"/>
      <c r="DV34" s="912"/>
      <c r="DW34" s="912"/>
      <c r="DX34" s="912"/>
      <c r="DY34" s="912"/>
      <c r="DZ34" s="913"/>
    </row>
    <row r="35" spans="1:130" s="890" customFormat="1" ht="15.75" customHeight="1" x14ac:dyDescent="0.2">
      <c r="A35" s="938" t="s">
        <v>850</v>
      </c>
      <c r="B35" s="987">
        <v>0</v>
      </c>
      <c r="C35" s="989">
        <v>11324</v>
      </c>
      <c r="D35" s="990">
        <v>11322</v>
      </c>
      <c r="E35" s="992" t="s">
        <v>119</v>
      </c>
      <c r="F35" s="994">
        <f t="shared" ref="F35" si="4">(D35/C35)*100</f>
        <v>99.982338396326384</v>
      </c>
      <c r="G35" s="872"/>
      <c r="H35" s="872"/>
      <c r="I35" s="872"/>
      <c r="J35" s="872"/>
      <c r="K35" s="872"/>
      <c r="L35" s="872"/>
      <c r="M35" s="872"/>
      <c r="N35" s="872"/>
      <c r="O35" s="872"/>
      <c r="P35" s="872"/>
      <c r="Q35" s="872"/>
      <c r="R35" s="872"/>
      <c r="S35" s="872"/>
      <c r="T35" s="872"/>
      <c r="U35" s="872"/>
      <c r="V35" s="872"/>
      <c r="W35" s="872"/>
      <c r="X35" s="872"/>
      <c r="Y35" s="872"/>
      <c r="Z35" s="872"/>
      <c r="AA35" s="872"/>
      <c r="AB35" s="872"/>
      <c r="AC35" s="872"/>
      <c r="AD35" s="872"/>
      <c r="AE35" s="872"/>
      <c r="AF35" s="872"/>
      <c r="AG35" s="872"/>
      <c r="AH35" s="872"/>
      <c r="AI35" s="872"/>
      <c r="AJ35" s="872"/>
      <c r="AK35" s="872"/>
      <c r="AL35" s="872"/>
      <c r="AM35" s="872"/>
      <c r="AN35" s="872"/>
      <c r="AO35" s="872"/>
      <c r="AP35" s="872"/>
      <c r="AQ35" s="872"/>
      <c r="AR35" s="872"/>
      <c r="AS35" s="872"/>
      <c r="AT35" s="872"/>
      <c r="AU35" s="872"/>
      <c r="AV35" s="872"/>
      <c r="AW35" s="872"/>
      <c r="AX35" s="872"/>
      <c r="AY35" s="872"/>
      <c r="AZ35" s="872"/>
      <c r="BA35" s="872"/>
      <c r="BB35" s="872"/>
      <c r="BC35" s="872"/>
      <c r="BD35" s="872"/>
      <c r="BE35" s="872"/>
      <c r="BF35" s="872"/>
      <c r="BG35" s="872"/>
      <c r="BH35" s="872"/>
      <c r="BI35" s="872"/>
      <c r="BJ35" s="872"/>
      <c r="BK35" s="872"/>
      <c r="BL35" s="872"/>
      <c r="BM35" s="872"/>
      <c r="BN35" s="872"/>
      <c r="BO35" s="872"/>
      <c r="BP35" s="872"/>
      <c r="BQ35" s="872"/>
      <c r="BR35" s="872"/>
      <c r="BS35" s="872"/>
      <c r="BT35" s="872"/>
      <c r="BU35" s="872"/>
      <c r="BV35" s="872"/>
      <c r="BW35" s="872"/>
      <c r="BX35" s="872"/>
      <c r="BY35" s="872"/>
      <c r="BZ35" s="872"/>
      <c r="CA35" s="872"/>
      <c r="CB35" s="872"/>
      <c r="CC35" s="872"/>
      <c r="CD35" s="872"/>
      <c r="CE35" s="872"/>
      <c r="CF35" s="872"/>
      <c r="CG35" s="872"/>
      <c r="CH35" s="872"/>
      <c r="CI35" s="872"/>
      <c r="CJ35" s="872"/>
      <c r="CK35" s="872"/>
      <c r="CL35" s="872"/>
      <c r="CM35" s="872"/>
      <c r="CN35" s="872"/>
      <c r="CO35" s="872"/>
      <c r="CP35" s="872"/>
      <c r="CQ35" s="872"/>
      <c r="CR35" s="872"/>
      <c r="CS35" s="872"/>
      <c r="CT35" s="872"/>
      <c r="CU35" s="872"/>
      <c r="CV35" s="872"/>
      <c r="CW35" s="872"/>
      <c r="CX35" s="872"/>
      <c r="CY35" s="872"/>
      <c r="CZ35" s="872"/>
      <c r="DA35" s="872"/>
      <c r="DB35" s="872"/>
      <c r="DC35" s="872"/>
      <c r="DD35" s="872"/>
      <c r="DE35" s="872"/>
      <c r="DF35" s="872"/>
      <c r="DG35" s="872"/>
      <c r="DH35" s="872"/>
      <c r="DI35" s="872"/>
      <c r="DJ35" s="872"/>
      <c r="DK35" s="872"/>
      <c r="DL35" s="872"/>
      <c r="DM35" s="872"/>
      <c r="DN35" s="872"/>
      <c r="DO35" s="872"/>
      <c r="DP35" s="872"/>
      <c r="DQ35" s="872"/>
      <c r="DR35" s="872"/>
      <c r="DS35" s="872"/>
      <c r="DT35" s="872"/>
      <c r="DU35" s="872"/>
      <c r="DV35" s="872"/>
      <c r="DW35" s="872"/>
      <c r="DX35" s="872"/>
      <c r="DY35" s="872"/>
      <c r="DZ35" s="889"/>
    </row>
    <row r="36" spans="1:130" s="890" customFormat="1" ht="12" customHeight="1" x14ac:dyDescent="0.2">
      <c r="A36" s="918" t="s">
        <v>851</v>
      </c>
      <c r="B36" s="988"/>
      <c r="C36" s="988"/>
      <c r="D36" s="991"/>
      <c r="E36" s="993"/>
      <c r="F36" s="995"/>
      <c r="G36" s="872"/>
      <c r="H36" s="872"/>
      <c r="I36" s="872"/>
      <c r="J36" s="872"/>
      <c r="K36" s="872"/>
      <c r="L36" s="872"/>
      <c r="M36" s="872"/>
      <c r="N36" s="872"/>
      <c r="O36" s="872"/>
      <c r="P36" s="872"/>
      <c r="Q36" s="872"/>
      <c r="R36" s="872"/>
      <c r="S36" s="872"/>
      <c r="T36" s="872"/>
      <c r="U36" s="872"/>
      <c r="V36" s="872"/>
      <c r="W36" s="872"/>
      <c r="X36" s="872"/>
      <c r="Y36" s="872"/>
      <c r="Z36" s="872"/>
      <c r="AA36" s="872"/>
      <c r="AB36" s="872"/>
      <c r="AC36" s="872"/>
      <c r="AD36" s="872"/>
      <c r="AE36" s="872"/>
      <c r="AF36" s="872"/>
      <c r="AG36" s="872"/>
      <c r="AH36" s="872"/>
      <c r="AI36" s="872"/>
      <c r="AJ36" s="872"/>
      <c r="AK36" s="872"/>
      <c r="AL36" s="872"/>
      <c r="AM36" s="872"/>
      <c r="AN36" s="872"/>
      <c r="AO36" s="872"/>
      <c r="AP36" s="872"/>
      <c r="AQ36" s="872"/>
      <c r="AR36" s="872"/>
      <c r="AS36" s="872"/>
      <c r="AT36" s="872"/>
      <c r="AU36" s="872"/>
      <c r="AV36" s="872"/>
      <c r="AW36" s="872"/>
      <c r="AX36" s="872"/>
      <c r="AY36" s="872"/>
      <c r="AZ36" s="872"/>
      <c r="BA36" s="872"/>
      <c r="BB36" s="872"/>
      <c r="BC36" s="872"/>
      <c r="BD36" s="872"/>
      <c r="BE36" s="872"/>
      <c r="BF36" s="872"/>
      <c r="BG36" s="872"/>
      <c r="BH36" s="872"/>
      <c r="BI36" s="872"/>
      <c r="BJ36" s="872"/>
      <c r="BK36" s="872"/>
      <c r="BL36" s="872"/>
      <c r="BM36" s="872"/>
      <c r="BN36" s="872"/>
      <c r="BO36" s="872"/>
      <c r="BP36" s="872"/>
      <c r="BQ36" s="872"/>
      <c r="BR36" s="872"/>
      <c r="BS36" s="872"/>
      <c r="BT36" s="872"/>
      <c r="BU36" s="872"/>
      <c r="BV36" s="872"/>
      <c r="BW36" s="872"/>
      <c r="BX36" s="872"/>
      <c r="BY36" s="872"/>
      <c r="BZ36" s="872"/>
      <c r="CA36" s="872"/>
      <c r="CB36" s="872"/>
      <c r="CC36" s="872"/>
      <c r="CD36" s="872"/>
      <c r="CE36" s="872"/>
      <c r="CF36" s="872"/>
      <c r="CG36" s="872"/>
      <c r="CH36" s="872"/>
      <c r="CI36" s="872"/>
      <c r="CJ36" s="872"/>
      <c r="CK36" s="872"/>
      <c r="CL36" s="872"/>
      <c r="CM36" s="872"/>
      <c r="CN36" s="872"/>
      <c r="CO36" s="872"/>
      <c r="CP36" s="872"/>
      <c r="CQ36" s="872"/>
      <c r="CR36" s="872"/>
      <c r="CS36" s="872"/>
      <c r="CT36" s="872"/>
      <c r="CU36" s="872"/>
      <c r="CV36" s="872"/>
      <c r="CW36" s="872"/>
      <c r="CX36" s="872"/>
      <c r="CY36" s="872"/>
      <c r="CZ36" s="872"/>
      <c r="DA36" s="872"/>
      <c r="DB36" s="872"/>
      <c r="DC36" s="872"/>
      <c r="DD36" s="872"/>
      <c r="DE36" s="872"/>
      <c r="DF36" s="872"/>
      <c r="DG36" s="872"/>
      <c r="DH36" s="872"/>
      <c r="DI36" s="872"/>
      <c r="DJ36" s="872"/>
      <c r="DK36" s="872"/>
      <c r="DL36" s="872"/>
      <c r="DM36" s="872"/>
      <c r="DN36" s="872"/>
      <c r="DO36" s="872"/>
      <c r="DP36" s="872"/>
      <c r="DQ36" s="872"/>
      <c r="DR36" s="872"/>
      <c r="DS36" s="872"/>
      <c r="DT36" s="872"/>
      <c r="DU36" s="872"/>
      <c r="DV36" s="872"/>
      <c r="DW36" s="872"/>
      <c r="DX36" s="872"/>
      <c r="DY36" s="872"/>
      <c r="DZ36" s="889"/>
    </row>
    <row r="37" spans="1:130" s="890" customFormat="1" ht="18" customHeight="1" thickBot="1" x14ac:dyDescent="0.25">
      <c r="A37" s="899" t="s">
        <v>753</v>
      </c>
      <c r="B37" s="939">
        <v>16696</v>
      </c>
      <c r="C37" s="939">
        <v>29819</v>
      </c>
      <c r="D37" s="940">
        <v>28891</v>
      </c>
      <c r="E37" s="941">
        <f t="shared" ref="E37:E42" si="5">(D37/B37)*100</f>
        <v>173.04144705318637</v>
      </c>
      <c r="F37" s="942">
        <f t="shared" ref="F37:F42" si="6">(D37/C37)*100</f>
        <v>96.887890271303533</v>
      </c>
      <c r="G37" s="872"/>
      <c r="H37" s="872"/>
      <c r="I37" s="872"/>
      <c r="J37" s="872"/>
      <c r="K37" s="872"/>
      <c r="L37" s="872"/>
      <c r="M37" s="872"/>
      <c r="N37" s="872"/>
      <c r="O37" s="872"/>
      <c r="P37" s="872"/>
      <c r="Q37" s="872"/>
      <c r="R37" s="872"/>
      <c r="S37" s="872"/>
      <c r="T37" s="872"/>
      <c r="U37" s="872"/>
      <c r="V37" s="872"/>
      <c r="W37" s="872"/>
      <c r="X37" s="872"/>
      <c r="Y37" s="872"/>
      <c r="Z37" s="872"/>
      <c r="AA37" s="872"/>
      <c r="AB37" s="872"/>
      <c r="AC37" s="872"/>
      <c r="AD37" s="872"/>
      <c r="AE37" s="872"/>
      <c r="AF37" s="872"/>
      <c r="AG37" s="872"/>
      <c r="AH37" s="872"/>
      <c r="AI37" s="872"/>
      <c r="AJ37" s="872"/>
      <c r="AK37" s="872"/>
      <c r="AL37" s="872"/>
      <c r="AM37" s="872"/>
      <c r="AN37" s="872"/>
      <c r="AO37" s="872"/>
      <c r="AP37" s="872"/>
      <c r="AQ37" s="872"/>
      <c r="AR37" s="872"/>
      <c r="AS37" s="872"/>
      <c r="AT37" s="872"/>
      <c r="AU37" s="872"/>
      <c r="AV37" s="872"/>
      <c r="AW37" s="872"/>
      <c r="AX37" s="872"/>
      <c r="AY37" s="872"/>
      <c r="AZ37" s="872"/>
      <c r="BA37" s="872"/>
      <c r="BB37" s="872"/>
      <c r="BC37" s="872"/>
      <c r="BD37" s="872"/>
      <c r="BE37" s="872"/>
      <c r="BF37" s="872"/>
      <c r="BG37" s="872"/>
      <c r="BH37" s="872"/>
      <c r="BI37" s="872"/>
      <c r="BJ37" s="872"/>
      <c r="BK37" s="872"/>
      <c r="BL37" s="872"/>
      <c r="BM37" s="872"/>
      <c r="BN37" s="872"/>
      <c r="BO37" s="872"/>
      <c r="BP37" s="872"/>
      <c r="BQ37" s="872"/>
      <c r="BR37" s="872"/>
      <c r="BS37" s="872"/>
      <c r="BT37" s="872"/>
      <c r="BU37" s="872"/>
      <c r="BV37" s="872"/>
      <c r="BW37" s="872"/>
      <c r="BX37" s="872"/>
      <c r="BY37" s="872"/>
      <c r="BZ37" s="872"/>
      <c r="CA37" s="872"/>
      <c r="CB37" s="872"/>
      <c r="CC37" s="872"/>
      <c r="CD37" s="872"/>
      <c r="CE37" s="872"/>
      <c r="CF37" s="872"/>
      <c r="CG37" s="872"/>
      <c r="CH37" s="872"/>
      <c r="CI37" s="872"/>
      <c r="CJ37" s="872"/>
      <c r="CK37" s="872"/>
      <c r="CL37" s="872"/>
      <c r="CM37" s="872"/>
      <c r="CN37" s="872"/>
      <c r="CO37" s="872"/>
      <c r="CP37" s="872"/>
      <c r="CQ37" s="872"/>
      <c r="CR37" s="872"/>
      <c r="CS37" s="872"/>
      <c r="CT37" s="872"/>
      <c r="CU37" s="872"/>
      <c r="CV37" s="872"/>
      <c r="CW37" s="872"/>
      <c r="CX37" s="872"/>
      <c r="CY37" s="872"/>
      <c r="CZ37" s="872"/>
      <c r="DA37" s="872"/>
      <c r="DB37" s="872"/>
      <c r="DC37" s="872"/>
      <c r="DD37" s="872"/>
      <c r="DE37" s="872"/>
      <c r="DF37" s="872"/>
      <c r="DG37" s="872"/>
      <c r="DH37" s="872"/>
      <c r="DI37" s="872"/>
      <c r="DJ37" s="872"/>
      <c r="DK37" s="872"/>
      <c r="DL37" s="872"/>
      <c r="DM37" s="872"/>
      <c r="DN37" s="872"/>
      <c r="DO37" s="872"/>
      <c r="DP37" s="872"/>
      <c r="DQ37" s="872"/>
      <c r="DR37" s="872"/>
      <c r="DS37" s="872"/>
      <c r="DT37" s="872"/>
      <c r="DU37" s="872"/>
      <c r="DV37" s="872"/>
      <c r="DW37" s="872"/>
      <c r="DX37" s="872"/>
      <c r="DY37" s="872"/>
      <c r="DZ37" s="889"/>
    </row>
    <row r="38" spans="1:130" s="914" customFormat="1" ht="18.75" customHeight="1" thickBot="1" x14ac:dyDescent="0.25">
      <c r="A38" s="877" t="s">
        <v>852</v>
      </c>
      <c r="B38" s="878">
        <f>SUM(B39:B42)</f>
        <v>89256</v>
      </c>
      <c r="C38" s="878">
        <f t="shared" ref="C38:D38" si="7">SUM(C39:C42)</f>
        <v>34681</v>
      </c>
      <c r="D38" s="878">
        <f t="shared" si="7"/>
        <v>34503</v>
      </c>
      <c r="E38" s="880">
        <f t="shared" si="5"/>
        <v>38.656224791610647</v>
      </c>
      <c r="F38" s="881">
        <f t="shared" si="6"/>
        <v>99.486750670395892</v>
      </c>
      <c r="G38" s="1061"/>
      <c r="H38" s="1061"/>
      <c r="I38" s="1061"/>
      <c r="J38" s="1061"/>
      <c r="K38" s="1061"/>
      <c r="L38" s="1061"/>
      <c r="M38" s="1061"/>
      <c r="N38" s="1061"/>
      <c r="O38" s="1061"/>
      <c r="P38" s="1061"/>
      <c r="Q38" s="1061"/>
      <c r="R38" s="1061"/>
      <c r="S38" s="1061"/>
      <c r="T38" s="1061"/>
      <c r="U38" s="1061"/>
      <c r="V38" s="1061"/>
      <c r="W38" s="1061"/>
      <c r="X38" s="1061"/>
      <c r="Y38" s="1061"/>
      <c r="Z38" s="1061"/>
      <c r="AA38" s="912"/>
      <c r="AB38" s="912"/>
      <c r="AC38" s="912"/>
      <c r="AD38" s="912"/>
      <c r="AE38" s="912"/>
      <c r="AF38" s="912"/>
      <c r="AG38" s="912"/>
      <c r="AH38" s="912"/>
      <c r="AI38" s="912"/>
      <c r="AJ38" s="912"/>
      <c r="AK38" s="912"/>
      <c r="AL38" s="912"/>
      <c r="AM38" s="912"/>
      <c r="AN38" s="912"/>
      <c r="AO38" s="912"/>
      <c r="AP38" s="912"/>
      <c r="AQ38" s="912"/>
      <c r="AR38" s="912"/>
      <c r="AS38" s="912"/>
      <c r="AT38" s="912"/>
      <c r="AU38" s="912"/>
      <c r="AV38" s="912"/>
      <c r="AW38" s="912"/>
      <c r="AX38" s="912"/>
      <c r="AY38" s="912"/>
      <c r="AZ38" s="912"/>
      <c r="BA38" s="912"/>
      <c r="BB38" s="912"/>
      <c r="BC38" s="912"/>
      <c r="BD38" s="912"/>
      <c r="BE38" s="912"/>
      <c r="BF38" s="912"/>
      <c r="BG38" s="912"/>
      <c r="BH38" s="912"/>
      <c r="BI38" s="912"/>
      <c r="BJ38" s="912"/>
      <c r="BK38" s="912"/>
      <c r="BL38" s="912"/>
      <c r="BM38" s="912"/>
      <c r="BN38" s="912"/>
      <c r="BO38" s="912"/>
      <c r="BP38" s="912"/>
      <c r="BQ38" s="912"/>
      <c r="BR38" s="912"/>
      <c r="BS38" s="912"/>
      <c r="BT38" s="912"/>
      <c r="BU38" s="912"/>
      <c r="BV38" s="912"/>
      <c r="BW38" s="912"/>
      <c r="BX38" s="912"/>
      <c r="BY38" s="912"/>
      <c r="BZ38" s="912"/>
      <c r="CA38" s="912"/>
      <c r="CB38" s="912"/>
      <c r="CC38" s="912"/>
      <c r="CD38" s="912"/>
      <c r="CE38" s="912"/>
      <c r="CF38" s="912"/>
      <c r="CG38" s="912"/>
      <c r="CH38" s="912"/>
      <c r="CI38" s="912"/>
      <c r="CJ38" s="912"/>
      <c r="CK38" s="912"/>
      <c r="CL38" s="912"/>
      <c r="CM38" s="912"/>
      <c r="CN38" s="912"/>
      <c r="CO38" s="912"/>
      <c r="CP38" s="912"/>
      <c r="CQ38" s="912"/>
      <c r="CR38" s="912"/>
      <c r="CS38" s="912"/>
      <c r="CT38" s="912"/>
      <c r="CU38" s="912"/>
      <c r="CV38" s="912"/>
      <c r="CW38" s="912"/>
      <c r="CX38" s="912"/>
      <c r="CY38" s="912"/>
      <c r="CZ38" s="912"/>
      <c r="DA38" s="912"/>
      <c r="DB38" s="912"/>
      <c r="DC38" s="912"/>
      <c r="DD38" s="912"/>
      <c r="DE38" s="912"/>
      <c r="DF38" s="912"/>
      <c r="DG38" s="912"/>
      <c r="DH38" s="912"/>
      <c r="DI38" s="912"/>
      <c r="DJ38" s="912"/>
      <c r="DK38" s="912"/>
      <c r="DL38" s="912"/>
      <c r="DM38" s="912"/>
      <c r="DN38" s="912"/>
      <c r="DO38" s="912"/>
      <c r="DP38" s="912"/>
      <c r="DQ38" s="912"/>
      <c r="DR38" s="912"/>
      <c r="DS38" s="912"/>
      <c r="DT38" s="912"/>
      <c r="DU38" s="912"/>
      <c r="DV38" s="912"/>
      <c r="DW38" s="912"/>
      <c r="DX38" s="912"/>
      <c r="DY38" s="912"/>
      <c r="DZ38" s="913"/>
    </row>
    <row r="39" spans="1:130" s="948" customFormat="1" ht="18.75" customHeight="1" x14ac:dyDescent="0.2">
      <c r="A39" s="943" t="s">
        <v>780</v>
      </c>
      <c r="B39" s="886">
        <v>3634</v>
      </c>
      <c r="C39" s="886">
        <v>0</v>
      </c>
      <c r="D39" s="944">
        <v>0</v>
      </c>
      <c r="E39" s="916">
        <f t="shared" si="5"/>
        <v>0</v>
      </c>
      <c r="F39" s="945" t="s">
        <v>119</v>
      </c>
      <c r="G39" s="1061"/>
      <c r="H39" s="1061"/>
      <c r="I39" s="1061"/>
      <c r="J39" s="1061"/>
      <c r="K39" s="1061"/>
      <c r="L39" s="1061"/>
      <c r="M39" s="1061"/>
      <c r="N39" s="1061"/>
      <c r="O39" s="1061"/>
      <c r="P39" s="1061"/>
      <c r="Q39" s="1061"/>
      <c r="R39" s="1061"/>
      <c r="S39" s="1061"/>
      <c r="T39" s="1061"/>
      <c r="U39" s="1061"/>
      <c r="V39" s="1061"/>
      <c r="W39" s="1061"/>
      <c r="X39" s="1061"/>
      <c r="Y39" s="1061"/>
      <c r="Z39" s="1061"/>
      <c r="AA39" s="946"/>
      <c r="AB39" s="946"/>
      <c r="AC39" s="946"/>
      <c r="AD39" s="946"/>
      <c r="AE39" s="946"/>
      <c r="AF39" s="946"/>
      <c r="AG39" s="946"/>
      <c r="AH39" s="946"/>
      <c r="AI39" s="946"/>
      <c r="AJ39" s="946"/>
      <c r="AK39" s="946"/>
      <c r="AL39" s="946"/>
      <c r="AM39" s="946"/>
      <c r="AN39" s="946"/>
      <c r="AO39" s="946"/>
      <c r="AP39" s="946"/>
      <c r="AQ39" s="946"/>
      <c r="AR39" s="946"/>
      <c r="AS39" s="946"/>
      <c r="AT39" s="946"/>
      <c r="AU39" s="946"/>
      <c r="AV39" s="946"/>
      <c r="AW39" s="946"/>
      <c r="AX39" s="946"/>
      <c r="AY39" s="946"/>
      <c r="AZ39" s="946"/>
      <c r="BA39" s="946"/>
      <c r="BB39" s="946"/>
      <c r="BC39" s="946"/>
      <c r="BD39" s="946"/>
      <c r="BE39" s="946"/>
      <c r="BF39" s="946"/>
      <c r="BG39" s="946"/>
      <c r="BH39" s="946"/>
      <c r="BI39" s="946"/>
      <c r="BJ39" s="946"/>
      <c r="BK39" s="946"/>
      <c r="BL39" s="946"/>
      <c r="BM39" s="946"/>
      <c r="BN39" s="946"/>
      <c r="BO39" s="946"/>
      <c r="BP39" s="946"/>
      <c r="BQ39" s="946"/>
      <c r="BR39" s="946"/>
      <c r="BS39" s="946"/>
      <c r="BT39" s="946"/>
      <c r="BU39" s="946"/>
      <c r="BV39" s="946"/>
      <c r="BW39" s="946"/>
      <c r="BX39" s="946"/>
      <c r="BY39" s="946"/>
      <c r="BZ39" s="946"/>
      <c r="CA39" s="946"/>
      <c r="CB39" s="946"/>
      <c r="CC39" s="946"/>
      <c r="CD39" s="946"/>
      <c r="CE39" s="946"/>
      <c r="CF39" s="946"/>
      <c r="CG39" s="946"/>
      <c r="CH39" s="946"/>
      <c r="CI39" s="946"/>
      <c r="CJ39" s="946"/>
      <c r="CK39" s="946"/>
      <c r="CL39" s="946"/>
      <c r="CM39" s="946"/>
      <c r="CN39" s="946"/>
      <c r="CO39" s="946"/>
      <c r="CP39" s="946"/>
      <c r="CQ39" s="946"/>
      <c r="CR39" s="946"/>
      <c r="CS39" s="946"/>
      <c r="CT39" s="946"/>
      <c r="CU39" s="946"/>
      <c r="CV39" s="946"/>
      <c r="CW39" s="946"/>
      <c r="CX39" s="946"/>
      <c r="CY39" s="946"/>
      <c r="CZ39" s="946"/>
      <c r="DA39" s="946"/>
      <c r="DB39" s="946"/>
      <c r="DC39" s="946"/>
      <c r="DD39" s="946"/>
      <c r="DE39" s="946"/>
      <c r="DF39" s="946"/>
      <c r="DG39" s="946"/>
      <c r="DH39" s="946"/>
      <c r="DI39" s="946"/>
      <c r="DJ39" s="946"/>
      <c r="DK39" s="946"/>
      <c r="DL39" s="946"/>
      <c r="DM39" s="946"/>
      <c r="DN39" s="946"/>
      <c r="DO39" s="946"/>
      <c r="DP39" s="946"/>
      <c r="DQ39" s="946"/>
      <c r="DR39" s="946"/>
      <c r="DS39" s="946"/>
      <c r="DT39" s="946"/>
      <c r="DU39" s="946"/>
      <c r="DV39" s="946"/>
      <c r="DW39" s="946"/>
      <c r="DX39" s="946"/>
      <c r="DY39" s="946"/>
      <c r="DZ39" s="947"/>
    </row>
    <row r="40" spans="1:130" s="948" customFormat="1" ht="18.75" customHeight="1" x14ac:dyDescent="0.2">
      <c r="A40" s="926" t="s">
        <v>783</v>
      </c>
      <c r="B40" s="949">
        <v>0</v>
      </c>
      <c r="C40" s="949">
        <v>2695</v>
      </c>
      <c r="D40" s="950">
        <v>2685</v>
      </c>
      <c r="E40" s="951" t="s">
        <v>119</v>
      </c>
      <c r="F40" s="937">
        <f t="shared" si="6"/>
        <v>99.62894248608535</v>
      </c>
      <c r="G40" s="1061"/>
      <c r="H40" s="1061"/>
      <c r="I40" s="1061"/>
      <c r="J40" s="1061"/>
      <c r="K40" s="1061"/>
      <c r="L40" s="1061"/>
      <c r="M40" s="1061"/>
      <c r="N40" s="1061"/>
      <c r="O40" s="1061"/>
      <c r="P40" s="1061"/>
      <c r="Q40" s="1061"/>
      <c r="R40" s="1061"/>
      <c r="S40" s="1061"/>
      <c r="T40" s="1061"/>
      <c r="U40" s="1061"/>
      <c r="V40" s="1061"/>
      <c r="W40" s="1061"/>
      <c r="X40" s="1061"/>
      <c r="Y40" s="1061"/>
      <c r="Z40" s="1061"/>
      <c r="AA40" s="946"/>
      <c r="AB40" s="946"/>
      <c r="AC40" s="946"/>
      <c r="AD40" s="946"/>
      <c r="AE40" s="946"/>
      <c r="AF40" s="946"/>
      <c r="AG40" s="946"/>
      <c r="AH40" s="946"/>
      <c r="AI40" s="946"/>
      <c r="AJ40" s="946"/>
      <c r="AK40" s="946"/>
      <c r="AL40" s="946"/>
      <c r="AM40" s="946"/>
      <c r="AN40" s="946"/>
      <c r="AO40" s="946"/>
      <c r="AP40" s="946"/>
      <c r="AQ40" s="946"/>
      <c r="AR40" s="946"/>
      <c r="AS40" s="946"/>
      <c r="AT40" s="946"/>
      <c r="AU40" s="946"/>
      <c r="AV40" s="946"/>
      <c r="AW40" s="946"/>
      <c r="AX40" s="946"/>
      <c r="AY40" s="946"/>
      <c r="AZ40" s="946"/>
      <c r="BA40" s="946"/>
      <c r="BB40" s="946"/>
      <c r="BC40" s="946"/>
      <c r="BD40" s="946"/>
      <c r="BE40" s="946"/>
      <c r="BF40" s="946"/>
      <c r="BG40" s="946"/>
      <c r="BH40" s="946"/>
      <c r="BI40" s="946"/>
      <c r="BJ40" s="946"/>
      <c r="BK40" s="946"/>
      <c r="BL40" s="946"/>
      <c r="BM40" s="946"/>
      <c r="BN40" s="946"/>
      <c r="BO40" s="946"/>
      <c r="BP40" s="946"/>
      <c r="BQ40" s="946"/>
      <c r="BR40" s="946"/>
      <c r="BS40" s="946"/>
      <c r="BT40" s="946"/>
      <c r="BU40" s="946"/>
      <c r="BV40" s="946"/>
      <c r="BW40" s="946"/>
      <c r="BX40" s="946"/>
      <c r="BY40" s="946"/>
      <c r="BZ40" s="946"/>
      <c r="CA40" s="946"/>
      <c r="CB40" s="946"/>
      <c r="CC40" s="946"/>
      <c r="CD40" s="946"/>
      <c r="CE40" s="946"/>
      <c r="CF40" s="946"/>
      <c r="CG40" s="946"/>
      <c r="CH40" s="946"/>
      <c r="CI40" s="946"/>
      <c r="CJ40" s="946"/>
      <c r="CK40" s="946"/>
      <c r="CL40" s="946"/>
      <c r="CM40" s="946"/>
      <c r="CN40" s="946"/>
      <c r="CO40" s="946"/>
      <c r="CP40" s="946"/>
      <c r="CQ40" s="946"/>
      <c r="CR40" s="946"/>
      <c r="CS40" s="946"/>
      <c r="CT40" s="946"/>
      <c r="CU40" s="946"/>
      <c r="CV40" s="946"/>
      <c r="CW40" s="946"/>
      <c r="CX40" s="946"/>
      <c r="CY40" s="946"/>
      <c r="CZ40" s="946"/>
      <c r="DA40" s="946"/>
      <c r="DB40" s="946"/>
      <c r="DC40" s="946"/>
      <c r="DD40" s="946"/>
      <c r="DE40" s="946"/>
      <c r="DF40" s="946"/>
      <c r="DG40" s="946"/>
      <c r="DH40" s="946"/>
      <c r="DI40" s="946"/>
      <c r="DJ40" s="946"/>
      <c r="DK40" s="946"/>
      <c r="DL40" s="946"/>
      <c r="DM40" s="946"/>
      <c r="DN40" s="946"/>
      <c r="DO40" s="946"/>
      <c r="DP40" s="946"/>
      <c r="DQ40" s="946"/>
      <c r="DR40" s="946"/>
      <c r="DS40" s="946"/>
      <c r="DT40" s="946"/>
      <c r="DU40" s="946"/>
      <c r="DV40" s="946"/>
      <c r="DW40" s="946"/>
      <c r="DX40" s="946"/>
      <c r="DY40" s="946"/>
      <c r="DZ40" s="947"/>
    </row>
    <row r="41" spans="1:130" s="890" customFormat="1" ht="18" customHeight="1" x14ac:dyDescent="0.2">
      <c r="A41" s="884" t="s">
        <v>784</v>
      </c>
      <c r="B41" s="816">
        <v>58060</v>
      </c>
      <c r="C41" s="816">
        <v>27601</v>
      </c>
      <c r="D41" s="952">
        <v>27535</v>
      </c>
      <c r="E41" s="916">
        <f t="shared" si="5"/>
        <v>47.425077506028245</v>
      </c>
      <c r="F41" s="937">
        <f t="shared" si="6"/>
        <v>99.76087822904968</v>
      </c>
      <c r="G41" s="1056"/>
      <c r="H41" s="1056"/>
      <c r="I41" s="1056"/>
      <c r="J41" s="1056"/>
      <c r="K41" s="1056"/>
      <c r="L41" s="1056"/>
      <c r="M41" s="1056"/>
      <c r="N41" s="1056"/>
      <c r="O41" s="1056"/>
      <c r="P41" s="1056"/>
      <c r="Q41" s="1056"/>
      <c r="R41" s="1056"/>
      <c r="S41" s="1056"/>
      <c r="T41" s="1056"/>
      <c r="U41" s="1056"/>
      <c r="V41" s="1056"/>
      <c r="W41" s="1056"/>
      <c r="X41" s="1056"/>
      <c r="Y41" s="1056"/>
      <c r="Z41" s="1056"/>
      <c r="AA41" s="872"/>
      <c r="AB41" s="872"/>
      <c r="AC41" s="872"/>
      <c r="AD41" s="872"/>
      <c r="AE41" s="872"/>
      <c r="AF41" s="872"/>
      <c r="AG41" s="872"/>
      <c r="AH41" s="872"/>
      <c r="AI41" s="872"/>
      <c r="AJ41" s="872"/>
      <c r="AK41" s="872"/>
      <c r="AL41" s="872"/>
      <c r="AM41" s="872"/>
      <c r="AN41" s="872"/>
      <c r="AO41" s="872"/>
      <c r="AP41" s="872"/>
      <c r="AQ41" s="872"/>
      <c r="AR41" s="872"/>
      <c r="AS41" s="872"/>
      <c r="AT41" s="872"/>
      <c r="AU41" s="872"/>
      <c r="AV41" s="872"/>
      <c r="AW41" s="872"/>
      <c r="AX41" s="872"/>
      <c r="AY41" s="872"/>
      <c r="AZ41" s="872"/>
      <c r="BA41" s="872"/>
      <c r="BB41" s="872"/>
      <c r="BC41" s="872"/>
      <c r="BD41" s="872"/>
      <c r="BE41" s="872"/>
      <c r="BF41" s="872"/>
      <c r="BG41" s="872"/>
      <c r="BH41" s="872"/>
      <c r="BI41" s="872"/>
      <c r="BJ41" s="872"/>
      <c r="BK41" s="872"/>
      <c r="BL41" s="872"/>
      <c r="BM41" s="872"/>
      <c r="BN41" s="872"/>
      <c r="BO41" s="872"/>
      <c r="BP41" s="872"/>
      <c r="BQ41" s="872"/>
      <c r="BR41" s="872"/>
      <c r="BS41" s="872"/>
      <c r="BT41" s="872"/>
      <c r="BU41" s="872"/>
      <c r="BV41" s="872"/>
      <c r="BW41" s="872"/>
      <c r="BX41" s="872"/>
      <c r="BY41" s="872"/>
      <c r="BZ41" s="872"/>
      <c r="CA41" s="872"/>
      <c r="CB41" s="872"/>
      <c r="CC41" s="872"/>
      <c r="CD41" s="872"/>
      <c r="CE41" s="872"/>
      <c r="CF41" s="872"/>
      <c r="CG41" s="872"/>
      <c r="CH41" s="872"/>
      <c r="CI41" s="872"/>
      <c r="CJ41" s="872"/>
      <c r="CK41" s="872"/>
      <c r="CL41" s="872"/>
      <c r="CM41" s="872"/>
      <c r="CN41" s="872"/>
      <c r="CO41" s="872"/>
      <c r="CP41" s="872"/>
      <c r="CQ41" s="872"/>
      <c r="CR41" s="872"/>
      <c r="CS41" s="872"/>
      <c r="CT41" s="872"/>
      <c r="CU41" s="872"/>
      <c r="CV41" s="872"/>
      <c r="CW41" s="872"/>
      <c r="CX41" s="872"/>
      <c r="CY41" s="872"/>
      <c r="CZ41" s="872"/>
      <c r="DA41" s="872"/>
      <c r="DB41" s="872"/>
      <c r="DC41" s="872"/>
      <c r="DD41" s="872"/>
      <c r="DE41" s="872"/>
      <c r="DF41" s="872"/>
      <c r="DG41" s="872"/>
      <c r="DH41" s="872"/>
      <c r="DI41" s="872"/>
      <c r="DJ41" s="872"/>
      <c r="DK41" s="872"/>
      <c r="DL41" s="872"/>
      <c r="DM41" s="872"/>
      <c r="DN41" s="872"/>
      <c r="DO41" s="872"/>
      <c r="DP41" s="872"/>
      <c r="DQ41" s="872"/>
      <c r="DR41" s="872"/>
      <c r="DS41" s="872"/>
      <c r="DT41" s="872"/>
      <c r="DU41" s="872"/>
      <c r="DV41" s="872"/>
      <c r="DW41" s="872"/>
      <c r="DX41" s="872"/>
      <c r="DY41" s="872"/>
      <c r="DZ41" s="889"/>
    </row>
    <row r="42" spans="1:130" s="890" customFormat="1" ht="18" customHeight="1" x14ac:dyDescent="0.2">
      <c r="A42" s="899" t="s">
        <v>794</v>
      </c>
      <c r="B42" s="989">
        <v>27562</v>
      </c>
      <c r="C42" s="989">
        <v>4385</v>
      </c>
      <c r="D42" s="989">
        <v>4283</v>
      </c>
      <c r="E42" s="997">
        <f t="shared" si="5"/>
        <v>15.539510920833029</v>
      </c>
      <c r="F42" s="994">
        <f t="shared" si="6"/>
        <v>97.673888255416202</v>
      </c>
      <c r="G42" s="1056"/>
      <c r="H42" s="1056"/>
      <c r="I42" s="1056"/>
      <c r="J42" s="1056"/>
      <c r="K42" s="1056"/>
      <c r="L42" s="1056"/>
      <c r="M42" s="1056"/>
      <c r="N42" s="1056"/>
      <c r="O42" s="1056"/>
      <c r="P42" s="1056"/>
      <c r="Q42" s="1056"/>
      <c r="R42" s="1056"/>
      <c r="S42" s="1056"/>
      <c r="T42" s="1056"/>
      <c r="U42" s="1056"/>
      <c r="V42" s="1056"/>
      <c r="W42" s="1056"/>
      <c r="X42" s="1056"/>
      <c r="Y42" s="1056"/>
      <c r="Z42" s="1056"/>
      <c r="AA42" s="872"/>
      <c r="AB42" s="872"/>
      <c r="AC42" s="872"/>
      <c r="AD42" s="872"/>
      <c r="AE42" s="872"/>
      <c r="AF42" s="872"/>
      <c r="AG42" s="872"/>
      <c r="AH42" s="872"/>
      <c r="AI42" s="872"/>
      <c r="AJ42" s="872"/>
      <c r="AK42" s="872"/>
      <c r="AL42" s="872"/>
      <c r="AM42" s="872"/>
      <c r="AN42" s="872"/>
      <c r="AO42" s="872"/>
      <c r="AP42" s="872"/>
      <c r="AQ42" s="872"/>
      <c r="AR42" s="872"/>
      <c r="AS42" s="872"/>
      <c r="AT42" s="872"/>
      <c r="AU42" s="872"/>
      <c r="AV42" s="872"/>
      <c r="AW42" s="872"/>
      <c r="AX42" s="872"/>
      <c r="AY42" s="872"/>
      <c r="AZ42" s="872"/>
      <c r="BA42" s="872"/>
      <c r="BB42" s="872"/>
      <c r="BC42" s="872"/>
      <c r="BD42" s="872"/>
      <c r="BE42" s="872"/>
      <c r="BF42" s="872"/>
      <c r="BG42" s="872"/>
      <c r="BH42" s="872"/>
      <c r="BI42" s="872"/>
      <c r="BJ42" s="872"/>
      <c r="BK42" s="872"/>
      <c r="BL42" s="872"/>
      <c r="BM42" s="872"/>
      <c r="BN42" s="872"/>
      <c r="BO42" s="872"/>
      <c r="BP42" s="872"/>
      <c r="BQ42" s="872"/>
      <c r="BR42" s="872"/>
      <c r="BS42" s="872"/>
      <c r="BT42" s="872"/>
      <c r="BU42" s="872"/>
      <c r="BV42" s="872"/>
      <c r="BW42" s="872"/>
      <c r="BX42" s="872"/>
      <c r="BY42" s="872"/>
      <c r="BZ42" s="872"/>
      <c r="CA42" s="872"/>
      <c r="CB42" s="872"/>
      <c r="CC42" s="872"/>
      <c r="CD42" s="872"/>
      <c r="CE42" s="872"/>
      <c r="CF42" s="872"/>
      <c r="CG42" s="872"/>
      <c r="CH42" s="872"/>
      <c r="CI42" s="872"/>
      <c r="CJ42" s="872"/>
      <c r="CK42" s="872"/>
      <c r="CL42" s="872"/>
      <c r="CM42" s="872"/>
      <c r="CN42" s="872"/>
      <c r="CO42" s="872"/>
      <c r="CP42" s="872"/>
      <c r="CQ42" s="872"/>
      <c r="CR42" s="872"/>
      <c r="CS42" s="872"/>
      <c r="CT42" s="872"/>
      <c r="CU42" s="872"/>
      <c r="CV42" s="872"/>
      <c r="CW42" s="872"/>
      <c r="CX42" s="872"/>
      <c r="CY42" s="872"/>
      <c r="CZ42" s="872"/>
      <c r="DA42" s="872"/>
      <c r="DB42" s="872"/>
      <c r="DC42" s="872"/>
      <c r="DD42" s="872"/>
      <c r="DE42" s="872"/>
      <c r="DF42" s="872"/>
      <c r="DG42" s="872"/>
      <c r="DH42" s="872"/>
      <c r="DI42" s="872"/>
      <c r="DJ42" s="872"/>
      <c r="DK42" s="872"/>
      <c r="DL42" s="872"/>
      <c r="DM42" s="872"/>
      <c r="DN42" s="872"/>
      <c r="DO42" s="872"/>
      <c r="DP42" s="872"/>
      <c r="DQ42" s="872"/>
      <c r="DR42" s="872"/>
      <c r="DS42" s="872"/>
      <c r="DT42" s="872"/>
      <c r="DU42" s="872"/>
      <c r="DV42" s="872"/>
      <c r="DW42" s="872"/>
      <c r="DX42" s="872"/>
      <c r="DY42" s="872"/>
      <c r="DZ42" s="889"/>
    </row>
    <row r="43" spans="1:130" s="890" customFormat="1" ht="12" customHeight="1" thickBot="1" x14ac:dyDescent="0.25">
      <c r="A43" s="899" t="s">
        <v>795</v>
      </c>
      <c r="B43" s="996"/>
      <c r="C43" s="996"/>
      <c r="D43" s="996"/>
      <c r="E43" s="998"/>
      <c r="F43" s="999"/>
      <c r="G43" s="872"/>
      <c r="H43" s="872"/>
      <c r="I43" s="872"/>
      <c r="J43" s="872"/>
      <c r="K43" s="872"/>
      <c r="L43" s="872"/>
      <c r="M43" s="872"/>
      <c r="N43" s="872"/>
      <c r="O43" s="872"/>
      <c r="P43" s="872"/>
      <c r="Q43" s="872"/>
      <c r="R43" s="872"/>
      <c r="S43" s="872"/>
      <c r="T43" s="872"/>
      <c r="U43" s="872"/>
      <c r="V43" s="872"/>
      <c r="W43" s="872"/>
      <c r="X43" s="872"/>
      <c r="Y43" s="872"/>
      <c r="Z43" s="872"/>
      <c r="AA43" s="872"/>
      <c r="AB43" s="872"/>
      <c r="AC43" s="872"/>
      <c r="AD43" s="872"/>
      <c r="AE43" s="872"/>
      <c r="AF43" s="872"/>
      <c r="AG43" s="872"/>
      <c r="AH43" s="872"/>
      <c r="AI43" s="872"/>
      <c r="AJ43" s="872"/>
      <c r="AK43" s="872"/>
      <c r="AL43" s="872"/>
      <c r="AM43" s="872"/>
      <c r="AN43" s="872"/>
      <c r="AO43" s="872"/>
      <c r="AP43" s="872"/>
      <c r="AQ43" s="872"/>
      <c r="AR43" s="872"/>
      <c r="AS43" s="872"/>
      <c r="AT43" s="872"/>
      <c r="AU43" s="872"/>
      <c r="AV43" s="872"/>
      <c r="AW43" s="872"/>
      <c r="AX43" s="872"/>
      <c r="AY43" s="872"/>
      <c r="AZ43" s="872"/>
      <c r="BA43" s="872"/>
      <c r="BB43" s="872"/>
      <c r="BC43" s="872"/>
      <c r="BD43" s="872"/>
      <c r="BE43" s="872"/>
      <c r="BF43" s="872"/>
      <c r="BG43" s="872"/>
      <c r="BH43" s="872"/>
      <c r="BI43" s="872"/>
      <c r="BJ43" s="872"/>
      <c r="BK43" s="872"/>
      <c r="BL43" s="872"/>
      <c r="BM43" s="872"/>
      <c r="BN43" s="872"/>
      <c r="BO43" s="872"/>
      <c r="BP43" s="872"/>
      <c r="BQ43" s="872"/>
      <c r="BR43" s="872"/>
      <c r="BS43" s="872"/>
      <c r="BT43" s="872"/>
      <c r="BU43" s="872"/>
      <c r="BV43" s="872"/>
      <c r="BW43" s="872"/>
      <c r="BX43" s="872"/>
      <c r="BY43" s="872"/>
      <c r="BZ43" s="872"/>
      <c r="CA43" s="872"/>
      <c r="CB43" s="872"/>
      <c r="CC43" s="872"/>
      <c r="CD43" s="872"/>
      <c r="CE43" s="872"/>
      <c r="CF43" s="872"/>
      <c r="CG43" s="872"/>
      <c r="CH43" s="872"/>
      <c r="CI43" s="872"/>
      <c r="CJ43" s="872"/>
      <c r="CK43" s="872"/>
      <c r="CL43" s="872"/>
      <c r="CM43" s="872"/>
      <c r="CN43" s="872"/>
      <c r="CO43" s="872"/>
      <c r="CP43" s="872"/>
      <c r="CQ43" s="872"/>
      <c r="CR43" s="872"/>
      <c r="CS43" s="872"/>
      <c r="CT43" s="872"/>
      <c r="CU43" s="872"/>
      <c r="CV43" s="872"/>
      <c r="CW43" s="872"/>
      <c r="CX43" s="872"/>
      <c r="CY43" s="872"/>
      <c r="CZ43" s="872"/>
      <c r="DA43" s="872"/>
      <c r="DB43" s="872"/>
      <c r="DC43" s="872"/>
      <c r="DD43" s="872"/>
      <c r="DE43" s="872"/>
      <c r="DF43" s="872"/>
      <c r="DG43" s="872"/>
      <c r="DH43" s="872"/>
      <c r="DI43" s="872"/>
      <c r="DJ43" s="872"/>
      <c r="DK43" s="872"/>
      <c r="DL43" s="872"/>
      <c r="DM43" s="872"/>
      <c r="DN43" s="872"/>
      <c r="DO43" s="872"/>
      <c r="DP43" s="872"/>
      <c r="DQ43" s="872"/>
      <c r="DR43" s="872"/>
      <c r="DS43" s="872"/>
      <c r="DT43" s="872"/>
      <c r="DU43" s="872"/>
      <c r="DV43" s="872"/>
      <c r="DW43" s="872"/>
      <c r="DX43" s="872"/>
      <c r="DY43" s="872"/>
      <c r="DZ43" s="889"/>
    </row>
    <row r="44" spans="1:130" s="914" customFormat="1" ht="18.75" customHeight="1" thickBot="1" x14ac:dyDescent="0.25">
      <c r="A44" s="877" t="s">
        <v>853</v>
      </c>
      <c r="B44" s="878">
        <f>SUM(B45:B47)</f>
        <v>132891</v>
      </c>
      <c r="C44" s="878">
        <f>SUM(C45:C47)</f>
        <v>9633</v>
      </c>
      <c r="D44" s="953">
        <f>SUM(D45:D47)</f>
        <v>7671</v>
      </c>
      <c r="E44" s="954">
        <f>(D44/B44)*100</f>
        <v>5.7723999367903023</v>
      </c>
      <c r="F44" s="955">
        <f>(D44/C44)*100</f>
        <v>79.6325132357521</v>
      </c>
      <c r="G44" s="912"/>
      <c r="H44" s="912"/>
      <c r="I44" s="912"/>
      <c r="J44" s="912"/>
      <c r="K44" s="912"/>
      <c r="L44" s="912"/>
      <c r="M44" s="912"/>
      <c r="N44" s="912"/>
      <c r="O44" s="912"/>
      <c r="P44" s="912"/>
      <c r="Q44" s="912"/>
      <c r="R44" s="912"/>
      <c r="S44" s="912"/>
      <c r="T44" s="912"/>
      <c r="U44" s="912"/>
      <c r="V44" s="912"/>
      <c r="W44" s="912"/>
      <c r="X44" s="912"/>
      <c r="Y44" s="912"/>
      <c r="Z44" s="912"/>
      <c r="AA44" s="912"/>
      <c r="AB44" s="912"/>
      <c r="AC44" s="912"/>
      <c r="AD44" s="912"/>
      <c r="AE44" s="912"/>
      <c r="AF44" s="912"/>
      <c r="AG44" s="912"/>
      <c r="AH44" s="912"/>
      <c r="AI44" s="912"/>
      <c r="AJ44" s="912"/>
      <c r="AK44" s="912"/>
      <c r="AL44" s="912"/>
      <c r="AM44" s="912"/>
      <c r="AN44" s="912"/>
      <c r="AO44" s="912"/>
      <c r="AP44" s="912"/>
      <c r="AQ44" s="912"/>
      <c r="AR44" s="912"/>
      <c r="AS44" s="912"/>
      <c r="AT44" s="912"/>
      <c r="AU44" s="912"/>
      <c r="AV44" s="912"/>
      <c r="AW44" s="912"/>
      <c r="AX44" s="912"/>
      <c r="AY44" s="912"/>
      <c r="AZ44" s="912"/>
      <c r="BA44" s="912"/>
      <c r="BB44" s="912"/>
      <c r="BC44" s="912"/>
      <c r="BD44" s="912"/>
      <c r="BE44" s="912"/>
      <c r="BF44" s="912"/>
      <c r="BG44" s="912"/>
      <c r="BH44" s="912"/>
      <c r="BI44" s="912"/>
      <c r="BJ44" s="912"/>
      <c r="BK44" s="912"/>
      <c r="BL44" s="912"/>
      <c r="BM44" s="912"/>
      <c r="BN44" s="912"/>
      <c r="BO44" s="912"/>
      <c r="BP44" s="912"/>
      <c r="BQ44" s="912"/>
      <c r="BR44" s="912"/>
      <c r="BS44" s="912"/>
      <c r="BT44" s="912"/>
      <c r="BU44" s="912"/>
      <c r="BV44" s="912"/>
      <c r="BW44" s="912"/>
      <c r="BX44" s="912"/>
      <c r="BY44" s="912"/>
      <c r="BZ44" s="912"/>
      <c r="CA44" s="912"/>
      <c r="CB44" s="912"/>
      <c r="CC44" s="912"/>
      <c r="CD44" s="912"/>
      <c r="CE44" s="912"/>
      <c r="CF44" s="912"/>
      <c r="CG44" s="912"/>
      <c r="CH44" s="912"/>
      <c r="CI44" s="912"/>
      <c r="CJ44" s="912"/>
      <c r="CK44" s="912"/>
      <c r="CL44" s="912"/>
      <c r="CM44" s="912"/>
      <c r="CN44" s="912"/>
      <c r="CO44" s="912"/>
      <c r="CP44" s="912"/>
      <c r="CQ44" s="912"/>
      <c r="CR44" s="912"/>
      <c r="CS44" s="912"/>
      <c r="CT44" s="912"/>
      <c r="CU44" s="912"/>
      <c r="CV44" s="912"/>
      <c r="CW44" s="912"/>
      <c r="CX44" s="912"/>
      <c r="CY44" s="912"/>
      <c r="CZ44" s="912"/>
      <c r="DA44" s="912"/>
      <c r="DB44" s="912"/>
      <c r="DC44" s="912"/>
      <c r="DD44" s="912"/>
      <c r="DE44" s="912"/>
      <c r="DF44" s="912"/>
      <c r="DG44" s="912"/>
      <c r="DH44" s="912"/>
      <c r="DI44" s="912"/>
      <c r="DJ44" s="912"/>
      <c r="DK44" s="912"/>
      <c r="DL44" s="912"/>
      <c r="DM44" s="912"/>
      <c r="DN44" s="912"/>
      <c r="DO44" s="912"/>
      <c r="DP44" s="912"/>
      <c r="DQ44" s="912"/>
      <c r="DR44" s="912"/>
      <c r="DS44" s="912"/>
      <c r="DT44" s="912"/>
      <c r="DU44" s="912"/>
      <c r="DV44" s="912"/>
      <c r="DW44" s="912"/>
      <c r="DX44" s="912"/>
      <c r="DY44" s="912"/>
      <c r="DZ44" s="913"/>
    </row>
    <row r="45" spans="1:130" s="890" customFormat="1" ht="18" customHeight="1" x14ac:dyDescent="0.2">
      <c r="A45" s="956" t="s">
        <v>815</v>
      </c>
      <c r="B45" s="791">
        <v>7864</v>
      </c>
      <c r="C45" s="791">
        <v>8763</v>
      </c>
      <c r="D45" s="984">
        <v>7671</v>
      </c>
      <c r="E45" s="957">
        <f>(D45/B45)*100</f>
        <v>97.545778229908436</v>
      </c>
      <c r="F45" s="958">
        <f>(D45/C45)*100</f>
        <v>87.538514207463209</v>
      </c>
      <c r="G45" s="872"/>
      <c r="H45" s="872"/>
      <c r="I45" s="872"/>
      <c r="J45" s="872"/>
      <c r="K45" s="872"/>
      <c r="L45" s="872"/>
      <c r="M45" s="872"/>
      <c r="N45" s="872"/>
      <c r="O45" s="872"/>
      <c r="P45" s="872"/>
      <c r="Q45" s="872"/>
      <c r="R45" s="872"/>
      <c r="S45" s="872"/>
      <c r="T45" s="872"/>
      <c r="U45" s="872"/>
      <c r="V45" s="872"/>
      <c r="W45" s="872"/>
      <c r="X45" s="872"/>
      <c r="Y45" s="872"/>
      <c r="Z45" s="872"/>
      <c r="AA45" s="872"/>
      <c r="AB45" s="872"/>
      <c r="AC45" s="872"/>
      <c r="AD45" s="872"/>
      <c r="AE45" s="872"/>
      <c r="AF45" s="872"/>
      <c r="AG45" s="872"/>
      <c r="AH45" s="872"/>
      <c r="AI45" s="872"/>
      <c r="AJ45" s="872"/>
      <c r="AK45" s="872"/>
      <c r="AL45" s="872"/>
      <c r="AM45" s="872"/>
      <c r="AN45" s="872"/>
      <c r="AO45" s="872"/>
      <c r="AP45" s="872"/>
      <c r="AQ45" s="872"/>
      <c r="AR45" s="872"/>
      <c r="AS45" s="872"/>
      <c r="AT45" s="872"/>
      <c r="AU45" s="872"/>
      <c r="AV45" s="872"/>
      <c r="AW45" s="872"/>
      <c r="AX45" s="872"/>
      <c r="AY45" s="872"/>
      <c r="AZ45" s="872"/>
      <c r="BA45" s="872"/>
      <c r="BB45" s="872"/>
      <c r="BC45" s="872"/>
      <c r="BD45" s="872"/>
      <c r="BE45" s="872"/>
      <c r="BF45" s="872"/>
      <c r="BG45" s="872"/>
      <c r="BH45" s="872"/>
      <c r="BI45" s="872"/>
      <c r="BJ45" s="872"/>
      <c r="BK45" s="872"/>
      <c r="BL45" s="872"/>
      <c r="BM45" s="872"/>
      <c r="BN45" s="872"/>
      <c r="BO45" s="872"/>
      <c r="BP45" s="872"/>
      <c r="BQ45" s="872"/>
      <c r="BR45" s="872"/>
      <c r="BS45" s="872"/>
      <c r="BT45" s="872"/>
      <c r="BU45" s="872"/>
      <c r="BV45" s="872"/>
      <c r="BW45" s="872"/>
      <c r="BX45" s="872"/>
      <c r="BY45" s="872"/>
      <c r="BZ45" s="872"/>
      <c r="CA45" s="872"/>
      <c r="CB45" s="872"/>
      <c r="CC45" s="872"/>
      <c r="CD45" s="872"/>
      <c r="CE45" s="872"/>
      <c r="CF45" s="872"/>
      <c r="CG45" s="872"/>
      <c r="CH45" s="872"/>
      <c r="CI45" s="872"/>
      <c r="CJ45" s="872"/>
      <c r="CK45" s="872"/>
      <c r="CL45" s="872"/>
      <c r="CM45" s="872"/>
      <c r="CN45" s="872"/>
      <c r="CO45" s="872"/>
      <c r="CP45" s="872"/>
      <c r="CQ45" s="872"/>
      <c r="CR45" s="872"/>
      <c r="CS45" s="872"/>
      <c r="CT45" s="872"/>
      <c r="CU45" s="872"/>
      <c r="CV45" s="872"/>
      <c r="CW45" s="872"/>
      <c r="CX45" s="872"/>
      <c r="CY45" s="872"/>
      <c r="CZ45" s="872"/>
      <c r="DA45" s="872"/>
      <c r="DB45" s="872"/>
      <c r="DC45" s="872"/>
      <c r="DD45" s="872"/>
      <c r="DE45" s="872"/>
      <c r="DF45" s="872"/>
      <c r="DG45" s="872"/>
      <c r="DH45" s="872"/>
      <c r="DI45" s="872"/>
      <c r="DJ45" s="872"/>
      <c r="DK45" s="872"/>
      <c r="DL45" s="872"/>
      <c r="DM45" s="872"/>
      <c r="DN45" s="872"/>
      <c r="DO45" s="872"/>
      <c r="DP45" s="872"/>
      <c r="DQ45" s="872"/>
      <c r="DR45" s="872"/>
      <c r="DS45" s="872"/>
      <c r="DT45" s="872"/>
      <c r="DU45" s="872"/>
      <c r="DV45" s="872"/>
      <c r="DW45" s="872"/>
      <c r="DX45" s="872"/>
      <c r="DY45" s="872"/>
      <c r="DZ45" s="889"/>
    </row>
    <row r="46" spans="1:130" s="890" customFormat="1" ht="18" customHeight="1" x14ac:dyDescent="0.2">
      <c r="A46" s="933" t="s">
        <v>821</v>
      </c>
      <c r="B46" s="804">
        <v>92913</v>
      </c>
      <c r="C46" s="804">
        <v>0</v>
      </c>
      <c r="D46" s="685">
        <v>0</v>
      </c>
      <c r="E46" s="930">
        <f t="shared" ref="E46" si="8">(D46/B46)*100</f>
        <v>0</v>
      </c>
      <c r="F46" s="959" t="s">
        <v>119</v>
      </c>
      <c r="G46" s="872"/>
      <c r="H46" s="872"/>
      <c r="I46" s="872"/>
      <c r="J46" s="872"/>
      <c r="K46" s="872"/>
      <c r="L46" s="872"/>
      <c r="M46" s="872"/>
      <c r="N46" s="872"/>
      <c r="O46" s="872"/>
      <c r="P46" s="872"/>
      <c r="Q46" s="872"/>
      <c r="R46" s="872"/>
      <c r="S46" s="872"/>
      <c r="T46" s="872"/>
      <c r="U46" s="872"/>
      <c r="V46" s="872"/>
      <c r="W46" s="872"/>
      <c r="X46" s="872"/>
      <c r="Y46" s="872"/>
      <c r="Z46" s="872"/>
      <c r="AA46" s="872"/>
      <c r="AB46" s="872"/>
      <c r="AC46" s="872"/>
      <c r="AD46" s="872"/>
      <c r="AE46" s="872"/>
      <c r="AF46" s="872"/>
      <c r="AG46" s="872"/>
      <c r="AH46" s="872"/>
      <c r="AI46" s="872"/>
      <c r="AJ46" s="872"/>
      <c r="AK46" s="872"/>
      <c r="AL46" s="872"/>
      <c r="AM46" s="872"/>
      <c r="AN46" s="872"/>
      <c r="AO46" s="872"/>
      <c r="AP46" s="872"/>
      <c r="AQ46" s="872"/>
      <c r="AR46" s="872"/>
      <c r="AS46" s="872"/>
      <c r="AT46" s="872"/>
      <c r="AU46" s="872"/>
      <c r="AV46" s="872"/>
      <c r="AW46" s="872"/>
      <c r="AX46" s="872"/>
      <c r="AY46" s="872"/>
      <c r="AZ46" s="872"/>
      <c r="BA46" s="872"/>
      <c r="BB46" s="872"/>
      <c r="BC46" s="872"/>
      <c r="BD46" s="872"/>
      <c r="BE46" s="872"/>
      <c r="BF46" s="872"/>
      <c r="BG46" s="872"/>
      <c r="BH46" s="872"/>
      <c r="BI46" s="872"/>
      <c r="BJ46" s="872"/>
      <c r="BK46" s="872"/>
      <c r="BL46" s="872"/>
      <c r="BM46" s="872"/>
      <c r="BN46" s="872"/>
      <c r="BO46" s="872"/>
      <c r="BP46" s="872"/>
      <c r="BQ46" s="872"/>
      <c r="BR46" s="872"/>
      <c r="BS46" s="872"/>
      <c r="BT46" s="872"/>
      <c r="BU46" s="872"/>
      <c r="BV46" s="872"/>
      <c r="BW46" s="872"/>
      <c r="BX46" s="872"/>
      <c r="BY46" s="872"/>
      <c r="BZ46" s="872"/>
      <c r="CA46" s="872"/>
      <c r="CB46" s="872"/>
      <c r="CC46" s="872"/>
      <c r="CD46" s="872"/>
      <c r="CE46" s="872"/>
      <c r="CF46" s="872"/>
      <c r="CG46" s="872"/>
      <c r="CH46" s="872"/>
      <c r="CI46" s="872"/>
      <c r="CJ46" s="872"/>
      <c r="CK46" s="872"/>
      <c r="CL46" s="872"/>
      <c r="CM46" s="872"/>
      <c r="CN46" s="872"/>
      <c r="CO46" s="872"/>
      <c r="CP46" s="872"/>
      <c r="CQ46" s="872"/>
      <c r="CR46" s="872"/>
      <c r="CS46" s="872"/>
      <c r="CT46" s="872"/>
      <c r="CU46" s="872"/>
      <c r="CV46" s="872"/>
      <c r="CW46" s="872"/>
      <c r="CX46" s="872"/>
      <c r="CY46" s="872"/>
      <c r="CZ46" s="872"/>
      <c r="DA46" s="872"/>
      <c r="DB46" s="872"/>
      <c r="DC46" s="872"/>
      <c r="DD46" s="872"/>
      <c r="DE46" s="872"/>
      <c r="DF46" s="872"/>
      <c r="DG46" s="872"/>
      <c r="DH46" s="872"/>
      <c r="DI46" s="872"/>
      <c r="DJ46" s="872"/>
      <c r="DK46" s="872"/>
      <c r="DL46" s="872"/>
      <c r="DM46" s="872"/>
      <c r="DN46" s="872"/>
      <c r="DO46" s="872"/>
      <c r="DP46" s="872"/>
      <c r="DQ46" s="872"/>
      <c r="DR46" s="872"/>
      <c r="DS46" s="872"/>
      <c r="DT46" s="872"/>
      <c r="DU46" s="872"/>
      <c r="DV46" s="872"/>
      <c r="DW46" s="872"/>
      <c r="DX46" s="872"/>
      <c r="DY46" s="872"/>
      <c r="DZ46" s="889"/>
    </row>
    <row r="47" spans="1:130" s="890" customFormat="1" ht="18" customHeight="1" thickBot="1" x14ac:dyDescent="0.25">
      <c r="A47" s="960" t="s">
        <v>832</v>
      </c>
      <c r="B47" s="961">
        <v>32114</v>
      </c>
      <c r="C47" s="961">
        <v>870</v>
      </c>
      <c r="D47" s="962">
        <v>0</v>
      </c>
      <c r="E47" s="963">
        <f>(D47/B47)*100</f>
        <v>0</v>
      </c>
      <c r="F47" s="937">
        <f>(D47/C47)*100</f>
        <v>0</v>
      </c>
      <c r="G47" s="872"/>
      <c r="H47" s="872"/>
      <c r="I47" s="872"/>
      <c r="J47" s="872"/>
      <c r="K47" s="872"/>
      <c r="L47" s="872"/>
      <c r="M47" s="872"/>
      <c r="N47" s="872"/>
      <c r="O47" s="872"/>
      <c r="P47" s="872"/>
      <c r="Q47" s="872"/>
      <c r="R47" s="872"/>
      <c r="S47" s="872"/>
      <c r="T47" s="872"/>
      <c r="U47" s="872"/>
      <c r="V47" s="872"/>
      <c r="W47" s="872"/>
      <c r="X47" s="872"/>
      <c r="Y47" s="872"/>
      <c r="Z47" s="872"/>
      <c r="AA47" s="872"/>
      <c r="AB47" s="872"/>
      <c r="AC47" s="872"/>
      <c r="AD47" s="872"/>
      <c r="AE47" s="872"/>
      <c r="AF47" s="872"/>
      <c r="AG47" s="872"/>
      <c r="AH47" s="872"/>
      <c r="AI47" s="872"/>
      <c r="AJ47" s="872"/>
      <c r="AK47" s="872"/>
      <c r="AL47" s="872"/>
      <c r="AM47" s="872"/>
      <c r="AN47" s="872"/>
      <c r="AO47" s="872"/>
      <c r="AP47" s="872"/>
      <c r="AQ47" s="872"/>
      <c r="AR47" s="872"/>
      <c r="AS47" s="872"/>
      <c r="AT47" s="872"/>
      <c r="AU47" s="872"/>
      <c r="AV47" s="872"/>
      <c r="AW47" s="872"/>
      <c r="AX47" s="872"/>
      <c r="AY47" s="872"/>
      <c r="AZ47" s="872"/>
      <c r="BA47" s="872"/>
      <c r="BB47" s="872"/>
      <c r="BC47" s="872"/>
      <c r="BD47" s="872"/>
      <c r="BE47" s="872"/>
      <c r="BF47" s="872"/>
      <c r="BG47" s="872"/>
      <c r="BH47" s="872"/>
      <c r="BI47" s="872"/>
      <c r="BJ47" s="872"/>
      <c r="BK47" s="872"/>
      <c r="BL47" s="872"/>
      <c r="BM47" s="872"/>
      <c r="BN47" s="872"/>
      <c r="BO47" s="872"/>
      <c r="BP47" s="872"/>
      <c r="BQ47" s="872"/>
      <c r="BR47" s="872"/>
      <c r="BS47" s="872"/>
      <c r="BT47" s="872"/>
      <c r="BU47" s="872"/>
      <c r="BV47" s="872"/>
      <c r="BW47" s="872"/>
      <c r="BX47" s="872"/>
      <c r="BY47" s="872"/>
      <c r="BZ47" s="872"/>
      <c r="CA47" s="872"/>
      <c r="CB47" s="872"/>
      <c r="CC47" s="872"/>
      <c r="CD47" s="872"/>
      <c r="CE47" s="872"/>
      <c r="CF47" s="872"/>
      <c r="CG47" s="872"/>
      <c r="CH47" s="872"/>
      <c r="CI47" s="872"/>
      <c r="CJ47" s="872"/>
      <c r="CK47" s="872"/>
      <c r="CL47" s="872"/>
      <c r="CM47" s="872"/>
      <c r="CN47" s="872"/>
      <c r="CO47" s="872"/>
      <c r="CP47" s="872"/>
      <c r="CQ47" s="872"/>
      <c r="CR47" s="872"/>
      <c r="CS47" s="872"/>
      <c r="CT47" s="872"/>
      <c r="CU47" s="872"/>
      <c r="CV47" s="872"/>
      <c r="CW47" s="872"/>
      <c r="CX47" s="872"/>
      <c r="CY47" s="872"/>
      <c r="CZ47" s="872"/>
      <c r="DA47" s="872"/>
      <c r="DB47" s="872"/>
      <c r="DC47" s="872"/>
      <c r="DD47" s="872"/>
      <c r="DE47" s="872"/>
      <c r="DF47" s="872"/>
      <c r="DG47" s="872"/>
      <c r="DH47" s="872"/>
      <c r="DI47" s="872"/>
      <c r="DJ47" s="872"/>
      <c r="DK47" s="872"/>
      <c r="DL47" s="872"/>
      <c r="DM47" s="872"/>
      <c r="DN47" s="872"/>
      <c r="DO47" s="872"/>
      <c r="DP47" s="872"/>
      <c r="DQ47" s="872"/>
      <c r="DR47" s="872"/>
      <c r="DS47" s="872"/>
      <c r="DT47" s="872"/>
      <c r="DU47" s="872"/>
      <c r="DV47" s="872"/>
      <c r="DW47" s="872"/>
      <c r="DX47" s="872"/>
      <c r="DY47" s="872"/>
      <c r="DZ47" s="889"/>
    </row>
    <row r="48" spans="1:130" s="969" customFormat="1" ht="21.75" customHeight="1" thickBot="1" x14ac:dyDescent="0.35">
      <c r="A48" s="964" t="s">
        <v>854</v>
      </c>
      <c r="B48" s="965">
        <f>SUM(B6+B16+B34+B38+B44)</f>
        <v>1208369</v>
      </c>
      <c r="C48" s="966">
        <f>SUM(C6+C16+C34+C38+C44)</f>
        <v>1312089</v>
      </c>
      <c r="D48" s="966">
        <f>SUM(D6+D16+D34+D38+D44)</f>
        <v>1255099</v>
      </c>
      <c r="E48" s="967">
        <f>(D48/B48)*100</f>
        <v>103.86719619586403</v>
      </c>
      <c r="F48" s="968">
        <f>(D48/C48)*100</f>
        <v>95.656544639883421</v>
      </c>
      <c r="H48" s="970"/>
    </row>
    <row r="49" spans="1:130" s="867" customFormat="1" ht="10.5" customHeight="1" thickTop="1" x14ac:dyDescent="0.2">
      <c r="A49" s="866"/>
      <c r="B49" s="866"/>
      <c r="C49" s="971"/>
      <c r="D49" s="971"/>
      <c r="E49" s="972"/>
      <c r="F49" s="972"/>
      <c r="H49" s="866"/>
    </row>
    <row r="50" spans="1:130" s="867" customFormat="1" ht="16.5" customHeight="1" x14ac:dyDescent="0.2">
      <c r="A50" s="973"/>
      <c r="B50" s="866"/>
      <c r="C50" s="866"/>
      <c r="D50" s="866"/>
      <c r="E50" s="866"/>
      <c r="F50" s="866"/>
      <c r="G50" s="866"/>
      <c r="H50" s="866"/>
    </row>
    <row r="51" spans="1:130" x14ac:dyDescent="0.2">
      <c r="A51" s="866"/>
      <c r="B51" s="866"/>
      <c r="C51" s="974"/>
      <c r="D51" s="974"/>
    </row>
    <row r="52" spans="1:130" x14ac:dyDescent="0.2">
      <c r="B52" s="866"/>
    </row>
    <row r="53" spans="1:130" x14ac:dyDescent="0.2">
      <c r="A53" s="866"/>
      <c r="B53" s="866"/>
    </row>
    <row r="54" spans="1:130" x14ac:dyDescent="0.2">
      <c r="A54" s="866"/>
      <c r="B54" s="866"/>
    </row>
    <row r="55" spans="1:130" x14ac:dyDescent="0.2">
      <c r="A55" s="975"/>
    </row>
    <row r="56" spans="1:130" x14ac:dyDescent="0.2">
      <c r="A56" s="975"/>
    </row>
    <row r="57" spans="1:130" s="975" customFormat="1" x14ac:dyDescent="0.2">
      <c r="F57" s="872"/>
      <c r="G57" s="872"/>
      <c r="H57" s="872"/>
      <c r="I57" s="872"/>
      <c r="J57" s="872"/>
      <c r="K57" s="872"/>
      <c r="L57" s="872"/>
      <c r="M57" s="872"/>
      <c r="N57" s="872"/>
      <c r="O57" s="872"/>
      <c r="P57" s="872"/>
      <c r="Q57" s="872"/>
      <c r="R57" s="872"/>
      <c r="S57" s="872"/>
      <c r="T57" s="872"/>
      <c r="U57" s="872"/>
      <c r="V57" s="872"/>
      <c r="W57" s="872"/>
      <c r="X57" s="872"/>
      <c r="Y57" s="872"/>
      <c r="Z57" s="872"/>
      <c r="AA57" s="872"/>
      <c r="AB57" s="872"/>
      <c r="AC57" s="872"/>
      <c r="AD57" s="872"/>
      <c r="AE57" s="872"/>
      <c r="AF57" s="872"/>
      <c r="AG57" s="872"/>
      <c r="AH57" s="872"/>
      <c r="AI57" s="872"/>
      <c r="AJ57" s="872"/>
      <c r="AK57" s="872"/>
      <c r="AL57" s="872"/>
      <c r="AM57" s="872"/>
      <c r="AN57" s="872"/>
      <c r="AO57" s="872"/>
      <c r="AP57" s="872"/>
      <c r="AQ57" s="872"/>
      <c r="AR57" s="872"/>
      <c r="AS57" s="872"/>
      <c r="AT57" s="872"/>
      <c r="AU57" s="872"/>
      <c r="AV57" s="872"/>
      <c r="AW57" s="872"/>
      <c r="AX57" s="872"/>
      <c r="AY57" s="872"/>
      <c r="AZ57" s="872"/>
      <c r="BA57" s="872"/>
      <c r="BB57" s="872"/>
      <c r="BC57" s="872"/>
      <c r="BD57" s="872"/>
      <c r="BE57" s="872"/>
      <c r="BF57" s="872"/>
      <c r="BG57" s="872"/>
      <c r="BH57" s="872"/>
      <c r="BI57" s="872"/>
      <c r="BJ57" s="872"/>
      <c r="BK57" s="872"/>
      <c r="BL57" s="872"/>
      <c r="BM57" s="872"/>
      <c r="BN57" s="872"/>
      <c r="BO57" s="872"/>
      <c r="BP57" s="872"/>
      <c r="BQ57" s="872"/>
      <c r="BR57" s="872"/>
      <c r="BS57" s="872"/>
      <c r="BT57" s="872"/>
      <c r="BU57" s="872"/>
      <c r="BV57" s="872"/>
      <c r="BW57" s="872"/>
      <c r="BX57" s="872"/>
      <c r="BY57" s="872"/>
      <c r="BZ57" s="872"/>
      <c r="CA57" s="872"/>
      <c r="CB57" s="872"/>
      <c r="CC57" s="872"/>
      <c r="CD57" s="872"/>
      <c r="CE57" s="872"/>
      <c r="CF57" s="872"/>
      <c r="CG57" s="872"/>
      <c r="CH57" s="872"/>
      <c r="CI57" s="872"/>
      <c r="CJ57" s="872"/>
      <c r="CK57" s="872"/>
      <c r="CL57" s="872"/>
      <c r="CM57" s="872"/>
      <c r="CN57" s="872"/>
      <c r="CO57" s="872"/>
      <c r="CP57" s="872"/>
      <c r="CQ57" s="872"/>
      <c r="CR57" s="872"/>
      <c r="CS57" s="872"/>
      <c r="CT57" s="872"/>
      <c r="CU57" s="872"/>
      <c r="CV57" s="872"/>
      <c r="CW57" s="872"/>
      <c r="CX57" s="872"/>
      <c r="CY57" s="872"/>
      <c r="CZ57" s="872"/>
      <c r="DA57" s="872"/>
      <c r="DB57" s="872"/>
      <c r="DC57" s="872"/>
      <c r="DD57" s="872"/>
      <c r="DE57" s="872"/>
      <c r="DF57" s="872"/>
      <c r="DG57" s="872"/>
      <c r="DH57" s="872"/>
      <c r="DI57" s="872"/>
      <c r="DJ57" s="872"/>
      <c r="DK57" s="872"/>
      <c r="DL57" s="872"/>
      <c r="DM57" s="872"/>
      <c r="DN57" s="872"/>
      <c r="DO57" s="872"/>
      <c r="DP57" s="872"/>
      <c r="DQ57" s="872"/>
      <c r="DR57" s="872"/>
      <c r="DS57" s="872"/>
      <c r="DT57" s="872"/>
      <c r="DU57" s="872"/>
      <c r="DV57" s="872"/>
      <c r="DW57" s="872"/>
      <c r="DX57" s="872"/>
      <c r="DY57" s="872"/>
      <c r="DZ57" s="976"/>
    </row>
    <row r="58" spans="1:130" s="975" customFormat="1" x14ac:dyDescent="0.2">
      <c r="F58" s="872"/>
      <c r="G58" s="872"/>
      <c r="H58" s="872"/>
      <c r="I58" s="872"/>
      <c r="J58" s="872"/>
      <c r="K58" s="872"/>
      <c r="L58" s="872"/>
      <c r="M58" s="872"/>
      <c r="N58" s="872"/>
      <c r="O58" s="872"/>
      <c r="P58" s="872"/>
      <c r="Q58" s="872"/>
      <c r="R58" s="872"/>
      <c r="S58" s="872"/>
      <c r="T58" s="872"/>
      <c r="U58" s="872"/>
      <c r="V58" s="872"/>
      <c r="W58" s="872"/>
      <c r="X58" s="872"/>
      <c r="Y58" s="872"/>
      <c r="Z58" s="872"/>
      <c r="AA58" s="872"/>
      <c r="AB58" s="872"/>
      <c r="AC58" s="872"/>
      <c r="AD58" s="872"/>
      <c r="AE58" s="872"/>
      <c r="AF58" s="872"/>
      <c r="AG58" s="872"/>
      <c r="AH58" s="872"/>
      <c r="AI58" s="872"/>
      <c r="AJ58" s="872"/>
      <c r="AK58" s="872"/>
      <c r="AL58" s="872"/>
      <c r="AM58" s="872"/>
      <c r="AN58" s="872"/>
      <c r="AO58" s="872"/>
      <c r="AP58" s="872"/>
      <c r="AQ58" s="872"/>
      <c r="AR58" s="872"/>
      <c r="AS58" s="872"/>
      <c r="AT58" s="872"/>
      <c r="AU58" s="872"/>
      <c r="AV58" s="872"/>
      <c r="AW58" s="872"/>
      <c r="AX58" s="872"/>
      <c r="AY58" s="872"/>
      <c r="AZ58" s="872"/>
      <c r="BA58" s="872"/>
      <c r="BB58" s="872"/>
      <c r="BC58" s="872"/>
      <c r="BD58" s="872"/>
      <c r="BE58" s="872"/>
      <c r="BF58" s="872"/>
      <c r="BG58" s="872"/>
      <c r="BH58" s="872"/>
      <c r="BI58" s="872"/>
      <c r="BJ58" s="872"/>
      <c r="BK58" s="872"/>
      <c r="BL58" s="872"/>
      <c r="BM58" s="872"/>
      <c r="BN58" s="872"/>
      <c r="BO58" s="872"/>
      <c r="BP58" s="872"/>
      <c r="BQ58" s="872"/>
      <c r="BR58" s="872"/>
      <c r="BS58" s="872"/>
      <c r="BT58" s="872"/>
      <c r="BU58" s="872"/>
      <c r="BV58" s="872"/>
      <c r="BW58" s="872"/>
      <c r="BX58" s="872"/>
      <c r="BY58" s="872"/>
      <c r="BZ58" s="872"/>
      <c r="CA58" s="872"/>
      <c r="CB58" s="872"/>
      <c r="CC58" s="872"/>
      <c r="CD58" s="872"/>
      <c r="CE58" s="872"/>
      <c r="CF58" s="872"/>
      <c r="CG58" s="872"/>
      <c r="CH58" s="872"/>
      <c r="CI58" s="872"/>
      <c r="CJ58" s="872"/>
      <c r="CK58" s="872"/>
      <c r="CL58" s="872"/>
      <c r="CM58" s="872"/>
      <c r="CN58" s="872"/>
      <c r="CO58" s="872"/>
      <c r="CP58" s="872"/>
      <c r="CQ58" s="872"/>
      <c r="CR58" s="872"/>
      <c r="CS58" s="872"/>
      <c r="CT58" s="872"/>
      <c r="CU58" s="872"/>
      <c r="CV58" s="872"/>
      <c r="CW58" s="872"/>
      <c r="CX58" s="872"/>
      <c r="CY58" s="872"/>
      <c r="CZ58" s="872"/>
      <c r="DA58" s="872"/>
      <c r="DB58" s="872"/>
      <c r="DC58" s="872"/>
      <c r="DD58" s="872"/>
      <c r="DE58" s="872"/>
      <c r="DF58" s="872"/>
      <c r="DG58" s="872"/>
      <c r="DH58" s="872"/>
      <c r="DI58" s="872"/>
      <c r="DJ58" s="872"/>
      <c r="DK58" s="872"/>
      <c r="DL58" s="872"/>
      <c r="DM58" s="872"/>
      <c r="DN58" s="872"/>
      <c r="DO58" s="872"/>
      <c r="DP58" s="872"/>
      <c r="DQ58" s="872"/>
      <c r="DR58" s="872"/>
      <c r="DS58" s="872"/>
      <c r="DT58" s="872"/>
      <c r="DU58" s="872"/>
      <c r="DV58" s="872"/>
      <c r="DW58" s="872"/>
      <c r="DX58" s="872"/>
      <c r="DY58" s="872"/>
      <c r="DZ58" s="976"/>
    </row>
    <row r="59" spans="1:130" s="975" customFormat="1" x14ac:dyDescent="0.2">
      <c r="F59" s="872"/>
      <c r="G59" s="872"/>
      <c r="H59" s="872"/>
      <c r="I59" s="872"/>
      <c r="J59" s="872"/>
      <c r="K59" s="872"/>
      <c r="L59" s="872"/>
      <c r="M59" s="872"/>
      <c r="N59" s="872"/>
      <c r="O59" s="872"/>
      <c r="P59" s="872"/>
      <c r="Q59" s="872"/>
      <c r="R59" s="872"/>
      <c r="S59" s="872"/>
      <c r="T59" s="872"/>
      <c r="U59" s="872"/>
      <c r="V59" s="872"/>
      <c r="W59" s="872"/>
      <c r="X59" s="872"/>
      <c r="Y59" s="872"/>
      <c r="Z59" s="872"/>
      <c r="AA59" s="872"/>
      <c r="AB59" s="872"/>
      <c r="AC59" s="872"/>
      <c r="AD59" s="872"/>
      <c r="AE59" s="872"/>
      <c r="AF59" s="872"/>
      <c r="AG59" s="872"/>
      <c r="AH59" s="872"/>
      <c r="AI59" s="872"/>
      <c r="AJ59" s="872"/>
      <c r="AK59" s="872"/>
      <c r="AL59" s="872"/>
      <c r="AM59" s="872"/>
      <c r="AN59" s="872"/>
      <c r="AO59" s="872"/>
      <c r="AP59" s="872"/>
      <c r="AQ59" s="872"/>
      <c r="AR59" s="872"/>
      <c r="AS59" s="872"/>
      <c r="AT59" s="872"/>
      <c r="AU59" s="872"/>
      <c r="AV59" s="872"/>
      <c r="AW59" s="872"/>
      <c r="AX59" s="872"/>
      <c r="AY59" s="872"/>
      <c r="AZ59" s="872"/>
      <c r="BA59" s="872"/>
      <c r="BB59" s="872"/>
      <c r="BC59" s="872"/>
      <c r="BD59" s="872"/>
      <c r="BE59" s="872"/>
      <c r="BF59" s="872"/>
      <c r="BG59" s="872"/>
      <c r="BH59" s="872"/>
      <c r="BI59" s="872"/>
      <c r="BJ59" s="872"/>
      <c r="BK59" s="872"/>
      <c r="BL59" s="872"/>
      <c r="BM59" s="872"/>
      <c r="BN59" s="872"/>
      <c r="BO59" s="872"/>
      <c r="BP59" s="872"/>
      <c r="BQ59" s="872"/>
      <c r="BR59" s="872"/>
      <c r="BS59" s="872"/>
      <c r="BT59" s="872"/>
      <c r="BU59" s="872"/>
      <c r="BV59" s="872"/>
      <c r="BW59" s="872"/>
      <c r="BX59" s="872"/>
      <c r="BY59" s="872"/>
      <c r="BZ59" s="872"/>
      <c r="CA59" s="872"/>
      <c r="CB59" s="872"/>
      <c r="CC59" s="872"/>
      <c r="CD59" s="872"/>
      <c r="CE59" s="872"/>
      <c r="CF59" s="872"/>
      <c r="CG59" s="872"/>
      <c r="CH59" s="872"/>
      <c r="CI59" s="872"/>
      <c r="CJ59" s="872"/>
      <c r="CK59" s="872"/>
      <c r="CL59" s="872"/>
      <c r="CM59" s="872"/>
      <c r="CN59" s="872"/>
      <c r="CO59" s="872"/>
      <c r="CP59" s="872"/>
      <c r="CQ59" s="872"/>
      <c r="CR59" s="872"/>
      <c r="CS59" s="872"/>
      <c r="CT59" s="872"/>
      <c r="CU59" s="872"/>
      <c r="CV59" s="872"/>
      <c r="CW59" s="872"/>
      <c r="CX59" s="872"/>
      <c r="CY59" s="872"/>
      <c r="CZ59" s="872"/>
      <c r="DA59" s="872"/>
      <c r="DB59" s="872"/>
      <c r="DC59" s="872"/>
      <c r="DD59" s="872"/>
      <c r="DE59" s="872"/>
      <c r="DF59" s="872"/>
      <c r="DG59" s="872"/>
      <c r="DH59" s="872"/>
      <c r="DI59" s="872"/>
      <c r="DJ59" s="872"/>
      <c r="DK59" s="872"/>
      <c r="DL59" s="872"/>
      <c r="DM59" s="872"/>
      <c r="DN59" s="872"/>
      <c r="DO59" s="872"/>
      <c r="DP59" s="872"/>
      <c r="DQ59" s="872"/>
      <c r="DR59" s="872"/>
      <c r="DS59" s="872"/>
      <c r="DT59" s="872"/>
      <c r="DU59" s="872"/>
      <c r="DV59" s="872"/>
      <c r="DW59" s="872"/>
      <c r="DX59" s="872"/>
      <c r="DY59" s="872"/>
      <c r="DZ59" s="976"/>
    </row>
    <row r="60" spans="1:130" s="975" customFormat="1" x14ac:dyDescent="0.2">
      <c r="F60" s="872"/>
      <c r="G60" s="872"/>
      <c r="H60" s="872"/>
      <c r="I60" s="872"/>
      <c r="J60" s="872"/>
      <c r="K60" s="872"/>
      <c r="L60" s="872"/>
      <c r="M60" s="872"/>
      <c r="N60" s="872"/>
      <c r="O60" s="872"/>
      <c r="P60" s="872"/>
      <c r="Q60" s="872"/>
      <c r="R60" s="872"/>
      <c r="S60" s="872"/>
      <c r="T60" s="872"/>
      <c r="U60" s="872"/>
      <c r="V60" s="872"/>
      <c r="W60" s="872"/>
      <c r="X60" s="872"/>
      <c r="Y60" s="872"/>
      <c r="Z60" s="872"/>
      <c r="AA60" s="872"/>
      <c r="AB60" s="872"/>
      <c r="AC60" s="872"/>
      <c r="AD60" s="872"/>
      <c r="AE60" s="872"/>
      <c r="AF60" s="872"/>
      <c r="AG60" s="872"/>
      <c r="AH60" s="872"/>
      <c r="AI60" s="872"/>
      <c r="AJ60" s="872"/>
      <c r="AK60" s="872"/>
      <c r="AL60" s="872"/>
      <c r="AM60" s="872"/>
      <c r="AN60" s="872"/>
      <c r="AO60" s="872"/>
      <c r="AP60" s="872"/>
      <c r="AQ60" s="872"/>
      <c r="AR60" s="872"/>
      <c r="AS60" s="872"/>
      <c r="AT60" s="872"/>
      <c r="AU60" s="872"/>
      <c r="AV60" s="872"/>
      <c r="AW60" s="872"/>
      <c r="AX60" s="872"/>
      <c r="AY60" s="872"/>
      <c r="AZ60" s="872"/>
      <c r="BA60" s="872"/>
      <c r="BB60" s="872"/>
      <c r="BC60" s="872"/>
      <c r="BD60" s="872"/>
      <c r="BE60" s="872"/>
      <c r="BF60" s="872"/>
      <c r="BG60" s="872"/>
      <c r="BH60" s="872"/>
      <c r="BI60" s="872"/>
      <c r="BJ60" s="872"/>
      <c r="BK60" s="872"/>
      <c r="BL60" s="872"/>
      <c r="BM60" s="872"/>
      <c r="BN60" s="872"/>
      <c r="BO60" s="872"/>
      <c r="BP60" s="872"/>
      <c r="BQ60" s="872"/>
      <c r="BR60" s="872"/>
      <c r="BS60" s="872"/>
      <c r="BT60" s="872"/>
      <c r="BU60" s="872"/>
      <c r="BV60" s="872"/>
      <c r="BW60" s="872"/>
      <c r="BX60" s="872"/>
      <c r="BY60" s="872"/>
      <c r="BZ60" s="872"/>
      <c r="CA60" s="872"/>
      <c r="CB60" s="872"/>
      <c r="CC60" s="872"/>
      <c r="CD60" s="872"/>
      <c r="CE60" s="872"/>
      <c r="CF60" s="872"/>
      <c r="CG60" s="872"/>
      <c r="CH60" s="872"/>
      <c r="CI60" s="872"/>
      <c r="CJ60" s="872"/>
      <c r="CK60" s="872"/>
      <c r="CL60" s="872"/>
      <c r="CM60" s="872"/>
      <c r="CN60" s="872"/>
      <c r="CO60" s="872"/>
      <c r="CP60" s="872"/>
      <c r="CQ60" s="872"/>
      <c r="CR60" s="872"/>
      <c r="CS60" s="872"/>
      <c r="CT60" s="872"/>
      <c r="CU60" s="872"/>
      <c r="CV60" s="872"/>
      <c r="CW60" s="872"/>
      <c r="CX60" s="872"/>
      <c r="CY60" s="872"/>
      <c r="CZ60" s="872"/>
      <c r="DA60" s="872"/>
      <c r="DB60" s="872"/>
      <c r="DC60" s="872"/>
      <c r="DD60" s="872"/>
      <c r="DE60" s="872"/>
      <c r="DF60" s="872"/>
      <c r="DG60" s="872"/>
      <c r="DH60" s="872"/>
      <c r="DI60" s="872"/>
      <c r="DJ60" s="872"/>
      <c r="DK60" s="872"/>
      <c r="DL60" s="872"/>
      <c r="DM60" s="872"/>
      <c r="DN60" s="872"/>
      <c r="DO60" s="872"/>
      <c r="DP60" s="872"/>
      <c r="DQ60" s="872"/>
      <c r="DR60" s="872"/>
      <c r="DS60" s="872"/>
      <c r="DT60" s="872"/>
      <c r="DU60" s="872"/>
      <c r="DV60" s="872"/>
      <c r="DW60" s="872"/>
      <c r="DX60" s="872"/>
      <c r="DY60" s="872"/>
      <c r="DZ60" s="976"/>
    </row>
    <row r="61" spans="1:130" s="975" customFormat="1" x14ac:dyDescent="0.2">
      <c r="F61" s="872"/>
      <c r="G61" s="872"/>
      <c r="H61" s="872"/>
      <c r="I61" s="872"/>
      <c r="J61" s="872"/>
      <c r="K61" s="872"/>
      <c r="L61" s="872"/>
      <c r="M61" s="872"/>
      <c r="N61" s="872"/>
      <c r="O61" s="872"/>
      <c r="P61" s="872"/>
      <c r="Q61" s="872"/>
      <c r="R61" s="872"/>
      <c r="S61" s="872"/>
      <c r="T61" s="872"/>
      <c r="U61" s="872"/>
      <c r="V61" s="872"/>
      <c r="W61" s="872"/>
      <c r="X61" s="872"/>
      <c r="Y61" s="872"/>
      <c r="Z61" s="872"/>
      <c r="AA61" s="872"/>
      <c r="AB61" s="872"/>
      <c r="AC61" s="872"/>
      <c r="AD61" s="872"/>
      <c r="AE61" s="872"/>
      <c r="AF61" s="872"/>
      <c r="AG61" s="872"/>
      <c r="AH61" s="872"/>
      <c r="AI61" s="872"/>
      <c r="AJ61" s="872"/>
      <c r="AK61" s="872"/>
      <c r="AL61" s="872"/>
      <c r="AM61" s="872"/>
      <c r="AN61" s="872"/>
      <c r="AO61" s="872"/>
      <c r="AP61" s="872"/>
      <c r="AQ61" s="872"/>
      <c r="AR61" s="872"/>
      <c r="AS61" s="872"/>
      <c r="AT61" s="872"/>
      <c r="AU61" s="872"/>
      <c r="AV61" s="872"/>
      <c r="AW61" s="872"/>
      <c r="AX61" s="872"/>
      <c r="AY61" s="872"/>
      <c r="AZ61" s="872"/>
      <c r="BA61" s="872"/>
      <c r="BB61" s="872"/>
      <c r="BC61" s="872"/>
      <c r="BD61" s="872"/>
      <c r="BE61" s="872"/>
      <c r="BF61" s="872"/>
      <c r="BG61" s="872"/>
      <c r="BH61" s="872"/>
      <c r="BI61" s="872"/>
      <c r="BJ61" s="872"/>
      <c r="BK61" s="872"/>
      <c r="BL61" s="872"/>
      <c r="BM61" s="872"/>
      <c r="BN61" s="872"/>
      <c r="BO61" s="872"/>
      <c r="BP61" s="872"/>
      <c r="BQ61" s="872"/>
      <c r="BR61" s="872"/>
      <c r="BS61" s="872"/>
      <c r="BT61" s="872"/>
      <c r="BU61" s="872"/>
      <c r="BV61" s="872"/>
      <c r="BW61" s="872"/>
      <c r="BX61" s="872"/>
      <c r="BY61" s="872"/>
      <c r="BZ61" s="872"/>
      <c r="CA61" s="872"/>
      <c r="CB61" s="872"/>
      <c r="CC61" s="872"/>
      <c r="CD61" s="872"/>
      <c r="CE61" s="872"/>
      <c r="CF61" s="872"/>
      <c r="CG61" s="872"/>
      <c r="CH61" s="872"/>
      <c r="CI61" s="872"/>
      <c r="CJ61" s="872"/>
      <c r="CK61" s="872"/>
      <c r="CL61" s="872"/>
      <c r="CM61" s="872"/>
      <c r="CN61" s="872"/>
      <c r="CO61" s="872"/>
      <c r="CP61" s="872"/>
      <c r="CQ61" s="872"/>
      <c r="CR61" s="872"/>
      <c r="CS61" s="872"/>
      <c r="CT61" s="872"/>
      <c r="CU61" s="872"/>
      <c r="CV61" s="872"/>
      <c r="CW61" s="872"/>
      <c r="CX61" s="872"/>
      <c r="CY61" s="872"/>
      <c r="CZ61" s="872"/>
      <c r="DA61" s="872"/>
      <c r="DB61" s="872"/>
      <c r="DC61" s="872"/>
      <c r="DD61" s="872"/>
      <c r="DE61" s="872"/>
      <c r="DF61" s="872"/>
      <c r="DG61" s="872"/>
      <c r="DH61" s="872"/>
      <c r="DI61" s="872"/>
      <c r="DJ61" s="872"/>
      <c r="DK61" s="872"/>
      <c r="DL61" s="872"/>
      <c r="DM61" s="872"/>
      <c r="DN61" s="872"/>
      <c r="DO61" s="872"/>
      <c r="DP61" s="872"/>
      <c r="DQ61" s="872"/>
      <c r="DR61" s="872"/>
      <c r="DS61" s="872"/>
      <c r="DT61" s="872"/>
      <c r="DU61" s="872"/>
      <c r="DV61" s="872"/>
      <c r="DW61" s="872"/>
      <c r="DX61" s="872"/>
      <c r="DY61" s="872"/>
      <c r="DZ61" s="976"/>
    </row>
    <row r="62" spans="1:130" s="975" customFormat="1" x14ac:dyDescent="0.2">
      <c r="F62" s="872"/>
      <c r="G62" s="872"/>
      <c r="H62" s="872"/>
      <c r="I62" s="872"/>
      <c r="J62" s="872"/>
      <c r="K62" s="872"/>
      <c r="L62" s="872"/>
      <c r="M62" s="872"/>
      <c r="N62" s="872"/>
      <c r="O62" s="872"/>
      <c r="P62" s="872"/>
      <c r="Q62" s="872"/>
      <c r="R62" s="872"/>
      <c r="S62" s="872"/>
      <c r="T62" s="872"/>
      <c r="U62" s="872"/>
      <c r="V62" s="872"/>
      <c r="W62" s="872"/>
      <c r="X62" s="872"/>
      <c r="Y62" s="872"/>
      <c r="Z62" s="872"/>
      <c r="AA62" s="872"/>
      <c r="AB62" s="872"/>
      <c r="AC62" s="872"/>
      <c r="AD62" s="872"/>
      <c r="AE62" s="872"/>
      <c r="AF62" s="872"/>
      <c r="AG62" s="872"/>
      <c r="AH62" s="872"/>
      <c r="AI62" s="872"/>
      <c r="AJ62" s="872"/>
      <c r="AK62" s="872"/>
      <c r="AL62" s="872"/>
      <c r="AM62" s="872"/>
      <c r="AN62" s="872"/>
      <c r="AO62" s="872"/>
      <c r="AP62" s="872"/>
      <c r="AQ62" s="872"/>
      <c r="AR62" s="872"/>
      <c r="AS62" s="872"/>
      <c r="AT62" s="872"/>
      <c r="AU62" s="872"/>
      <c r="AV62" s="872"/>
      <c r="AW62" s="872"/>
      <c r="AX62" s="872"/>
      <c r="AY62" s="872"/>
      <c r="AZ62" s="872"/>
      <c r="BA62" s="872"/>
      <c r="BB62" s="872"/>
      <c r="BC62" s="872"/>
      <c r="BD62" s="872"/>
      <c r="BE62" s="872"/>
      <c r="BF62" s="872"/>
      <c r="BG62" s="872"/>
      <c r="BH62" s="872"/>
      <c r="BI62" s="872"/>
      <c r="BJ62" s="872"/>
      <c r="BK62" s="872"/>
      <c r="BL62" s="872"/>
      <c r="BM62" s="872"/>
      <c r="BN62" s="872"/>
      <c r="BO62" s="872"/>
      <c r="BP62" s="872"/>
      <c r="BQ62" s="872"/>
      <c r="BR62" s="872"/>
      <c r="BS62" s="872"/>
      <c r="BT62" s="872"/>
      <c r="BU62" s="872"/>
      <c r="BV62" s="872"/>
      <c r="BW62" s="872"/>
      <c r="BX62" s="872"/>
      <c r="BY62" s="872"/>
      <c r="BZ62" s="872"/>
      <c r="CA62" s="872"/>
      <c r="CB62" s="872"/>
      <c r="CC62" s="872"/>
      <c r="CD62" s="872"/>
      <c r="CE62" s="872"/>
      <c r="CF62" s="872"/>
      <c r="CG62" s="872"/>
      <c r="CH62" s="872"/>
      <c r="CI62" s="872"/>
      <c r="CJ62" s="872"/>
      <c r="CK62" s="872"/>
      <c r="CL62" s="872"/>
      <c r="CM62" s="872"/>
      <c r="CN62" s="872"/>
      <c r="CO62" s="872"/>
      <c r="CP62" s="872"/>
      <c r="CQ62" s="872"/>
      <c r="CR62" s="872"/>
      <c r="CS62" s="872"/>
      <c r="CT62" s="872"/>
      <c r="CU62" s="872"/>
      <c r="CV62" s="872"/>
      <c r="CW62" s="872"/>
      <c r="CX62" s="872"/>
      <c r="CY62" s="872"/>
      <c r="CZ62" s="872"/>
      <c r="DA62" s="872"/>
      <c r="DB62" s="872"/>
      <c r="DC62" s="872"/>
      <c r="DD62" s="872"/>
      <c r="DE62" s="872"/>
      <c r="DF62" s="872"/>
      <c r="DG62" s="872"/>
      <c r="DH62" s="872"/>
      <c r="DI62" s="872"/>
      <c r="DJ62" s="872"/>
      <c r="DK62" s="872"/>
      <c r="DL62" s="872"/>
      <c r="DM62" s="872"/>
      <c r="DN62" s="872"/>
      <c r="DO62" s="872"/>
      <c r="DP62" s="872"/>
      <c r="DQ62" s="872"/>
      <c r="DR62" s="872"/>
      <c r="DS62" s="872"/>
      <c r="DT62" s="872"/>
      <c r="DU62" s="872"/>
      <c r="DV62" s="872"/>
      <c r="DW62" s="872"/>
      <c r="DX62" s="872"/>
      <c r="DY62" s="872"/>
      <c r="DZ62" s="976"/>
    </row>
    <row r="63" spans="1:130" s="975" customFormat="1" x14ac:dyDescent="0.2">
      <c r="F63" s="872"/>
      <c r="G63" s="872"/>
      <c r="H63" s="872"/>
      <c r="I63" s="872"/>
      <c r="J63" s="872"/>
      <c r="K63" s="872"/>
      <c r="L63" s="872"/>
      <c r="M63" s="872"/>
      <c r="N63" s="872"/>
      <c r="O63" s="872"/>
      <c r="P63" s="872"/>
      <c r="Q63" s="872"/>
      <c r="R63" s="872"/>
      <c r="S63" s="872"/>
      <c r="T63" s="872"/>
      <c r="U63" s="872"/>
      <c r="V63" s="872"/>
      <c r="W63" s="872"/>
      <c r="X63" s="872"/>
      <c r="Y63" s="872"/>
      <c r="Z63" s="872"/>
      <c r="AA63" s="872"/>
      <c r="AB63" s="872"/>
      <c r="AC63" s="872"/>
      <c r="AD63" s="872"/>
      <c r="AE63" s="872"/>
      <c r="AF63" s="872"/>
      <c r="AG63" s="872"/>
      <c r="AH63" s="872"/>
      <c r="AI63" s="872"/>
      <c r="AJ63" s="872"/>
      <c r="AK63" s="872"/>
      <c r="AL63" s="872"/>
      <c r="AM63" s="872"/>
      <c r="AN63" s="872"/>
      <c r="AO63" s="872"/>
      <c r="AP63" s="872"/>
      <c r="AQ63" s="872"/>
      <c r="AR63" s="872"/>
      <c r="AS63" s="872"/>
      <c r="AT63" s="872"/>
      <c r="AU63" s="872"/>
      <c r="AV63" s="872"/>
      <c r="AW63" s="872"/>
      <c r="AX63" s="872"/>
      <c r="AY63" s="872"/>
      <c r="AZ63" s="872"/>
      <c r="BA63" s="872"/>
      <c r="BB63" s="872"/>
      <c r="BC63" s="872"/>
      <c r="BD63" s="872"/>
      <c r="BE63" s="872"/>
      <c r="BF63" s="872"/>
      <c r="BG63" s="872"/>
      <c r="BH63" s="872"/>
      <c r="BI63" s="872"/>
      <c r="BJ63" s="872"/>
      <c r="BK63" s="872"/>
      <c r="BL63" s="872"/>
      <c r="BM63" s="872"/>
      <c r="BN63" s="872"/>
      <c r="BO63" s="872"/>
      <c r="BP63" s="872"/>
      <c r="BQ63" s="872"/>
      <c r="BR63" s="872"/>
      <c r="BS63" s="872"/>
      <c r="BT63" s="872"/>
      <c r="BU63" s="872"/>
      <c r="BV63" s="872"/>
      <c r="BW63" s="872"/>
      <c r="BX63" s="872"/>
      <c r="BY63" s="872"/>
      <c r="BZ63" s="872"/>
      <c r="CA63" s="872"/>
      <c r="CB63" s="872"/>
      <c r="CC63" s="872"/>
      <c r="CD63" s="872"/>
      <c r="CE63" s="872"/>
      <c r="CF63" s="872"/>
      <c r="CG63" s="872"/>
      <c r="CH63" s="872"/>
      <c r="CI63" s="872"/>
      <c r="CJ63" s="872"/>
      <c r="CK63" s="872"/>
      <c r="CL63" s="872"/>
      <c r="CM63" s="872"/>
      <c r="CN63" s="872"/>
      <c r="CO63" s="872"/>
      <c r="CP63" s="872"/>
      <c r="CQ63" s="872"/>
      <c r="CR63" s="872"/>
      <c r="CS63" s="872"/>
      <c r="CT63" s="872"/>
      <c r="CU63" s="872"/>
      <c r="CV63" s="872"/>
      <c r="CW63" s="872"/>
      <c r="CX63" s="872"/>
      <c r="CY63" s="872"/>
      <c r="CZ63" s="872"/>
      <c r="DA63" s="872"/>
      <c r="DB63" s="872"/>
      <c r="DC63" s="872"/>
      <c r="DD63" s="872"/>
      <c r="DE63" s="872"/>
      <c r="DF63" s="872"/>
      <c r="DG63" s="872"/>
      <c r="DH63" s="872"/>
      <c r="DI63" s="872"/>
      <c r="DJ63" s="872"/>
      <c r="DK63" s="872"/>
      <c r="DL63" s="872"/>
      <c r="DM63" s="872"/>
      <c r="DN63" s="872"/>
      <c r="DO63" s="872"/>
      <c r="DP63" s="872"/>
      <c r="DQ63" s="872"/>
      <c r="DR63" s="872"/>
      <c r="DS63" s="872"/>
      <c r="DT63" s="872"/>
      <c r="DU63" s="872"/>
      <c r="DV63" s="872"/>
      <c r="DW63" s="872"/>
      <c r="DX63" s="872"/>
      <c r="DY63" s="872"/>
      <c r="DZ63" s="976"/>
    </row>
    <row r="64" spans="1:130" s="975" customFormat="1" x14ac:dyDescent="0.2">
      <c r="F64" s="872"/>
      <c r="G64" s="872"/>
      <c r="H64" s="872"/>
      <c r="I64" s="872"/>
      <c r="J64" s="872"/>
      <c r="K64" s="872"/>
      <c r="L64" s="872"/>
      <c r="M64" s="872"/>
      <c r="N64" s="872"/>
      <c r="O64" s="872"/>
      <c r="P64" s="872"/>
      <c r="Q64" s="872"/>
      <c r="R64" s="872"/>
      <c r="S64" s="872"/>
      <c r="T64" s="872"/>
      <c r="U64" s="872"/>
      <c r="V64" s="872"/>
      <c r="W64" s="872"/>
      <c r="X64" s="872"/>
      <c r="Y64" s="872"/>
      <c r="Z64" s="872"/>
      <c r="AA64" s="872"/>
      <c r="AB64" s="872"/>
      <c r="AC64" s="872"/>
      <c r="AD64" s="872"/>
      <c r="AE64" s="872"/>
      <c r="AF64" s="872"/>
      <c r="AG64" s="872"/>
      <c r="AH64" s="872"/>
      <c r="AI64" s="872"/>
      <c r="AJ64" s="872"/>
      <c r="AK64" s="872"/>
      <c r="AL64" s="872"/>
      <c r="AM64" s="872"/>
      <c r="AN64" s="872"/>
      <c r="AO64" s="872"/>
      <c r="AP64" s="872"/>
      <c r="AQ64" s="872"/>
      <c r="AR64" s="872"/>
      <c r="AS64" s="872"/>
      <c r="AT64" s="872"/>
      <c r="AU64" s="872"/>
      <c r="AV64" s="872"/>
      <c r="AW64" s="872"/>
      <c r="AX64" s="872"/>
      <c r="AY64" s="872"/>
      <c r="AZ64" s="872"/>
      <c r="BA64" s="872"/>
      <c r="BB64" s="872"/>
      <c r="BC64" s="872"/>
      <c r="BD64" s="872"/>
      <c r="BE64" s="872"/>
      <c r="BF64" s="872"/>
      <c r="BG64" s="872"/>
      <c r="BH64" s="872"/>
      <c r="BI64" s="872"/>
      <c r="BJ64" s="872"/>
      <c r="BK64" s="872"/>
      <c r="BL64" s="872"/>
      <c r="BM64" s="872"/>
      <c r="BN64" s="872"/>
      <c r="BO64" s="872"/>
      <c r="BP64" s="872"/>
      <c r="BQ64" s="872"/>
      <c r="BR64" s="872"/>
      <c r="BS64" s="872"/>
      <c r="BT64" s="872"/>
      <c r="BU64" s="872"/>
      <c r="BV64" s="872"/>
      <c r="BW64" s="872"/>
      <c r="BX64" s="872"/>
      <c r="BY64" s="872"/>
      <c r="BZ64" s="872"/>
      <c r="CA64" s="872"/>
      <c r="CB64" s="872"/>
      <c r="CC64" s="872"/>
      <c r="CD64" s="872"/>
      <c r="CE64" s="872"/>
      <c r="CF64" s="872"/>
      <c r="CG64" s="872"/>
      <c r="CH64" s="872"/>
      <c r="CI64" s="872"/>
      <c r="CJ64" s="872"/>
      <c r="CK64" s="872"/>
      <c r="CL64" s="872"/>
      <c r="CM64" s="872"/>
      <c r="CN64" s="872"/>
      <c r="CO64" s="872"/>
      <c r="CP64" s="872"/>
      <c r="CQ64" s="872"/>
      <c r="CR64" s="872"/>
      <c r="CS64" s="872"/>
      <c r="CT64" s="872"/>
      <c r="CU64" s="872"/>
      <c r="CV64" s="872"/>
      <c r="CW64" s="872"/>
      <c r="CX64" s="872"/>
      <c r="CY64" s="872"/>
      <c r="CZ64" s="872"/>
      <c r="DA64" s="872"/>
      <c r="DB64" s="872"/>
      <c r="DC64" s="872"/>
      <c r="DD64" s="872"/>
      <c r="DE64" s="872"/>
      <c r="DF64" s="872"/>
      <c r="DG64" s="872"/>
      <c r="DH64" s="872"/>
      <c r="DI64" s="872"/>
      <c r="DJ64" s="872"/>
      <c r="DK64" s="872"/>
      <c r="DL64" s="872"/>
      <c r="DM64" s="872"/>
      <c r="DN64" s="872"/>
      <c r="DO64" s="872"/>
      <c r="DP64" s="872"/>
      <c r="DQ64" s="872"/>
      <c r="DR64" s="872"/>
      <c r="DS64" s="872"/>
      <c r="DT64" s="872"/>
      <c r="DU64" s="872"/>
      <c r="DV64" s="872"/>
      <c r="DW64" s="872"/>
      <c r="DX64" s="872"/>
      <c r="DY64" s="872"/>
      <c r="DZ64" s="976"/>
    </row>
    <row r="65" spans="6:130" s="975" customFormat="1" x14ac:dyDescent="0.2">
      <c r="F65" s="872"/>
      <c r="G65" s="872"/>
      <c r="H65" s="872"/>
      <c r="I65" s="872"/>
      <c r="J65" s="872"/>
      <c r="K65" s="872"/>
      <c r="L65" s="872"/>
      <c r="M65" s="872"/>
      <c r="N65" s="872"/>
      <c r="O65" s="872"/>
      <c r="P65" s="872"/>
      <c r="Q65" s="872"/>
      <c r="R65" s="872"/>
      <c r="S65" s="872"/>
      <c r="T65" s="872"/>
      <c r="U65" s="872"/>
      <c r="V65" s="872"/>
      <c r="W65" s="872"/>
      <c r="X65" s="872"/>
      <c r="Y65" s="872"/>
      <c r="Z65" s="872"/>
      <c r="AA65" s="872"/>
      <c r="AB65" s="872"/>
      <c r="AC65" s="872"/>
      <c r="AD65" s="872"/>
      <c r="AE65" s="872"/>
      <c r="AF65" s="872"/>
      <c r="AG65" s="872"/>
      <c r="AH65" s="872"/>
      <c r="AI65" s="872"/>
      <c r="AJ65" s="872"/>
      <c r="AK65" s="872"/>
      <c r="AL65" s="872"/>
      <c r="AM65" s="872"/>
      <c r="AN65" s="872"/>
      <c r="AO65" s="872"/>
      <c r="AP65" s="872"/>
      <c r="AQ65" s="872"/>
      <c r="AR65" s="872"/>
      <c r="AS65" s="872"/>
      <c r="AT65" s="872"/>
      <c r="AU65" s="872"/>
      <c r="AV65" s="872"/>
      <c r="AW65" s="872"/>
      <c r="AX65" s="872"/>
      <c r="AY65" s="872"/>
      <c r="AZ65" s="872"/>
      <c r="BA65" s="872"/>
      <c r="BB65" s="872"/>
      <c r="BC65" s="872"/>
      <c r="BD65" s="872"/>
      <c r="BE65" s="872"/>
      <c r="BF65" s="872"/>
      <c r="BG65" s="872"/>
      <c r="BH65" s="872"/>
      <c r="BI65" s="872"/>
      <c r="BJ65" s="872"/>
      <c r="BK65" s="872"/>
      <c r="BL65" s="872"/>
      <c r="BM65" s="872"/>
      <c r="BN65" s="872"/>
      <c r="BO65" s="872"/>
      <c r="BP65" s="872"/>
      <c r="BQ65" s="872"/>
      <c r="BR65" s="872"/>
      <c r="BS65" s="872"/>
      <c r="BT65" s="872"/>
      <c r="BU65" s="872"/>
      <c r="BV65" s="872"/>
      <c r="BW65" s="872"/>
      <c r="BX65" s="872"/>
      <c r="BY65" s="872"/>
      <c r="BZ65" s="872"/>
      <c r="CA65" s="872"/>
      <c r="CB65" s="872"/>
      <c r="CC65" s="872"/>
      <c r="CD65" s="872"/>
      <c r="CE65" s="872"/>
      <c r="CF65" s="872"/>
      <c r="CG65" s="872"/>
      <c r="CH65" s="872"/>
      <c r="CI65" s="872"/>
      <c r="CJ65" s="872"/>
      <c r="CK65" s="872"/>
      <c r="CL65" s="872"/>
      <c r="CM65" s="872"/>
      <c r="CN65" s="872"/>
      <c r="CO65" s="872"/>
      <c r="CP65" s="872"/>
      <c r="CQ65" s="872"/>
      <c r="CR65" s="872"/>
      <c r="CS65" s="872"/>
      <c r="CT65" s="872"/>
      <c r="CU65" s="872"/>
      <c r="CV65" s="872"/>
      <c r="CW65" s="872"/>
      <c r="CX65" s="872"/>
      <c r="CY65" s="872"/>
      <c r="CZ65" s="872"/>
      <c r="DA65" s="872"/>
      <c r="DB65" s="872"/>
      <c r="DC65" s="872"/>
      <c r="DD65" s="872"/>
      <c r="DE65" s="872"/>
      <c r="DF65" s="872"/>
      <c r="DG65" s="872"/>
      <c r="DH65" s="872"/>
      <c r="DI65" s="872"/>
      <c r="DJ65" s="872"/>
      <c r="DK65" s="872"/>
      <c r="DL65" s="872"/>
      <c r="DM65" s="872"/>
      <c r="DN65" s="872"/>
      <c r="DO65" s="872"/>
      <c r="DP65" s="872"/>
      <c r="DQ65" s="872"/>
      <c r="DR65" s="872"/>
      <c r="DS65" s="872"/>
      <c r="DT65" s="872"/>
      <c r="DU65" s="872"/>
      <c r="DV65" s="872"/>
      <c r="DW65" s="872"/>
      <c r="DX65" s="872"/>
      <c r="DY65" s="872"/>
      <c r="DZ65" s="976"/>
    </row>
    <row r="66" spans="6:130" s="975" customFormat="1" x14ac:dyDescent="0.2">
      <c r="F66" s="872"/>
      <c r="G66" s="872"/>
      <c r="H66" s="872"/>
      <c r="I66" s="872"/>
      <c r="J66" s="872"/>
      <c r="K66" s="872"/>
      <c r="L66" s="872"/>
      <c r="M66" s="872"/>
      <c r="N66" s="872"/>
      <c r="O66" s="872"/>
      <c r="P66" s="872"/>
      <c r="Q66" s="872"/>
      <c r="R66" s="872"/>
      <c r="S66" s="872"/>
      <c r="T66" s="872"/>
      <c r="U66" s="872"/>
      <c r="V66" s="872"/>
      <c r="W66" s="872"/>
      <c r="X66" s="872"/>
      <c r="Y66" s="872"/>
      <c r="Z66" s="872"/>
      <c r="AA66" s="872"/>
      <c r="AB66" s="872"/>
      <c r="AC66" s="872"/>
      <c r="AD66" s="872"/>
      <c r="AE66" s="872"/>
      <c r="AF66" s="872"/>
      <c r="AG66" s="872"/>
      <c r="AH66" s="872"/>
      <c r="AI66" s="872"/>
      <c r="AJ66" s="872"/>
      <c r="AK66" s="872"/>
      <c r="AL66" s="872"/>
      <c r="AM66" s="872"/>
      <c r="AN66" s="872"/>
      <c r="AO66" s="872"/>
      <c r="AP66" s="872"/>
      <c r="AQ66" s="872"/>
      <c r="AR66" s="872"/>
      <c r="AS66" s="872"/>
      <c r="AT66" s="872"/>
      <c r="AU66" s="872"/>
      <c r="AV66" s="872"/>
      <c r="AW66" s="872"/>
      <c r="AX66" s="872"/>
      <c r="AY66" s="872"/>
      <c r="AZ66" s="872"/>
      <c r="BA66" s="872"/>
      <c r="BB66" s="872"/>
      <c r="BC66" s="872"/>
      <c r="BD66" s="872"/>
      <c r="BE66" s="872"/>
      <c r="BF66" s="872"/>
      <c r="BG66" s="872"/>
      <c r="BH66" s="872"/>
      <c r="BI66" s="872"/>
      <c r="BJ66" s="872"/>
      <c r="BK66" s="872"/>
      <c r="BL66" s="872"/>
      <c r="BM66" s="872"/>
      <c r="BN66" s="872"/>
      <c r="BO66" s="872"/>
      <c r="BP66" s="872"/>
      <c r="BQ66" s="872"/>
      <c r="BR66" s="872"/>
      <c r="BS66" s="872"/>
      <c r="BT66" s="872"/>
      <c r="BU66" s="872"/>
      <c r="BV66" s="872"/>
      <c r="BW66" s="872"/>
      <c r="BX66" s="872"/>
      <c r="BY66" s="872"/>
      <c r="BZ66" s="872"/>
      <c r="CA66" s="872"/>
      <c r="CB66" s="872"/>
      <c r="CC66" s="872"/>
      <c r="CD66" s="872"/>
      <c r="CE66" s="872"/>
      <c r="CF66" s="872"/>
      <c r="CG66" s="872"/>
      <c r="CH66" s="872"/>
      <c r="CI66" s="872"/>
      <c r="CJ66" s="872"/>
      <c r="CK66" s="872"/>
      <c r="CL66" s="872"/>
      <c r="CM66" s="872"/>
      <c r="CN66" s="872"/>
      <c r="CO66" s="872"/>
      <c r="CP66" s="872"/>
      <c r="CQ66" s="872"/>
      <c r="CR66" s="872"/>
      <c r="CS66" s="872"/>
      <c r="CT66" s="872"/>
      <c r="CU66" s="872"/>
      <c r="CV66" s="872"/>
      <c r="CW66" s="872"/>
      <c r="CX66" s="872"/>
      <c r="CY66" s="872"/>
      <c r="CZ66" s="872"/>
      <c r="DA66" s="872"/>
      <c r="DB66" s="872"/>
      <c r="DC66" s="872"/>
      <c r="DD66" s="872"/>
      <c r="DE66" s="872"/>
      <c r="DF66" s="872"/>
      <c r="DG66" s="872"/>
      <c r="DH66" s="872"/>
      <c r="DI66" s="872"/>
      <c r="DJ66" s="872"/>
      <c r="DK66" s="872"/>
      <c r="DL66" s="872"/>
      <c r="DM66" s="872"/>
      <c r="DN66" s="872"/>
      <c r="DO66" s="872"/>
      <c r="DP66" s="872"/>
      <c r="DQ66" s="872"/>
      <c r="DR66" s="872"/>
      <c r="DS66" s="872"/>
      <c r="DT66" s="872"/>
      <c r="DU66" s="872"/>
      <c r="DV66" s="872"/>
      <c r="DW66" s="872"/>
      <c r="DX66" s="872"/>
      <c r="DY66" s="872"/>
      <c r="DZ66" s="976"/>
    </row>
    <row r="67" spans="6:130" s="975" customFormat="1" x14ac:dyDescent="0.2">
      <c r="F67" s="872"/>
      <c r="G67" s="872"/>
      <c r="H67" s="872"/>
      <c r="I67" s="872"/>
      <c r="J67" s="872"/>
      <c r="K67" s="872"/>
      <c r="L67" s="872"/>
      <c r="M67" s="872"/>
      <c r="N67" s="872"/>
      <c r="O67" s="872"/>
      <c r="P67" s="872"/>
      <c r="Q67" s="872"/>
      <c r="R67" s="872"/>
      <c r="S67" s="872"/>
      <c r="T67" s="872"/>
      <c r="U67" s="872"/>
      <c r="V67" s="872"/>
      <c r="W67" s="872"/>
      <c r="X67" s="872"/>
      <c r="Y67" s="872"/>
      <c r="Z67" s="872"/>
      <c r="AA67" s="872"/>
      <c r="AB67" s="872"/>
      <c r="AC67" s="872"/>
      <c r="AD67" s="872"/>
      <c r="AE67" s="872"/>
      <c r="AF67" s="872"/>
      <c r="AG67" s="872"/>
      <c r="AH67" s="872"/>
      <c r="AI67" s="872"/>
      <c r="AJ67" s="872"/>
      <c r="AK67" s="872"/>
      <c r="AL67" s="872"/>
      <c r="AM67" s="872"/>
      <c r="AN67" s="872"/>
      <c r="AO67" s="872"/>
      <c r="AP67" s="872"/>
      <c r="AQ67" s="872"/>
      <c r="AR67" s="872"/>
      <c r="AS67" s="872"/>
      <c r="AT67" s="872"/>
      <c r="AU67" s="872"/>
      <c r="AV67" s="872"/>
      <c r="AW67" s="872"/>
      <c r="AX67" s="872"/>
      <c r="AY67" s="872"/>
      <c r="AZ67" s="872"/>
      <c r="BA67" s="872"/>
      <c r="BB67" s="872"/>
      <c r="BC67" s="872"/>
      <c r="BD67" s="872"/>
      <c r="BE67" s="872"/>
      <c r="BF67" s="872"/>
      <c r="BG67" s="872"/>
      <c r="BH67" s="872"/>
      <c r="BI67" s="872"/>
      <c r="BJ67" s="872"/>
      <c r="BK67" s="872"/>
      <c r="BL67" s="872"/>
      <c r="BM67" s="872"/>
      <c r="BN67" s="872"/>
      <c r="BO67" s="872"/>
      <c r="BP67" s="872"/>
      <c r="BQ67" s="872"/>
      <c r="BR67" s="872"/>
      <c r="BS67" s="872"/>
      <c r="BT67" s="872"/>
      <c r="BU67" s="872"/>
      <c r="BV67" s="872"/>
      <c r="BW67" s="872"/>
      <c r="BX67" s="872"/>
      <c r="BY67" s="872"/>
      <c r="BZ67" s="872"/>
      <c r="CA67" s="872"/>
      <c r="CB67" s="872"/>
      <c r="CC67" s="872"/>
      <c r="CD67" s="872"/>
      <c r="CE67" s="872"/>
      <c r="CF67" s="872"/>
      <c r="CG67" s="872"/>
      <c r="CH67" s="872"/>
      <c r="CI67" s="872"/>
      <c r="CJ67" s="872"/>
      <c r="CK67" s="872"/>
      <c r="CL67" s="872"/>
      <c r="CM67" s="872"/>
      <c r="CN67" s="872"/>
      <c r="CO67" s="872"/>
      <c r="CP67" s="872"/>
      <c r="CQ67" s="872"/>
      <c r="CR67" s="872"/>
      <c r="CS67" s="872"/>
      <c r="CT67" s="872"/>
      <c r="CU67" s="872"/>
      <c r="CV67" s="872"/>
      <c r="CW67" s="872"/>
      <c r="CX67" s="872"/>
      <c r="CY67" s="872"/>
      <c r="CZ67" s="872"/>
      <c r="DA67" s="872"/>
      <c r="DB67" s="872"/>
      <c r="DC67" s="872"/>
      <c r="DD67" s="872"/>
      <c r="DE67" s="872"/>
      <c r="DF67" s="872"/>
      <c r="DG67" s="872"/>
      <c r="DH67" s="872"/>
      <c r="DI67" s="872"/>
      <c r="DJ67" s="872"/>
      <c r="DK67" s="872"/>
      <c r="DL67" s="872"/>
      <c r="DM67" s="872"/>
      <c r="DN67" s="872"/>
      <c r="DO67" s="872"/>
      <c r="DP67" s="872"/>
      <c r="DQ67" s="872"/>
      <c r="DR67" s="872"/>
      <c r="DS67" s="872"/>
      <c r="DT67" s="872"/>
      <c r="DU67" s="872"/>
      <c r="DV67" s="872"/>
      <c r="DW67" s="872"/>
      <c r="DX67" s="872"/>
      <c r="DY67" s="872"/>
      <c r="DZ67" s="976"/>
    </row>
    <row r="68" spans="6:130" s="975" customFormat="1" x14ac:dyDescent="0.2">
      <c r="F68" s="872"/>
      <c r="G68" s="872"/>
      <c r="H68" s="872"/>
      <c r="I68" s="872"/>
      <c r="J68" s="872"/>
      <c r="K68" s="872"/>
      <c r="L68" s="872"/>
      <c r="M68" s="872"/>
      <c r="N68" s="872"/>
      <c r="O68" s="872"/>
      <c r="P68" s="872"/>
      <c r="Q68" s="872"/>
      <c r="R68" s="872"/>
      <c r="S68" s="872"/>
      <c r="T68" s="872"/>
      <c r="U68" s="872"/>
      <c r="V68" s="872"/>
      <c r="W68" s="872"/>
      <c r="X68" s="872"/>
      <c r="Y68" s="872"/>
      <c r="Z68" s="872"/>
      <c r="AA68" s="872"/>
      <c r="AB68" s="872"/>
      <c r="AC68" s="872"/>
      <c r="AD68" s="872"/>
      <c r="AE68" s="872"/>
      <c r="AF68" s="872"/>
      <c r="AG68" s="872"/>
      <c r="AH68" s="872"/>
      <c r="AI68" s="872"/>
      <c r="AJ68" s="872"/>
      <c r="AK68" s="872"/>
      <c r="AL68" s="872"/>
      <c r="AM68" s="872"/>
      <c r="AN68" s="872"/>
      <c r="AO68" s="872"/>
      <c r="AP68" s="872"/>
      <c r="AQ68" s="872"/>
      <c r="AR68" s="872"/>
      <c r="AS68" s="872"/>
      <c r="AT68" s="872"/>
      <c r="AU68" s="872"/>
      <c r="AV68" s="872"/>
      <c r="AW68" s="872"/>
      <c r="AX68" s="872"/>
      <c r="AY68" s="872"/>
      <c r="AZ68" s="872"/>
      <c r="BA68" s="872"/>
      <c r="BB68" s="872"/>
      <c r="BC68" s="872"/>
      <c r="BD68" s="872"/>
      <c r="BE68" s="872"/>
      <c r="BF68" s="872"/>
      <c r="BG68" s="872"/>
      <c r="BH68" s="872"/>
      <c r="BI68" s="872"/>
      <c r="BJ68" s="872"/>
      <c r="BK68" s="872"/>
      <c r="BL68" s="872"/>
      <c r="BM68" s="872"/>
      <c r="BN68" s="872"/>
      <c r="BO68" s="872"/>
      <c r="BP68" s="872"/>
      <c r="BQ68" s="872"/>
      <c r="BR68" s="872"/>
      <c r="BS68" s="872"/>
      <c r="BT68" s="872"/>
      <c r="BU68" s="872"/>
      <c r="BV68" s="872"/>
      <c r="BW68" s="872"/>
      <c r="BX68" s="872"/>
      <c r="BY68" s="872"/>
      <c r="BZ68" s="872"/>
      <c r="CA68" s="872"/>
      <c r="CB68" s="872"/>
      <c r="CC68" s="872"/>
      <c r="CD68" s="872"/>
      <c r="CE68" s="872"/>
      <c r="CF68" s="872"/>
      <c r="CG68" s="872"/>
      <c r="CH68" s="872"/>
      <c r="CI68" s="872"/>
      <c r="CJ68" s="872"/>
      <c r="CK68" s="872"/>
      <c r="CL68" s="872"/>
      <c r="CM68" s="872"/>
      <c r="CN68" s="872"/>
      <c r="CO68" s="872"/>
      <c r="CP68" s="872"/>
      <c r="CQ68" s="872"/>
      <c r="CR68" s="872"/>
      <c r="CS68" s="872"/>
      <c r="CT68" s="872"/>
      <c r="CU68" s="872"/>
      <c r="CV68" s="872"/>
      <c r="CW68" s="872"/>
      <c r="CX68" s="872"/>
      <c r="CY68" s="872"/>
      <c r="CZ68" s="872"/>
      <c r="DA68" s="872"/>
      <c r="DB68" s="872"/>
      <c r="DC68" s="872"/>
      <c r="DD68" s="872"/>
      <c r="DE68" s="872"/>
      <c r="DF68" s="872"/>
      <c r="DG68" s="872"/>
      <c r="DH68" s="872"/>
      <c r="DI68" s="872"/>
      <c r="DJ68" s="872"/>
      <c r="DK68" s="872"/>
      <c r="DL68" s="872"/>
      <c r="DM68" s="872"/>
      <c r="DN68" s="872"/>
      <c r="DO68" s="872"/>
      <c r="DP68" s="872"/>
      <c r="DQ68" s="872"/>
      <c r="DR68" s="872"/>
      <c r="DS68" s="872"/>
      <c r="DT68" s="872"/>
      <c r="DU68" s="872"/>
      <c r="DV68" s="872"/>
      <c r="DW68" s="872"/>
      <c r="DX68" s="872"/>
      <c r="DY68" s="872"/>
      <c r="DZ68" s="976"/>
    </row>
    <row r="69" spans="6:130" s="975" customFormat="1" x14ac:dyDescent="0.2">
      <c r="F69" s="872"/>
      <c r="G69" s="872"/>
      <c r="H69" s="872"/>
      <c r="I69" s="872"/>
      <c r="J69" s="872"/>
      <c r="K69" s="872"/>
      <c r="L69" s="872"/>
      <c r="M69" s="872"/>
      <c r="N69" s="872"/>
      <c r="O69" s="872"/>
      <c r="P69" s="872"/>
      <c r="Q69" s="872"/>
      <c r="R69" s="872"/>
      <c r="S69" s="872"/>
      <c r="T69" s="872"/>
      <c r="U69" s="872"/>
      <c r="V69" s="872"/>
      <c r="W69" s="872"/>
      <c r="X69" s="872"/>
      <c r="Y69" s="872"/>
      <c r="Z69" s="872"/>
      <c r="AA69" s="872"/>
      <c r="AB69" s="872"/>
      <c r="AC69" s="872"/>
      <c r="AD69" s="872"/>
      <c r="AE69" s="872"/>
      <c r="AF69" s="872"/>
      <c r="AG69" s="872"/>
      <c r="AH69" s="872"/>
      <c r="AI69" s="872"/>
      <c r="AJ69" s="872"/>
      <c r="AK69" s="872"/>
      <c r="AL69" s="872"/>
      <c r="AM69" s="872"/>
      <c r="AN69" s="872"/>
      <c r="AO69" s="872"/>
      <c r="AP69" s="872"/>
      <c r="AQ69" s="872"/>
      <c r="AR69" s="872"/>
      <c r="AS69" s="872"/>
      <c r="AT69" s="872"/>
      <c r="AU69" s="872"/>
      <c r="AV69" s="872"/>
      <c r="AW69" s="872"/>
      <c r="AX69" s="872"/>
      <c r="AY69" s="872"/>
      <c r="AZ69" s="872"/>
      <c r="BA69" s="872"/>
      <c r="BB69" s="872"/>
      <c r="BC69" s="872"/>
      <c r="BD69" s="872"/>
      <c r="BE69" s="872"/>
      <c r="BF69" s="872"/>
      <c r="BG69" s="872"/>
      <c r="BH69" s="872"/>
      <c r="BI69" s="872"/>
      <c r="BJ69" s="872"/>
      <c r="BK69" s="872"/>
      <c r="BL69" s="872"/>
      <c r="BM69" s="872"/>
      <c r="BN69" s="872"/>
      <c r="BO69" s="872"/>
      <c r="BP69" s="872"/>
      <c r="BQ69" s="872"/>
      <c r="BR69" s="872"/>
      <c r="BS69" s="872"/>
      <c r="BT69" s="872"/>
      <c r="BU69" s="872"/>
      <c r="BV69" s="872"/>
      <c r="BW69" s="872"/>
      <c r="BX69" s="872"/>
      <c r="BY69" s="872"/>
      <c r="BZ69" s="872"/>
      <c r="CA69" s="872"/>
      <c r="CB69" s="872"/>
      <c r="CC69" s="872"/>
      <c r="CD69" s="872"/>
      <c r="CE69" s="872"/>
      <c r="CF69" s="872"/>
      <c r="CG69" s="872"/>
      <c r="CH69" s="872"/>
      <c r="CI69" s="872"/>
      <c r="CJ69" s="872"/>
      <c r="CK69" s="872"/>
      <c r="CL69" s="872"/>
      <c r="CM69" s="872"/>
      <c r="CN69" s="872"/>
      <c r="CO69" s="872"/>
      <c r="CP69" s="872"/>
      <c r="CQ69" s="872"/>
      <c r="CR69" s="872"/>
      <c r="CS69" s="872"/>
      <c r="CT69" s="872"/>
      <c r="CU69" s="872"/>
      <c r="CV69" s="872"/>
      <c r="CW69" s="872"/>
      <c r="CX69" s="872"/>
      <c r="CY69" s="872"/>
      <c r="CZ69" s="872"/>
      <c r="DA69" s="872"/>
      <c r="DB69" s="872"/>
      <c r="DC69" s="872"/>
      <c r="DD69" s="872"/>
      <c r="DE69" s="872"/>
      <c r="DF69" s="872"/>
      <c r="DG69" s="872"/>
      <c r="DH69" s="872"/>
      <c r="DI69" s="872"/>
      <c r="DJ69" s="872"/>
      <c r="DK69" s="872"/>
      <c r="DL69" s="872"/>
      <c r="DM69" s="872"/>
      <c r="DN69" s="872"/>
      <c r="DO69" s="872"/>
      <c r="DP69" s="872"/>
      <c r="DQ69" s="872"/>
      <c r="DR69" s="872"/>
      <c r="DS69" s="872"/>
      <c r="DT69" s="872"/>
      <c r="DU69" s="872"/>
      <c r="DV69" s="872"/>
      <c r="DW69" s="872"/>
      <c r="DX69" s="872"/>
      <c r="DY69" s="872"/>
      <c r="DZ69" s="976"/>
    </row>
    <row r="70" spans="6:130" s="975" customFormat="1" x14ac:dyDescent="0.2">
      <c r="F70" s="872"/>
      <c r="G70" s="872"/>
      <c r="H70" s="872"/>
      <c r="I70" s="872"/>
      <c r="J70" s="872"/>
      <c r="K70" s="872"/>
      <c r="L70" s="872"/>
      <c r="M70" s="872"/>
      <c r="N70" s="872"/>
      <c r="O70" s="872"/>
      <c r="P70" s="872"/>
      <c r="Q70" s="872"/>
      <c r="R70" s="872"/>
      <c r="S70" s="872"/>
      <c r="T70" s="872"/>
      <c r="U70" s="872"/>
      <c r="V70" s="872"/>
      <c r="W70" s="872"/>
      <c r="X70" s="872"/>
      <c r="Y70" s="872"/>
      <c r="Z70" s="872"/>
      <c r="AA70" s="872"/>
      <c r="AB70" s="872"/>
      <c r="AC70" s="872"/>
      <c r="AD70" s="872"/>
      <c r="AE70" s="872"/>
      <c r="AF70" s="872"/>
      <c r="AG70" s="872"/>
      <c r="AH70" s="872"/>
      <c r="AI70" s="872"/>
      <c r="AJ70" s="872"/>
      <c r="AK70" s="872"/>
      <c r="AL70" s="872"/>
      <c r="AM70" s="872"/>
      <c r="AN70" s="872"/>
      <c r="AO70" s="872"/>
      <c r="AP70" s="872"/>
      <c r="AQ70" s="872"/>
      <c r="AR70" s="872"/>
      <c r="AS70" s="872"/>
      <c r="AT70" s="872"/>
      <c r="AU70" s="872"/>
      <c r="AV70" s="872"/>
      <c r="AW70" s="872"/>
      <c r="AX70" s="872"/>
      <c r="AY70" s="872"/>
      <c r="AZ70" s="872"/>
      <c r="BA70" s="872"/>
      <c r="BB70" s="872"/>
      <c r="BC70" s="872"/>
      <c r="BD70" s="872"/>
      <c r="BE70" s="872"/>
      <c r="BF70" s="872"/>
      <c r="BG70" s="872"/>
      <c r="BH70" s="872"/>
      <c r="BI70" s="872"/>
      <c r="BJ70" s="872"/>
      <c r="BK70" s="872"/>
      <c r="BL70" s="872"/>
      <c r="BM70" s="872"/>
      <c r="BN70" s="872"/>
      <c r="BO70" s="872"/>
      <c r="BP70" s="872"/>
      <c r="BQ70" s="872"/>
      <c r="BR70" s="872"/>
      <c r="BS70" s="872"/>
      <c r="BT70" s="872"/>
      <c r="BU70" s="872"/>
      <c r="BV70" s="872"/>
      <c r="BW70" s="872"/>
      <c r="BX70" s="872"/>
      <c r="BY70" s="872"/>
      <c r="BZ70" s="872"/>
      <c r="CA70" s="872"/>
      <c r="CB70" s="872"/>
      <c r="CC70" s="872"/>
      <c r="CD70" s="872"/>
      <c r="CE70" s="872"/>
      <c r="CF70" s="872"/>
      <c r="CG70" s="872"/>
      <c r="CH70" s="872"/>
      <c r="CI70" s="872"/>
      <c r="CJ70" s="872"/>
      <c r="CK70" s="872"/>
      <c r="CL70" s="872"/>
      <c r="CM70" s="872"/>
      <c r="CN70" s="872"/>
      <c r="CO70" s="872"/>
      <c r="CP70" s="872"/>
      <c r="CQ70" s="872"/>
      <c r="CR70" s="872"/>
      <c r="CS70" s="872"/>
      <c r="CT70" s="872"/>
      <c r="CU70" s="872"/>
      <c r="CV70" s="872"/>
      <c r="CW70" s="872"/>
      <c r="CX70" s="872"/>
      <c r="CY70" s="872"/>
      <c r="CZ70" s="872"/>
      <c r="DA70" s="872"/>
      <c r="DB70" s="872"/>
      <c r="DC70" s="872"/>
      <c r="DD70" s="872"/>
      <c r="DE70" s="872"/>
      <c r="DF70" s="872"/>
      <c r="DG70" s="872"/>
      <c r="DH70" s="872"/>
      <c r="DI70" s="872"/>
      <c r="DJ70" s="872"/>
      <c r="DK70" s="872"/>
      <c r="DL70" s="872"/>
      <c r="DM70" s="872"/>
      <c r="DN70" s="872"/>
      <c r="DO70" s="872"/>
      <c r="DP70" s="872"/>
      <c r="DQ70" s="872"/>
      <c r="DR70" s="872"/>
      <c r="DS70" s="872"/>
      <c r="DT70" s="872"/>
      <c r="DU70" s="872"/>
      <c r="DV70" s="872"/>
      <c r="DW70" s="872"/>
      <c r="DX70" s="872"/>
      <c r="DY70" s="872"/>
      <c r="DZ70" s="976"/>
    </row>
    <row r="71" spans="6:130" s="975" customFormat="1" x14ac:dyDescent="0.2">
      <c r="F71" s="872"/>
      <c r="G71" s="872"/>
      <c r="H71" s="872"/>
      <c r="I71" s="872"/>
      <c r="J71" s="872"/>
      <c r="K71" s="872"/>
      <c r="L71" s="872"/>
      <c r="M71" s="872"/>
      <c r="N71" s="872"/>
      <c r="O71" s="872"/>
      <c r="P71" s="872"/>
      <c r="Q71" s="872"/>
      <c r="R71" s="872"/>
      <c r="S71" s="872"/>
      <c r="T71" s="872"/>
      <c r="U71" s="872"/>
      <c r="V71" s="872"/>
      <c r="W71" s="872"/>
      <c r="X71" s="872"/>
      <c r="Y71" s="872"/>
      <c r="Z71" s="872"/>
      <c r="AA71" s="872"/>
      <c r="AB71" s="872"/>
      <c r="AC71" s="872"/>
      <c r="AD71" s="872"/>
      <c r="AE71" s="872"/>
      <c r="AF71" s="872"/>
      <c r="AG71" s="872"/>
      <c r="AH71" s="872"/>
      <c r="AI71" s="872"/>
      <c r="AJ71" s="872"/>
      <c r="AK71" s="872"/>
      <c r="AL71" s="872"/>
      <c r="AM71" s="872"/>
      <c r="AN71" s="872"/>
      <c r="AO71" s="872"/>
      <c r="AP71" s="872"/>
      <c r="AQ71" s="872"/>
      <c r="AR71" s="872"/>
      <c r="AS71" s="872"/>
      <c r="AT71" s="872"/>
      <c r="AU71" s="872"/>
      <c r="AV71" s="872"/>
      <c r="AW71" s="872"/>
      <c r="AX71" s="872"/>
      <c r="AY71" s="872"/>
      <c r="AZ71" s="872"/>
      <c r="BA71" s="872"/>
      <c r="BB71" s="872"/>
      <c r="BC71" s="872"/>
      <c r="BD71" s="872"/>
      <c r="BE71" s="872"/>
      <c r="BF71" s="872"/>
      <c r="BG71" s="872"/>
      <c r="BH71" s="872"/>
      <c r="BI71" s="872"/>
      <c r="BJ71" s="872"/>
      <c r="BK71" s="872"/>
      <c r="BL71" s="872"/>
      <c r="BM71" s="872"/>
      <c r="BN71" s="872"/>
      <c r="BO71" s="872"/>
      <c r="BP71" s="872"/>
      <c r="BQ71" s="872"/>
      <c r="BR71" s="872"/>
      <c r="BS71" s="872"/>
      <c r="BT71" s="872"/>
      <c r="BU71" s="872"/>
      <c r="BV71" s="872"/>
      <c r="BW71" s="872"/>
      <c r="BX71" s="872"/>
      <c r="BY71" s="872"/>
      <c r="BZ71" s="872"/>
      <c r="CA71" s="872"/>
      <c r="CB71" s="872"/>
      <c r="CC71" s="872"/>
      <c r="CD71" s="872"/>
      <c r="CE71" s="872"/>
      <c r="CF71" s="872"/>
      <c r="CG71" s="872"/>
      <c r="CH71" s="872"/>
      <c r="CI71" s="872"/>
      <c r="CJ71" s="872"/>
      <c r="CK71" s="872"/>
      <c r="CL71" s="872"/>
      <c r="CM71" s="872"/>
      <c r="CN71" s="872"/>
      <c r="CO71" s="872"/>
      <c r="CP71" s="872"/>
      <c r="CQ71" s="872"/>
      <c r="CR71" s="872"/>
      <c r="CS71" s="872"/>
      <c r="CT71" s="872"/>
      <c r="CU71" s="872"/>
      <c r="CV71" s="872"/>
      <c r="CW71" s="872"/>
      <c r="CX71" s="872"/>
      <c r="CY71" s="872"/>
      <c r="CZ71" s="872"/>
      <c r="DA71" s="872"/>
      <c r="DB71" s="872"/>
      <c r="DC71" s="872"/>
      <c r="DD71" s="872"/>
      <c r="DE71" s="872"/>
      <c r="DF71" s="872"/>
      <c r="DG71" s="872"/>
      <c r="DH71" s="872"/>
      <c r="DI71" s="872"/>
      <c r="DJ71" s="872"/>
      <c r="DK71" s="872"/>
      <c r="DL71" s="872"/>
      <c r="DM71" s="872"/>
      <c r="DN71" s="872"/>
      <c r="DO71" s="872"/>
      <c r="DP71" s="872"/>
      <c r="DQ71" s="872"/>
      <c r="DR71" s="872"/>
      <c r="DS71" s="872"/>
      <c r="DT71" s="872"/>
      <c r="DU71" s="872"/>
      <c r="DV71" s="872"/>
      <c r="DW71" s="872"/>
      <c r="DX71" s="872"/>
      <c r="DY71" s="872"/>
      <c r="DZ71" s="976"/>
    </row>
    <row r="72" spans="6:130" s="975" customFormat="1" x14ac:dyDescent="0.2">
      <c r="F72" s="872"/>
      <c r="G72" s="872"/>
      <c r="H72" s="872"/>
      <c r="I72" s="872"/>
      <c r="J72" s="872"/>
      <c r="K72" s="872"/>
      <c r="L72" s="872"/>
      <c r="M72" s="872"/>
      <c r="N72" s="872"/>
      <c r="O72" s="872"/>
      <c r="P72" s="872"/>
      <c r="Q72" s="872"/>
      <c r="R72" s="872"/>
      <c r="S72" s="872"/>
      <c r="T72" s="872"/>
      <c r="U72" s="872"/>
      <c r="V72" s="872"/>
      <c r="W72" s="872"/>
      <c r="X72" s="872"/>
      <c r="Y72" s="872"/>
      <c r="Z72" s="872"/>
      <c r="AA72" s="872"/>
      <c r="AB72" s="872"/>
      <c r="AC72" s="872"/>
      <c r="AD72" s="872"/>
      <c r="AE72" s="872"/>
      <c r="AF72" s="872"/>
      <c r="AG72" s="872"/>
      <c r="AH72" s="872"/>
      <c r="AI72" s="872"/>
      <c r="AJ72" s="872"/>
      <c r="AK72" s="872"/>
      <c r="AL72" s="872"/>
      <c r="AM72" s="872"/>
      <c r="AN72" s="872"/>
      <c r="AO72" s="872"/>
      <c r="AP72" s="872"/>
      <c r="AQ72" s="872"/>
      <c r="AR72" s="872"/>
      <c r="AS72" s="872"/>
      <c r="AT72" s="872"/>
      <c r="AU72" s="872"/>
      <c r="AV72" s="872"/>
      <c r="AW72" s="872"/>
      <c r="AX72" s="872"/>
      <c r="AY72" s="872"/>
      <c r="AZ72" s="872"/>
      <c r="BA72" s="872"/>
      <c r="BB72" s="872"/>
      <c r="BC72" s="872"/>
      <c r="BD72" s="872"/>
      <c r="BE72" s="872"/>
      <c r="BF72" s="872"/>
      <c r="BG72" s="872"/>
      <c r="BH72" s="872"/>
      <c r="BI72" s="872"/>
      <c r="BJ72" s="872"/>
      <c r="BK72" s="872"/>
      <c r="BL72" s="872"/>
      <c r="BM72" s="872"/>
      <c r="BN72" s="872"/>
      <c r="BO72" s="872"/>
      <c r="BP72" s="872"/>
      <c r="BQ72" s="872"/>
      <c r="BR72" s="872"/>
      <c r="BS72" s="872"/>
      <c r="BT72" s="872"/>
      <c r="BU72" s="872"/>
      <c r="BV72" s="872"/>
      <c r="BW72" s="872"/>
      <c r="BX72" s="872"/>
      <c r="BY72" s="872"/>
      <c r="BZ72" s="872"/>
      <c r="CA72" s="872"/>
      <c r="CB72" s="872"/>
      <c r="CC72" s="872"/>
      <c r="CD72" s="872"/>
      <c r="CE72" s="872"/>
      <c r="CF72" s="872"/>
      <c r="CG72" s="872"/>
      <c r="CH72" s="872"/>
      <c r="CI72" s="872"/>
      <c r="CJ72" s="872"/>
      <c r="CK72" s="872"/>
      <c r="CL72" s="872"/>
      <c r="CM72" s="872"/>
      <c r="CN72" s="872"/>
      <c r="CO72" s="872"/>
      <c r="CP72" s="872"/>
      <c r="CQ72" s="872"/>
      <c r="CR72" s="872"/>
      <c r="CS72" s="872"/>
      <c r="CT72" s="872"/>
      <c r="CU72" s="872"/>
      <c r="CV72" s="872"/>
      <c r="CW72" s="872"/>
      <c r="CX72" s="872"/>
      <c r="CY72" s="872"/>
      <c r="CZ72" s="872"/>
      <c r="DA72" s="872"/>
      <c r="DB72" s="872"/>
      <c r="DC72" s="872"/>
      <c r="DD72" s="872"/>
      <c r="DE72" s="872"/>
      <c r="DF72" s="872"/>
      <c r="DG72" s="872"/>
      <c r="DH72" s="872"/>
      <c r="DI72" s="872"/>
      <c r="DJ72" s="872"/>
      <c r="DK72" s="872"/>
      <c r="DL72" s="872"/>
      <c r="DM72" s="872"/>
      <c r="DN72" s="872"/>
      <c r="DO72" s="872"/>
      <c r="DP72" s="872"/>
      <c r="DQ72" s="872"/>
      <c r="DR72" s="872"/>
      <c r="DS72" s="872"/>
      <c r="DT72" s="872"/>
      <c r="DU72" s="872"/>
      <c r="DV72" s="872"/>
      <c r="DW72" s="872"/>
      <c r="DX72" s="872"/>
      <c r="DY72" s="872"/>
      <c r="DZ72" s="976"/>
    </row>
    <row r="73" spans="6:130" s="975" customFormat="1" x14ac:dyDescent="0.2">
      <c r="F73" s="872"/>
      <c r="G73" s="872"/>
      <c r="H73" s="872"/>
      <c r="I73" s="872"/>
      <c r="J73" s="872"/>
      <c r="K73" s="872"/>
      <c r="L73" s="872"/>
      <c r="M73" s="872"/>
      <c r="N73" s="872"/>
      <c r="O73" s="872"/>
      <c r="P73" s="872"/>
      <c r="Q73" s="872"/>
      <c r="R73" s="872"/>
      <c r="S73" s="872"/>
      <c r="T73" s="872"/>
      <c r="U73" s="872"/>
      <c r="V73" s="872"/>
      <c r="W73" s="872"/>
      <c r="X73" s="872"/>
      <c r="Y73" s="872"/>
      <c r="Z73" s="872"/>
      <c r="AA73" s="872"/>
      <c r="AB73" s="872"/>
      <c r="AC73" s="872"/>
      <c r="AD73" s="872"/>
      <c r="AE73" s="872"/>
      <c r="AF73" s="872"/>
      <c r="AG73" s="872"/>
      <c r="AH73" s="872"/>
      <c r="AI73" s="872"/>
      <c r="AJ73" s="872"/>
      <c r="AK73" s="872"/>
      <c r="AL73" s="872"/>
      <c r="AM73" s="872"/>
      <c r="AN73" s="872"/>
      <c r="AO73" s="872"/>
      <c r="AP73" s="872"/>
      <c r="AQ73" s="872"/>
      <c r="AR73" s="872"/>
      <c r="AS73" s="872"/>
      <c r="AT73" s="872"/>
      <c r="AU73" s="872"/>
      <c r="AV73" s="872"/>
      <c r="AW73" s="872"/>
      <c r="AX73" s="872"/>
      <c r="AY73" s="872"/>
      <c r="AZ73" s="872"/>
      <c r="BA73" s="872"/>
      <c r="BB73" s="872"/>
      <c r="BC73" s="872"/>
      <c r="BD73" s="872"/>
      <c r="BE73" s="872"/>
      <c r="BF73" s="872"/>
      <c r="BG73" s="872"/>
      <c r="BH73" s="872"/>
      <c r="BI73" s="872"/>
      <c r="BJ73" s="872"/>
      <c r="BK73" s="872"/>
      <c r="BL73" s="872"/>
      <c r="BM73" s="872"/>
      <c r="BN73" s="872"/>
      <c r="BO73" s="872"/>
      <c r="BP73" s="872"/>
      <c r="BQ73" s="872"/>
      <c r="BR73" s="872"/>
      <c r="BS73" s="872"/>
      <c r="BT73" s="872"/>
      <c r="BU73" s="872"/>
      <c r="BV73" s="872"/>
      <c r="BW73" s="872"/>
      <c r="BX73" s="872"/>
      <c r="BY73" s="872"/>
      <c r="BZ73" s="872"/>
      <c r="CA73" s="872"/>
      <c r="CB73" s="872"/>
      <c r="CC73" s="872"/>
      <c r="CD73" s="872"/>
      <c r="CE73" s="872"/>
      <c r="CF73" s="872"/>
      <c r="CG73" s="872"/>
      <c r="CH73" s="872"/>
      <c r="CI73" s="872"/>
      <c r="CJ73" s="872"/>
      <c r="CK73" s="872"/>
      <c r="CL73" s="872"/>
      <c r="CM73" s="872"/>
      <c r="CN73" s="872"/>
      <c r="CO73" s="872"/>
      <c r="CP73" s="872"/>
      <c r="CQ73" s="872"/>
      <c r="CR73" s="872"/>
      <c r="CS73" s="872"/>
      <c r="CT73" s="872"/>
      <c r="CU73" s="872"/>
      <c r="CV73" s="872"/>
      <c r="CW73" s="872"/>
      <c r="CX73" s="872"/>
      <c r="CY73" s="872"/>
      <c r="CZ73" s="872"/>
      <c r="DA73" s="872"/>
      <c r="DB73" s="872"/>
      <c r="DC73" s="872"/>
      <c r="DD73" s="872"/>
      <c r="DE73" s="872"/>
      <c r="DF73" s="872"/>
      <c r="DG73" s="872"/>
      <c r="DH73" s="872"/>
      <c r="DI73" s="872"/>
      <c r="DJ73" s="872"/>
      <c r="DK73" s="872"/>
      <c r="DL73" s="872"/>
      <c r="DM73" s="872"/>
      <c r="DN73" s="872"/>
      <c r="DO73" s="872"/>
      <c r="DP73" s="872"/>
      <c r="DQ73" s="872"/>
      <c r="DR73" s="872"/>
      <c r="DS73" s="872"/>
      <c r="DT73" s="872"/>
      <c r="DU73" s="872"/>
      <c r="DV73" s="872"/>
      <c r="DW73" s="872"/>
      <c r="DX73" s="872"/>
      <c r="DY73" s="872"/>
      <c r="DZ73" s="976"/>
    </row>
    <row r="74" spans="6:130" s="975" customFormat="1" x14ac:dyDescent="0.2">
      <c r="F74" s="872"/>
      <c r="G74" s="872"/>
      <c r="H74" s="872"/>
      <c r="I74" s="872"/>
      <c r="J74" s="872"/>
      <c r="K74" s="872"/>
      <c r="L74" s="872"/>
      <c r="M74" s="872"/>
      <c r="N74" s="872"/>
      <c r="O74" s="872"/>
      <c r="P74" s="872"/>
      <c r="Q74" s="872"/>
      <c r="R74" s="872"/>
      <c r="S74" s="872"/>
      <c r="T74" s="872"/>
      <c r="U74" s="872"/>
      <c r="V74" s="872"/>
      <c r="W74" s="872"/>
      <c r="X74" s="872"/>
      <c r="Y74" s="872"/>
      <c r="Z74" s="872"/>
      <c r="AA74" s="872"/>
      <c r="AB74" s="872"/>
      <c r="AC74" s="872"/>
      <c r="AD74" s="872"/>
      <c r="AE74" s="872"/>
      <c r="AF74" s="872"/>
      <c r="AG74" s="872"/>
      <c r="AH74" s="872"/>
      <c r="AI74" s="872"/>
      <c r="AJ74" s="872"/>
      <c r="AK74" s="872"/>
      <c r="AL74" s="872"/>
      <c r="AM74" s="872"/>
      <c r="AN74" s="872"/>
      <c r="AO74" s="872"/>
      <c r="AP74" s="872"/>
      <c r="AQ74" s="872"/>
      <c r="AR74" s="872"/>
      <c r="AS74" s="872"/>
      <c r="AT74" s="872"/>
      <c r="AU74" s="872"/>
      <c r="AV74" s="872"/>
      <c r="AW74" s="872"/>
      <c r="AX74" s="872"/>
      <c r="AY74" s="872"/>
      <c r="AZ74" s="872"/>
      <c r="BA74" s="872"/>
      <c r="BB74" s="872"/>
      <c r="BC74" s="872"/>
      <c r="BD74" s="872"/>
      <c r="BE74" s="872"/>
      <c r="BF74" s="872"/>
      <c r="BG74" s="872"/>
      <c r="BH74" s="872"/>
      <c r="BI74" s="872"/>
      <c r="BJ74" s="872"/>
      <c r="BK74" s="872"/>
      <c r="BL74" s="872"/>
      <c r="BM74" s="872"/>
      <c r="BN74" s="872"/>
      <c r="BO74" s="872"/>
      <c r="BP74" s="872"/>
      <c r="BQ74" s="872"/>
      <c r="BR74" s="872"/>
      <c r="BS74" s="872"/>
      <c r="BT74" s="872"/>
      <c r="BU74" s="872"/>
      <c r="BV74" s="872"/>
      <c r="BW74" s="872"/>
      <c r="BX74" s="872"/>
      <c r="BY74" s="872"/>
      <c r="BZ74" s="872"/>
      <c r="CA74" s="872"/>
      <c r="CB74" s="872"/>
      <c r="CC74" s="872"/>
      <c r="CD74" s="872"/>
      <c r="CE74" s="872"/>
      <c r="CF74" s="872"/>
      <c r="CG74" s="872"/>
      <c r="CH74" s="872"/>
      <c r="CI74" s="872"/>
      <c r="CJ74" s="872"/>
      <c r="CK74" s="872"/>
      <c r="CL74" s="872"/>
      <c r="CM74" s="872"/>
      <c r="CN74" s="872"/>
      <c r="CO74" s="872"/>
      <c r="CP74" s="872"/>
      <c r="CQ74" s="872"/>
      <c r="CR74" s="872"/>
      <c r="CS74" s="872"/>
      <c r="CT74" s="872"/>
      <c r="CU74" s="872"/>
      <c r="CV74" s="872"/>
      <c r="CW74" s="872"/>
      <c r="CX74" s="872"/>
      <c r="CY74" s="872"/>
      <c r="CZ74" s="872"/>
      <c r="DA74" s="872"/>
      <c r="DB74" s="872"/>
      <c r="DC74" s="872"/>
      <c r="DD74" s="872"/>
      <c r="DE74" s="872"/>
      <c r="DF74" s="872"/>
      <c r="DG74" s="872"/>
      <c r="DH74" s="872"/>
      <c r="DI74" s="872"/>
      <c r="DJ74" s="872"/>
      <c r="DK74" s="872"/>
      <c r="DL74" s="872"/>
      <c r="DM74" s="872"/>
      <c r="DN74" s="872"/>
      <c r="DO74" s="872"/>
      <c r="DP74" s="872"/>
      <c r="DQ74" s="872"/>
      <c r="DR74" s="872"/>
      <c r="DS74" s="872"/>
      <c r="DT74" s="872"/>
      <c r="DU74" s="872"/>
      <c r="DV74" s="872"/>
      <c r="DW74" s="872"/>
      <c r="DX74" s="872"/>
      <c r="DY74" s="872"/>
      <c r="DZ74" s="976"/>
    </row>
    <row r="75" spans="6:130" s="975" customFormat="1" x14ac:dyDescent="0.2">
      <c r="F75" s="872"/>
      <c r="G75" s="872"/>
      <c r="H75" s="872"/>
      <c r="I75" s="872"/>
      <c r="J75" s="872"/>
      <c r="K75" s="872"/>
      <c r="L75" s="872"/>
      <c r="M75" s="872"/>
      <c r="N75" s="872"/>
      <c r="O75" s="872"/>
      <c r="P75" s="872"/>
      <c r="Q75" s="872"/>
      <c r="R75" s="872"/>
      <c r="S75" s="872"/>
      <c r="T75" s="872"/>
      <c r="U75" s="872"/>
      <c r="V75" s="872"/>
      <c r="W75" s="872"/>
      <c r="X75" s="872"/>
      <c r="Y75" s="872"/>
      <c r="Z75" s="872"/>
      <c r="AA75" s="872"/>
      <c r="AB75" s="872"/>
      <c r="AC75" s="872"/>
      <c r="AD75" s="872"/>
      <c r="AE75" s="872"/>
      <c r="AF75" s="872"/>
      <c r="AG75" s="872"/>
      <c r="AH75" s="872"/>
      <c r="AI75" s="872"/>
      <c r="AJ75" s="872"/>
      <c r="AK75" s="872"/>
      <c r="AL75" s="872"/>
      <c r="AM75" s="872"/>
      <c r="AN75" s="872"/>
      <c r="AO75" s="872"/>
      <c r="AP75" s="872"/>
      <c r="AQ75" s="872"/>
      <c r="AR75" s="872"/>
      <c r="AS75" s="872"/>
      <c r="AT75" s="872"/>
      <c r="AU75" s="872"/>
      <c r="AV75" s="872"/>
      <c r="AW75" s="872"/>
      <c r="AX75" s="872"/>
      <c r="AY75" s="872"/>
      <c r="AZ75" s="872"/>
      <c r="BA75" s="872"/>
      <c r="BB75" s="872"/>
      <c r="BC75" s="872"/>
      <c r="BD75" s="872"/>
      <c r="BE75" s="872"/>
      <c r="BF75" s="872"/>
      <c r="BG75" s="872"/>
      <c r="BH75" s="872"/>
      <c r="BI75" s="872"/>
      <c r="BJ75" s="872"/>
      <c r="BK75" s="872"/>
      <c r="BL75" s="872"/>
      <c r="BM75" s="872"/>
      <c r="BN75" s="872"/>
      <c r="BO75" s="872"/>
      <c r="BP75" s="872"/>
      <c r="BQ75" s="872"/>
      <c r="BR75" s="872"/>
      <c r="BS75" s="872"/>
      <c r="BT75" s="872"/>
      <c r="BU75" s="872"/>
      <c r="BV75" s="872"/>
      <c r="BW75" s="872"/>
      <c r="BX75" s="872"/>
      <c r="BY75" s="872"/>
      <c r="BZ75" s="872"/>
      <c r="CA75" s="872"/>
      <c r="CB75" s="872"/>
      <c r="CC75" s="872"/>
      <c r="CD75" s="872"/>
      <c r="CE75" s="872"/>
      <c r="CF75" s="872"/>
      <c r="CG75" s="872"/>
      <c r="CH75" s="872"/>
      <c r="CI75" s="872"/>
      <c r="CJ75" s="872"/>
      <c r="CK75" s="872"/>
      <c r="CL75" s="872"/>
      <c r="CM75" s="872"/>
      <c r="CN75" s="872"/>
      <c r="CO75" s="872"/>
      <c r="CP75" s="872"/>
      <c r="CQ75" s="872"/>
      <c r="CR75" s="872"/>
      <c r="CS75" s="872"/>
      <c r="CT75" s="872"/>
      <c r="CU75" s="872"/>
      <c r="CV75" s="872"/>
      <c r="CW75" s="872"/>
      <c r="CX75" s="872"/>
      <c r="CY75" s="872"/>
      <c r="CZ75" s="872"/>
      <c r="DA75" s="872"/>
      <c r="DB75" s="872"/>
      <c r="DC75" s="872"/>
      <c r="DD75" s="872"/>
      <c r="DE75" s="872"/>
      <c r="DF75" s="872"/>
      <c r="DG75" s="872"/>
      <c r="DH75" s="872"/>
      <c r="DI75" s="872"/>
      <c r="DJ75" s="872"/>
      <c r="DK75" s="872"/>
      <c r="DL75" s="872"/>
      <c r="DM75" s="872"/>
      <c r="DN75" s="872"/>
      <c r="DO75" s="872"/>
      <c r="DP75" s="872"/>
      <c r="DQ75" s="872"/>
      <c r="DR75" s="872"/>
      <c r="DS75" s="872"/>
      <c r="DT75" s="872"/>
      <c r="DU75" s="872"/>
      <c r="DV75" s="872"/>
      <c r="DW75" s="872"/>
      <c r="DX75" s="872"/>
      <c r="DY75" s="872"/>
      <c r="DZ75" s="976"/>
    </row>
    <row r="76" spans="6:130" s="975" customFormat="1" x14ac:dyDescent="0.2">
      <c r="F76" s="872"/>
      <c r="G76" s="872"/>
      <c r="H76" s="872"/>
      <c r="I76" s="872"/>
      <c r="J76" s="872"/>
      <c r="K76" s="872"/>
      <c r="L76" s="872"/>
      <c r="M76" s="872"/>
      <c r="N76" s="872"/>
      <c r="O76" s="872"/>
      <c r="P76" s="872"/>
      <c r="Q76" s="872"/>
      <c r="R76" s="872"/>
      <c r="S76" s="872"/>
      <c r="T76" s="872"/>
      <c r="U76" s="872"/>
      <c r="V76" s="872"/>
      <c r="W76" s="872"/>
      <c r="X76" s="872"/>
      <c r="Y76" s="872"/>
      <c r="Z76" s="872"/>
      <c r="AA76" s="872"/>
      <c r="AB76" s="872"/>
      <c r="AC76" s="872"/>
      <c r="AD76" s="872"/>
      <c r="AE76" s="872"/>
      <c r="AF76" s="872"/>
      <c r="AG76" s="872"/>
      <c r="AH76" s="872"/>
      <c r="AI76" s="872"/>
      <c r="AJ76" s="872"/>
      <c r="AK76" s="872"/>
      <c r="AL76" s="872"/>
      <c r="AM76" s="872"/>
      <c r="AN76" s="872"/>
      <c r="AO76" s="872"/>
      <c r="AP76" s="872"/>
      <c r="AQ76" s="872"/>
      <c r="AR76" s="872"/>
      <c r="AS76" s="872"/>
      <c r="AT76" s="872"/>
      <c r="AU76" s="872"/>
      <c r="AV76" s="872"/>
      <c r="AW76" s="872"/>
      <c r="AX76" s="872"/>
      <c r="AY76" s="872"/>
      <c r="AZ76" s="872"/>
      <c r="BA76" s="872"/>
      <c r="BB76" s="872"/>
      <c r="BC76" s="872"/>
      <c r="BD76" s="872"/>
      <c r="BE76" s="872"/>
      <c r="BF76" s="872"/>
      <c r="BG76" s="872"/>
      <c r="BH76" s="872"/>
      <c r="BI76" s="872"/>
      <c r="BJ76" s="872"/>
      <c r="BK76" s="872"/>
      <c r="BL76" s="872"/>
      <c r="BM76" s="872"/>
      <c r="BN76" s="872"/>
      <c r="BO76" s="872"/>
      <c r="BP76" s="872"/>
      <c r="BQ76" s="872"/>
      <c r="BR76" s="872"/>
      <c r="BS76" s="872"/>
      <c r="BT76" s="872"/>
      <c r="BU76" s="872"/>
      <c r="BV76" s="872"/>
      <c r="BW76" s="872"/>
      <c r="BX76" s="872"/>
      <c r="BY76" s="872"/>
      <c r="BZ76" s="872"/>
      <c r="CA76" s="872"/>
      <c r="CB76" s="872"/>
      <c r="CC76" s="872"/>
      <c r="CD76" s="872"/>
      <c r="CE76" s="872"/>
      <c r="CF76" s="872"/>
      <c r="CG76" s="872"/>
      <c r="CH76" s="872"/>
      <c r="CI76" s="872"/>
      <c r="CJ76" s="872"/>
      <c r="CK76" s="872"/>
      <c r="CL76" s="872"/>
      <c r="CM76" s="872"/>
      <c r="CN76" s="872"/>
      <c r="CO76" s="872"/>
      <c r="CP76" s="872"/>
      <c r="CQ76" s="872"/>
      <c r="CR76" s="872"/>
      <c r="CS76" s="872"/>
      <c r="CT76" s="872"/>
      <c r="CU76" s="872"/>
      <c r="CV76" s="872"/>
      <c r="CW76" s="872"/>
      <c r="CX76" s="872"/>
      <c r="CY76" s="872"/>
      <c r="CZ76" s="872"/>
      <c r="DA76" s="872"/>
      <c r="DB76" s="872"/>
      <c r="DC76" s="872"/>
      <c r="DD76" s="872"/>
      <c r="DE76" s="872"/>
      <c r="DF76" s="872"/>
      <c r="DG76" s="872"/>
      <c r="DH76" s="872"/>
      <c r="DI76" s="872"/>
      <c r="DJ76" s="872"/>
      <c r="DK76" s="872"/>
      <c r="DL76" s="872"/>
      <c r="DM76" s="872"/>
      <c r="DN76" s="872"/>
      <c r="DO76" s="872"/>
      <c r="DP76" s="872"/>
      <c r="DQ76" s="872"/>
      <c r="DR76" s="872"/>
      <c r="DS76" s="872"/>
      <c r="DT76" s="872"/>
      <c r="DU76" s="872"/>
      <c r="DV76" s="872"/>
      <c r="DW76" s="872"/>
      <c r="DX76" s="872"/>
      <c r="DY76" s="872"/>
      <c r="DZ76" s="976"/>
    </row>
    <row r="77" spans="6:130" s="975" customFormat="1" x14ac:dyDescent="0.2">
      <c r="F77" s="872"/>
      <c r="G77" s="872"/>
      <c r="H77" s="872"/>
      <c r="I77" s="872"/>
      <c r="J77" s="872"/>
      <c r="K77" s="872"/>
      <c r="L77" s="872"/>
      <c r="M77" s="872"/>
      <c r="N77" s="872"/>
      <c r="O77" s="872"/>
      <c r="P77" s="872"/>
      <c r="Q77" s="872"/>
      <c r="R77" s="872"/>
      <c r="S77" s="872"/>
      <c r="T77" s="872"/>
      <c r="U77" s="872"/>
      <c r="V77" s="872"/>
      <c r="W77" s="872"/>
      <c r="X77" s="872"/>
      <c r="Y77" s="872"/>
      <c r="Z77" s="872"/>
      <c r="AA77" s="872"/>
      <c r="AB77" s="872"/>
      <c r="AC77" s="872"/>
      <c r="AD77" s="872"/>
      <c r="AE77" s="872"/>
      <c r="AF77" s="872"/>
      <c r="AG77" s="872"/>
      <c r="AH77" s="872"/>
      <c r="AI77" s="872"/>
      <c r="AJ77" s="872"/>
      <c r="AK77" s="872"/>
      <c r="AL77" s="872"/>
      <c r="AM77" s="872"/>
      <c r="AN77" s="872"/>
      <c r="AO77" s="872"/>
      <c r="AP77" s="872"/>
      <c r="AQ77" s="872"/>
      <c r="AR77" s="872"/>
      <c r="AS77" s="872"/>
      <c r="AT77" s="872"/>
      <c r="AU77" s="872"/>
      <c r="AV77" s="872"/>
      <c r="AW77" s="872"/>
      <c r="AX77" s="872"/>
      <c r="AY77" s="872"/>
      <c r="AZ77" s="872"/>
      <c r="BA77" s="872"/>
      <c r="BB77" s="872"/>
      <c r="BC77" s="872"/>
      <c r="BD77" s="872"/>
      <c r="BE77" s="872"/>
      <c r="BF77" s="872"/>
      <c r="BG77" s="872"/>
      <c r="BH77" s="872"/>
      <c r="BI77" s="872"/>
      <c r="BJ77" s="872"/>
      <c r="BK77" s="872"/>
      <c r="BL77" s="872"/>
      <c r="BM77" s="872"/>
      <c r="BN77" s="872"/>
      <c r="BO77" s="872"/>
      <c r="BP77" s="872"/>
      <c r="BQ77" s="872"/>
      <c r="BR77" s="872"/>
      <c r="BS77" s="872"/>
      <c r="BT77" s="872"/>
      <c r="BU77" s="872"/>
      <c r="BV77" s="872"/>
      <c r="BW77" s="872"/>
      <c r="BX77" s="872"/>
      <c r="BY77" s="872"/>
      <c r="BZ77" s="872"/>
      <c r="CA77" s="872"/>
      <c r="CB77" s="872"/>
      <c r="CC77" s="872"/>
      <c r="CD77" s="872"/>
      <c r="CE77" s="872"/>
      <c r="CF77" s="872"/>
      <c r="CG77" s="872"/>
      <c r="CH77" s="872"/>
      <c r="CI77" s="872"/>
      <c r="CJ77" s="872"/>
      <c r="CK77" s="872"/>
      <c r="CL77" s="872"/>
      <c r="CM77" s="872"/>
      <c r="CN77" s="872"/>
      <c r="CO77" s="872"/>
      <c r="CP77" s="872"/>
      <c r="CQ77" s="872"/>
      <c r="CR77" s="872"/>
      <c r="CS77" s="872"/>
      <c r="CT77" s="872"/>
      <c r="CU77" s="872"/>
      <c r="CV77" s="872"/>
      <c r="CW77" s="872"/>
      <c r="CX77" s="872"/>
      <c r="CY77" s="872"/>
      <c r="CZ77" s="872"/>
      <c r="DA77" s="872"/>
      <c r="DB77" s="872"/>
      <c r="DC77" s="872"/>
      <c r="DD77" s="872"/>
      <c r="DE77" s="872"/>
      <c r="DF77" s="872"/>
      <c r="DG77" s="872"/>
      <c r="DH77" s="872"/>
      <c r="DI77" s="872"/>
      <c r="DJ77" s="872"/>
      <c r="DK77" s="872"/>
      <c r="DL77" s="872"/>
      <c r="DM77" s="872"/>
      <c r="DN77" s="872"/>
      <c r="DO77" s="872"/>
      <c r="DP77" s="872"/>
      <c r="DQ77" s="872"/>
      <c r="DR77" s="872"/>
      <c r="DS77" s="872"/>
      <c r="DT77" s="872"/>
      <c r="DU77" s="872"/>
      <c r="DV77" s="872"/>
      <c r="DW77" s="872"/>
      <c r="DX77" s="872"/>
      <c r="DY77" s="872"/>
      <c r="DZ77" s="976"/>
    </row>
    <row r="78" spans="6:130" s="975" customFormat="1" x14ac:dyDescent="0.2">
      <c r="F78" s="872"/>
      <c r="G78" s="872"/>
      <c r="H78" s="872"/>
      <c r="I78" s="872"/>
      <c r="J78" s="872"/>
      <c r="K78" s="872"/>
      <c r="L78" s="872"/>
      <c r="M78" s="872"/>
      <c r="N78" s="872"/>
      <c r="O78" s="872"/>
      <c r="P78" s="872"/>
      <c r="Q78" s="872"/>
      <c r="R78" s="872"/>
      <c r="S78" s="872"/>
      <c r="T78" s="872"/>
      <c r="U78" s="872"/>
      <c r="V78" s="872"/>
      <c r="W78" s="872"/>
      <c r="X78" s="872"/>
      <c r="Y78" s="872"/>
      <c r="Z78" s="872"/>
      <c r="AA78" s="872"/>
      <c r="AB78" s="872"/>
      <c r="AC78" s="872"/>
      <c r="AD78" s="872"/>
      <c r="AE78" s="872"/>
      <c r="AF78" s="872"/>
      <c r="AG78" s="872"/>
      <c r="AH78" s="872"/>
      <c r="AI78" s="872"/>
      <c r="AJ78" s="872"/>
      <c r="AK78" s="872"/>
      <c r="AL78" s="872"/>
      <c r="AM78" s="872"/>
      <c r="AN78" s="872"/>
      <c r="AO78" s="872"/>
      <c r="AP78" s="872"/>
      <c r="AQ78" s="872"/>
      <c r="AR78" s="872"/>
      <c r="AS78" s="872"/>
      <c r="AT78" s="872"/>
      <c r="AU78" s="872"/>
      <c r="AV78" s="872"/>
      <c r="AW78" s="872"/>
      <c r="AX78" s="872"/>
      <c r="AY78" s="872"/>
      <c r="AZ78" s="872"/>
      <c r="BA78" s="872"/>
      <c r="BB78" s="872"/>
      <c r="BC78" s="872"/>
      <c r="BD78" s="872"/>
      <c r="BE78" s="872"/>
      <c r="BF78" s="872"/>
      <c r="BG78" s="872"/>
      <c r="BH78" s="872"/>
      <c r="BI78" s="872"/>
      <c r="BJ78" s="872"/>
      <c r="BK78" s="872"/>
      <c r="BL78" s="872"/>
      <c r="BM78" s="872"/>
      <c r="BN78" s="872"/>
      <c r="BO78" s="872"/>
      <c r="BP78" s="872"/>
      <c r="BQ78" s="872"/>
      <c r="BR78" s="872"/>
      <c r="BS78" s="872"/>
      <c r="BT78" s="872"/>
      <c r="BU78" s="872"/>
      <c r="BV78" s="872"/>
      <c r="BW78" s="872"/>
      <c r="BX78" s="872"/>
      <c r="BY78" s="872"/>
      <c r="BZ78" s="872"/>
      <c r="CA78" s="872"/>
      <c r="CB78" s="872"/>
      <c r="CC78" s="872"/>
      <c r="CD78" s="872"/>
      <c r="CE78" s="872"/>
      <c r="CF78" s="872"/>
      <c r="CG78" s="872"/>
      <c r="CH78" s="872"/>
      <c r="CI78" s="872"/>
      <c r="CJ78" s="872"/>
      <c r="CK78" s="872"/>
      <c r="CL78" s="872"/>
      <c r="CM78" s="872"/>
      <c r="CN78" s="872"/>
      <c r="CO78" s="872"/>
      <c r="CP78" s="872"/>
      <c r="CQ78" s="872"/>
      <c r="CR78" s="872"/>
      <c r="CS78" s="872"/>
      <c r="CT78" s="872"/>
      <c r="CU78" s="872"/>
      <c r="CV78" s="872"/>
      <c r="CW78" s="872"/>
      <c r="CX78" s="872"/>
      <c r="CY78" s="872"/>
      <c r="CZ78" s="872"/>
      <c r="DA78" s="872"/>
      <c r="DB78" s="872"/>
      <c r="DC78" s="872"/>
      <c r="DD78" s="872"/>
      <c r="DE78" s="872"/>
      <c r="DF78" s="872"/>
      <c r="DG78" s="872"/>
      <c r="DH78" s="872"/>
      <c r="DI78" s="872"/>
      <c r="DJ78" s="872"/>
      <c r="DK78" s="872"/>
      <c r="DL78" s="872"/>
      <c r="DM78" s="872"/>
      <c r="DN78" s="872"/>
      <c r="DO78" s="872"/>
      <c r="DP78" s="872"/>
      <c r="DQ78" s="872"/>
      <c r="DR78" s="872"/>
      <c r="DS78" s="872"/>
      <c r="DT78" s="872"/>
      <c r="DU78" s="872"/>
      <c r="DV78" s="872"/>
      <c r="DW78" s="872"/>
      <c r="DX78" s="872"/>
      <c r="DY78" s="872"/>
      <c r="DZ78" s="976"/>
    </row>
    <row r="79" spans="6:130" s="975" customFormat="1" x14ac:dyDescent="0.2">
      <c r="F79" s="872"/>
      <c r="G79" s="872"/>
      <c r="H79" s="872"/>
      <c r="I79" s="872"/>
      <c r="J79" s="872"/>
      <c r="K79" s="872"/>
      <c r="L79" s="872"/>
      <c r="M79" s="872"/>
      <c r="N79" s="872"/>
      <c r="O79" s="872"/>
      <c r="P79" s="872"/>
      <c r="Q79" s="872"/>
      <c r="R79" s="872"/>
      <c r="S79" s="872"/>
      <c r="T79" s="872"/>
      <c r="U79" s="872"/>
      <c r="V79" s="872"/>
      <c r="W79" s="872"/>
      <c r="X79" s="872"/>
      <c r="Y79" s="872"/>
      <c r="Z79" s="872"/>
      <c r="AA79" s="872"/>
      <c r="AB79" s="872"/>
      <c r="AC79" s="872"/>
      <c r="AD79" s="872"/>
      <c r="AE79" s="872"/>
      <c r="AF79" s="872"/>
      <c r="AG79" s="872"/>
      <c r="AH79" s="872"/>
      <c r="AI79" s="872"/>
      <c r="AJ79" s="872"/>
      <c r="AK79" s="872"/>
      <c r="AL79" s="872"/>
      <c r="AM79" s="872"/>
      <c r="AN79" s="872"/>
      <c r="AO79" s="872"/>
      <c r="AP79" s="872"/>
      <c r="AQ79" s="872"/>
      <c r="AR79" s="872"/>
      <c r="AS79" s="872"/>
      <c r="AT79" s="872"/>
      <c r="AU79" s="872"/>
      <c r="AV79" s="872"/>
      <c r="AW79" s="872"/>
      <c r="AX79" s="872"/>
      <c r="AY79" s="872"/>
      <c r="AZ79" s="872"/>
      <c r="BA79" s="872"/>
      <c r="BB79" s="872"/>
      <c r="BC79" s="872"/>
      <c r="BD79" s="872"/>
      <c r="BE79" s="872"/>
      <c r="BF79" s="872"/>
      <c r="BG79" s="872"/>
      <c r="BH79" s="872"/>
      <c r="BI79" s="872"/>
      <c r="BJ79" s="872"/>
      <c r="BK79" s="872"/>
      <c r="BL79" s="872"/>
      <c r="BM79" s="872"/>
      <c r="BN79" s="872"/>
      <c r="BO79" s="872"/>
      <c r="BP79" s="872"/>
      <c r="BQ79" s="872"/>
      <c r="BR79" s="872"/>
      <c r="BS79" s="872"/>
      <c r="BT79" s="872"/>
      <c r="BU79" s="872"/>
      <c r="BV79" s="872"/>
      <c r="BW79" s="872"/>
      <c r="BX79" s="872"/>
      <c r="BY79" s="872"/>
      <c r="BZ79" s="872"/>
      <c r="CA79" s="872"/>
      <c r="CB79" s="872"/>
      <c r="CC79" s="872"/>
      <c r="CD79" s="872"/>
      <c r="CE79" s="872"/>
      <c r="CF79" s="872"/>
      <c r="CG79" s="872"/>
      <c r="CH79" s="872"/>
      <c r="CI79" s="872"/>
      <c r="CJ79" s="872"/>
      <c r="CK79" s="872"/>
      <c r="CL79" s="872"/>
      <c r="CM79" s="872"/>
      <c r="CN79" s="872"/>
      <c r="CO79" s="872"/>
      <c r="CP79" s="872"/>
      <c r="CQ79" s="872"/>
      <c r="CR79" s="872"/>
      <c r="CS79" s="872"/>
      <c r="CT79" s="872"/>
      <c r="CU79" s="872"/>
      <c r="CV79" s="872"/>
      <c r="CW79" s="872"/>
      <c r="CX79" s="872"/>
      <c r="CY79" s="872"/>
      <c r="CZ79" s="872"/>
      <c r="DA79" s="872"/>
      <c r="DB79" s="872"/>
      <c r="DC79" s="872"/>
      <c r="DD79" s="872"/>
      <c r="DE79" s="872"/>
      <c r="DF79" s="872"/>
      <c r="DG79" s="872"/>
      <c r="DH79" s="872"/>
      <c r="DI79" s="872"/>
      <c r="DJ79" s="872"/>
      <c r="DK79" s="872"/>
      <c r="DL79" s="872"/>
      <c r="DM79" s="872"/>
      <c r="DN79" s="872"/>
      <c r="DO79" s="872"/>
      <c r="DP79" s="872"/>
      <c r="DQ79" s="872"/>
      <c r="DR79" s="872"/>
      <c r="DS79" s="872"/>
      <c r="DT79" s="872"/>
      <c r="DU79" s="872"/>
      <c r="DV79" s="872"/>
      <c r="DW79" s="872"/>
      <c r="DX79" s="872"/>
      <c r="DY79" s="872"/>
      <c r="DZ79" s="976"/>
    </row>
    <row r="80" spans="6:130" s="975" customFormat="1" x14ac:dyDescent="0.2">
      <c r="F80" s="872"/>
      <c r="G80" s="872"/>
      <c r="H80" s="872"/>
      <c r="I80" s="872"/>
      <c r="J80" s="872"/>
      <c r="K80" s="872"/>
      <c r="L80" s="872"/>
      <c r="M80" s="872"/>
      <c r="N80" s="872"/>
      <c r="O80" s="872"/>
      <c r="P80" s="872"/>
      <c r="Q80" s="872"/>
      <c r="R80" s="872"/>
      <c r="S80" s="872"/>
      <c r="T80" s="872"/>
      <c r="U80" s="872"/>
      <c r="V80" s="872"/>
      <c r="W80" s="872"/>
      <c r="X80" s="872"/>
      <c r="Y80" s="872"/>
      <c r="Z80" s="872"/>
      <c r="AA80" s="872"/>
      <c r="AB80" s="872"/>
      <c r="AC80" s="872"/>
      <c r="AD80" s="872"/>
      <c r="AE80" s="872"/>
      <c r="AF80" s="872"/>
      <c r="AG80" s="872"/>
      <c r="AH80" s="872"/>
      <c r="AI80" s="872"/>
      <c r="AJ80" s="872"/>
      <c r="AK80" s="872"/>
      <c r="AL80" s="872"/>
      <c r="AM80" s="872"/>
      <c r="AN80" s="872"/>
      <c r="AO80" s="872"/>
      <c r="AP80" s="872"/>
      <c r="AQ80" s="872"/>
      <c r="AR80" s="872"/>
      <c r="AS80" s="872"/>
      <c r="AT80" s="872"/>
      <c r="AU80" s="872"/>
      <c r="AV80" s="872"/>
      <c r="AW80" s="872"/>
      <c r="AX80" s="872"/>
      <c r="AY80" s="872"/>
      <c r="AZ80" s="872"/>
      <c r="BA80" s="872"/>
      <c r="BB80" s="872"/>
      <c r="BC80" s="872"/>
      <c r="BD80" s="872"/>
      <c r="BE80" s="872"/>
      <c r="BF80" s="872"/>
      <c r="BG80" s="872"/>
      <c r="BH80" s="872"/>
      <c r="BI80" s="872"/>
      <c r="BJ80" s="872"/>
      <c r="BK80" s="872"/>
      <c r="BL80" s="872"/>
      <c r="BM80" s="872"/>
      <c r="BN80" s="872"/>
      <c r="BO80" s="872"/>
      <c r="BP80" s="872"/>
      <c r="BQ80" s="872"/>
      <c r="BR80" s="872"/>
      <c r="BS80" s="872"/>
      <c r="BT80" s="872"/>
      <c r="BU80" s="872"/>
      <c r="BV80" s="872"/>
      <c r="BW80" s="872"/>
      <c r="BX80" s="872"/>
      <c r="BY80" s="872"/>
      <c r="BZ80" s="872"/>
      <c r="CA80" s="872"/>
      <c r="CB80" s="872"/>
      <c r="CC80" s="872"/>
      <c r="CD80" s="872"/>
      <c r="CE80" s="872"/>
      <c r="CF80" s="872"/>
      <c r="CG80" s="872"/>
      <c r="CH80" s="872"/>
      <c r="CI80" s="872"/>
      <c r="CJ80" s="872"/>
      <c r="CK80" s="872"/>
      <c r="CL80" s="872"/>
      <c r="CM80" s="872"/>
      <c r="CN80" s="872"/>
      <c r="CO80" s="872"/>
      <c r="CP80" s="872"/>
      <c r="CQ80" s="872"/>
      <c r="CR80" s="872"/>
      <c r="CS80" s="872"/>
      <c r="CT80" s="872"/>
      <c r="CU80" s="872"/>
      <c r="CV80" s="872"/>
      <c r="CW80" s="872"/>
      <c r="CX80" s="872"/>
      <c r="CY80" s="872"/>
      <c r="CZ80" s="872"/>
      <c r="DA80" s="872"/>
      <c r="DB80" s="872"/>
      <c r="DC80" s="872"/>
      <c r="DD80" s="872"/>
      <c r="DE80" s="872"/>
      <c r="DF80" s="872"/>
      <c r="DG80" s="872"/>
      <c r="DH80" s="872"/>
      <c r="DI80" s="872"/>
      <c r="DJ80" s="872"/>
      <c r="DK80" s="872"/>
      <c r="DL80" s="872"/>
      <c r="DM80" s="872"/>
      <c r="DN80" s="872"/>
      <c r="DO80" s="872"/>
      <c r="DP80" s="872"/>
      <c r="DQ80" s="872"/>
      <c r="DR80" s="872"/>
      <c r="DS80" s="872"/>
      <c r="DT80" s="872"/>
      <c r="DU80" s="872"/>
      <c r="DV80" s="872"/>
      <c r="DW80" s="872"/>
      <c r="DX80" s="872"/>
      <c r="DY80" s="872"/>
      <c r="DZ80" s="976"/>
    </row>
    <row r="81" spans="6:130" s="975" customFormat="1" x14ac:dyDescent="0.2">
      <c r="F81" s="872"/>
      <c r="G81" s="872"/>
      <c r="H81" s="872"/>
      <c r="I81" s="872"/>
      <c r="J81" s="872"/>
      <c r="K81" s="872"/>
      <c r="L81" s="872"/>
      <c r="M81" s="872"/>
      <c r="N81" s="872"/>
      <c r="O81" s="872"/>
      <c r="P81" s="872"/>
      <c r="Q81" s="872"/>
      <c r="R81" s="872"/>
      <c r="S81" s="872"/>
      <c r="T81" s="872"/>
      <c r="U81" s="872"/>
      <c r="V81" s="872"/>
      <c r="W81" s="872"/>
      <c r="X81" s="872"/>
      <c r="Y81" s="872"/>
      <c r="Z81" s="872"/>
      <c r="AA81" s="872"/>
      <c r="AB81" s="872"/>
      <c r="AC81" s="872"/>
      <c r="AD81" s="872"/>
      <c r="AE81" s="872"/>
      <c r="AF81" s="872"/>
      <c r="AG81" s="872"/>
      <c r="AH81" s="872"/>
      <c r="AI81" s="872"/>
      <c r="AJ81" s="872"/>
      <c r="AK81" s="872"/>
      <c r="AL81" s="872"/>
      <c r="AM81" s="872"/>
      <c r="AN81" s="872"/>
      <c r="AO81" s="872"/>
      <c r="AP81" s="872"/>
      <c r="AQ81" s="872"/>
      <c r="AR81" s="872"/>
      <c r="AS81" s="872"/>
      <c r="AT81" s="872"/>
      <c r="AU81" s="872"/>
      <c r="AV81" s="872"/>
      <c r="AW81" s="872"/>
      <c r="AX81" s="872"/>
      <c r="AY81" s="872"/>
      <c r="AZ81" s="872"/>
      <c r="BA81" s="872"/>
      <c r="BB81" s="872"/>
      <c r="BC81" s="872"/>
      <c r="BD81" s="872"/>
      <c r="BE81" s="872"/>
      <c r="BF81" s="872"/>
      <c r="BG81" s="872"/>
      <c r="BH81" s="872"/>
      <c r="BI81" s="872"/>
      <c r="BJ81" s="872"/>
      <c r="BK81" s="872"/>
      <c r="BL81" s="872"/>
      <c r="BM81" s="872"/>
      <c r="BN81" s="872"/>
      <c r="BO81" s="872"/>
      <c r="BP81" s="872"/>
      <c r="BQ81" s="872"/>
      <c r="BR81" s="872"/>
      <c r="BS81" s="872"/>
      <c r="BT81" s="872"/>
      <c r="BU81" s="872"/>
      <c r="BV81" s="872"/>
      <c r="BW81" s="872"/>
      <c r="BX81" s="872"/>
      <c r="BY81" s="872"/>
      <c r="BZ81" s="872"/>
      <c r="CA81" s="872"/>
      <c r="CB81" s="872"/>
      <c r="CC81" s="872"/>
      <c r="CD81" s="872"/>
      <c r="CE81" s="872"/>
      <c r="CF81" s="872"/>
      <c r="CG81" s="872"/>
      <c r="CH81" s="872"/>
      <c r="CI81" s="872"/>
      <c r="CJ81" s="872"/>
      <c r="CK81" s="872"/>
      <c r="CL81" s="872"/>
      <c r="CM81" s="872"/>
      <c r="CN81" s="872"/>
      <c r="CO81" s="872"/>
      <c r="CP81" s="872"/>
      <c r="CQ81" s="872"/>
      <c r="CR81" s="872"/>
      <c r="CS81" s="872"/>
      <c r="CT81" s="872"/>
      <c r="CU81" s="872"/>
      <c r="CV81" s="872"/>
      <c r="CW81" s="872"/>
      <c r="CX81" s="872"/>
      <c r="CY81" s="872"/>
      <c r="CZ81" s="872"/>
      <c r="DA81" s="872"/>
      <c r="DB81" s="872"/>
      <c r="DC81" s="872"/>
      <c r="DD81" s="872"/>
      <c r="DE81" s="872"/>
      <c r="DF81" s="872"/>
      <c r="DG81" s="872"/>
      <c r="DH81" s="872"/>
      <c r="DI81" s="872"/>
      <c r="DJ81" s="872"/>
      <c r="DK81" s="872"/>
      <c r="DL81" s="872"/>
      <c r="DM81" s="872"/>
      <c r="DN81" s="872"/>
      <c r="DO81" s="872"/>
      <c r="DP81" s="872"/>
      <c r="DQ81" s="872"/>
      <c r="DR81" s="872"/>
      <c r="DS81" s="872"/>
      <c r="DT81" s="872"/>
      <c r="DU81" s="872"/>
      <c r="DV81" s="872"/>
      <c r="DW81" s="872"/>
      <c r="DX81" s="872"/>
      <c r="DY81" s="872"/>
      <c r="DZ81" s="976"/>
    </row>
    <row r="82" spans="6:130" s="975" customFormat="1" x14ac:dyDescent="0.2">
      <c r="F82" s="872"/>
      <c r="G82" s="872"/>
      <c r="H82" s="872"/>
      <c r="I82" s="872"/>
      <c r="J82" s="872"/>
      <c r="K82" s="872"/>
      <c r="L82" s="872"/>
      <c r="M82" s="872"/>
      <c r="N82" s="872"/>
      <c r="O82" s="872"/>
      <c r="P82" s="872"/>
      <c r="Q82" s="872"/>
      <c r="R82" s="872"/>
      <c r="S82" s="872"/>
      <c r="T82" s="872"/>
      <c r="U82" s="872"/>
      <c r="V82" s="872"/>
      <c r="W82" s="872"/>
      <c r="X82" s="872"/>
      <c r="Y82" s="872"/>
      <c r="Z82" s="872"/>
      <c r="AA82" s="872"/>
      <c r="AB82" s="872"/>
      <c r="AC82" s="872"/>
      <c r="AD82" s="872"/>
      <c r="AE82" s="872"/>
      <c r="AF82" s="872"/>
      <c r="AG82" s="872"/>
      <c r="AH82" s="872"/>
      <c r="AI82" s="872"/>
      <c r="AJ82" s="872"/>
      <c r="AK82" s="872"/>
      <c r="AL82" s="872"/>
      <c r="AM82" s="872"/>
      <c r="AN82" s="872"/>
      <c r="AO82" s="872"/>
      <c r="AP82" s="872"/>
      <c r="AQ82" s="872"/>
      <c r="AR82" s="872"/>
      <c r="AS82" s="872"/>
      <c r="AT82" s="872"/>
      <c r="AU82" s="872"/>
      <c r="AV82" s="872"/>
      <c r="AW82" s="872"/>
      <c r="AX82" s="872"/>
      <c r="AY82" s="872"/>
      <c r="AZ82" s="872"/>
      <c r="BA82" s="872"/>
      <c r="BB82" s="872"/>
      <c r="BC82" s="872"/>
      <c r="BD82" s="872"/>
      <c r="BE82" s="872"/>
      <c r="BF82" s="872"/>
      <c r="BG82" s="872"/>
      <c r="BH82" s="872"/>
      <c r="BI82" s="872"/>
      <c r="BJ82" s="872"/>
      <c r="BK82" s="872"/>
      <c r="BL82" s="872"/>
      <c r="BM82" s="872"/>
      <c r="BN82" s="872"/>
      <c r="BO82" s="872"/>
      <c r="BP82" s="872"/>
      <c r="BQ82" s="872"/>
      <c r="BR82" s="872"/>
      <c r="BS82" s="872"/>
      <c r="BT82" s="872"/>
      <c r="BU82" s="872"/>
      <c r="BV82" s="872"/>
      <c r="BW82" s="872"/>
      <c r="BX82" s="872"/>
      <c r="BY82" s="872"/>
      <c r="BZ82" s="872"/>
      <c r="CA82" s="872"/>
      <c r="CB82" s="872"/>
      <c r="CC82" s="872"/>
      <c r="CD82" s="872"/>
      <c r="CE82" s="872"/>
      <c r="CF82" s="872"/>
      <c r="CG82" s="872"/>
      <c r="CH82" s="872"/>
      <c r="CI82" s="872"/>
      <c r="CJ82" s="872"/>
      <c r="CK82" s="872"/>
      <c r="CL82" s="872"/>
      <c r="CM82" s="872"/>
      <c r="CN82" s="872"/>
      <c r="CO82" s="872"/>
      <c r="CP82" s="872"/>
      <c r="CQ82" s="872"/>
      <c r="CR82" s="872"/>
      <c r="CS82" s="872"/>
      <c r="CT82" s="872"/>
      <c r="CU82" s="872"/>
      <c r="CV82" s="872"/>
      <c r="CW82" s="872"/>
      <c r="CX82" s="872"/>
      <c r="CY82" s="872"/>
      <c r="CZ82" s="872"/>
      <c r="DA82" s="872"/>
      <c r="DB82" s="872"/>
      <c r="DC82" s="872"/>
      <c r="DD82" s="872"/>
      <c r="DE82" s="872"/>
      <c r="DF82" s="872"/>
      <c r="DG82" s="872"/>
      <c r="DH82" s="872"/>
      <c r="DI82" s="872"/>
      <c r="DJ82" s="872"/>
      <c r="DK82" s="872"/>
      <c r="DL82" s="872"/>
      <c r="DM82" s="872"/>
      <c r="DN82" s="872"/>
      <c r="DO82" s="872"/>
      <c r="DP82" s="872"/>
      <c r="DQ82" s="872"/>
      <c r="DR82" s="872"/>
      <c r="DS82" s="872"/>
      <c r="DT82" s="872"/>
      <c r="DU82" s="872"/>
      <c r="DV82" s="872"/>
      <c r="DW82" s="872"/>
      <c r="DX82" s="872"/>
      <c r="DY82" s="872"/>
      <c r="DZ82" s="976"/>
    </row>
    <row r="83" spans="6:130" s="975" customFormat="1" x14ac:dyDescent="0.2">
      <c r="F83" s="872"/>
      <c r="G83" s="872"/>
      <c r="H83" s="872"/>
      <c r="I83" s="872"/>
      <c r="J83" s="872"/>
      <c r="K83" s="872"/>
      <c r="L83" s="872"/>
      <c r="M83" s="872"/>
      <c r="N83" s="872"/>
      <c r="O83" s="872"/>
      <c r="P83" s="872"/>
      <c r="Q83" s="872"/>
      <c r="R83" s="872"/>
      <c r="S83" s="872"/>
      <c r="T83" s="872"/>
      <c r="U83" s="872"/>
      <c r="V83" s="872"/>
      <c r="W83" s="872"/>
      <c r="X83" s="872"/>
      <c r="Y83" s="872"/>
      <c r="Z83" s="872"/>
      <c r="AA83" s="872"/>
      <c r="AB83" s="872"/>
      <c r="AC83" s="872"/>
      <c r="AD83" s="872"/>
      <c r="AE83" s="872"/>
      <c r="AF83" s="872"/>
      <c r="AG83" s="872"/>
      <c r="AH83" s="872"/>
      <c r="AI83" s="872"/>
      <c r="AJ83" s="872"/>
      <c r="AK83" s="872"/>
      <c r="AL83" s="872"/>
      <c r="AM83" s="872"/>
      <c r="AN83" s="872"/>
      <c r="AO83" s="872"/>
      <c r="AP83" s="872"/>
      <c r="AQ83" s="872"/>
      <c r="AR83" s="872"/>
      <c r="AS83" s="872"/>
      <c r="AT83" s="872"/>
      <c r="AU83" s="872"/>
      <c r="AV83" s="872"/>
      <c r="AW83" s="872"/>
      <c r="AX83" s="872"/>
      <c r="AY83" s="872"/>
      <c r="AZ83" s="872"/>
      <c r="BA83" s="872"/>
      <c r="BB83" s="872"/>
      <c r="BC83" s="872"/>
      <c r="BD83" s="872"/>
      <c r="BE83" s="872"/>
      <c r="BF83" s="872"/>
      <c r="BG83" s="872"/>
      <c r="BH83" s="872"/>
      <c r="BI83" s="872"/>
      <c r="BJ83" s="872"/>
      <c r="BK83" s="872"/>
      <c r="BL83" s="872"/>
      <c r="BM83" s="872"/>
      <c r="BN83" s="872"/>
      <c r="BO83" s="872"/>
      <c r="BP83" s="872"/>
      <c r="BQ83" s="872"/>
      <c r="BR83" s="872"/>
      <c r="BS83" s="872"/>
      <c r="BT83" s="872"/>
      <c r="BU83" s="872"/>
      <c r="BV83" s="872"/>
      <c r="BW83" s="872"/>
      <c r="BX83" s="872"/>
      <c r="BY83" s="872"/>
      <c r="BZ83" s="872"/>
      <c r="CA83" s="872"/>
      <c r="CB83" s="872"/>
      <c r="CC83" s="872"/>
      <c r="CD83" s="872"/>
      <c r="CE83" s="872"/>
      <c r="CF83" s="872"/>
      <c r="CG83" s="872"/>
      <c r="CH83" s="872"/>
      <c r="CI83" s="872"/>
      <c r="CJ83" s="872"/>
      <c r="CK83" s="872"/>
      <c r="CL83" s="872"/>
      <c r="CM83" s="872"/>
      <c r="CN83" s="872"/>
      <c r="CO83" s="872"/>
      <c r="CP83" s="872"/>
      <c r="CQ83" s="872"/>
      <c r="CR83" s="872"/>
      <c r="CS83" s="872"/>
      <c r="CT83" s="872"/>
      <c r="CU83" s="872"/>
      <c r="CV83" s="872"/>
      <c r="CW83" s="872"/>
      <c r="CX83" s="872"/>
      <c r="CY83" s="872"/>
      <c r="CZ83" s="872"/>
      <c r="DA83" s="872"/>
      <c r="DB83" s="872"/>
      <c r="DC83" s="872"/>
      <c r="DD83" s="872"/>
      <c r="DE83" s="872"/>
      <c r="DF83" s="872"/>
      <c r="DG83" s="872"/>
      <c r="DH83" s="872"/>
      <c r="DI83" s="872"/>
      <c r="DJ83" s="872"/>
      <c r="DK83" s="872"/>
      <c r="DL83" s="872"/>
      <c r="DM83" s="872"/>
      <c r="DN83" s="872"/>
      <c r="DO83" s="872"/>
      <c r="DP83" s="872"/>
      <c r="DQ83" s="872"/>
      <c r="DR83" s="872"/>
      <c r="DS83" s="872"/>
      <c r="DT83" s="872"/>
      <c r="DU83" s="872"/>
      <c r="DV83" s="872"/>
      <c r="DW83" s="872"/>
      <c r="DX83" s="872"/>
      <c r="DY83" s="872"/>
      <c r="DZ83" s="976"/>
    </row>
    <row r="84" spans="6:130" s="975" customFormat="1" x14ac:dyDescent="0.2">
      <c r="F84" s="872"/>
      <c r="G84" s="872"/>
      <c r="H84" s="872"/>
      <c r="I84" s="872"/>
      <c r="J84" s="872"/>
      <c r="K84" s="872"/>
      <c r="L84" s="872"/>
      <c r="M84" s="872"/>
      <c r="N84" s="872"/>
      <c r="O84" s="872"/>
      <c r="P84" s="872"/>
      <c r="Q84" s="872"/>
      <c r="R84" s="872"/>
      <c r="S84" s="872"/>
      <c r="T84" s="872"/>
      <c r="U84" s="872"/>
      <c r="V84" s="872"/>
      <c r="W84" s="872"/>
      <c r="X84" s="872"/>
      <c r="Y84" s="872"/>
      <c r="Z84" s="872"/>
      <c r="AA84" s="872"/>
      <c r="AB84" s="872"/>
      <c r="AC84" s="872"/>
      <c r="AD84" s="872"/>
      <c r="AE84" s="872"/>
      <c r="AF84" s="872"/>
      <c r="AG84" s="872"/>
      <c r="AH84" s="872"/>
      <c r="AI84" s="872"/>
      <c r="AJ84" s="872"/>
      <c r="AK84" s="872"/>
      <c r="AL84" s="872"/>
      <c r="AM84" s="872"/>
      <c r="AN84" s="872"/>
      <c r="AO84" s="872"/>
      <c r="AP84" s="872"/>
      <c r="AQ84" s="872"/>
      <c r="AR84" s="872"/>
      <c r="AS84" s="872"/>
      <c r="AT84" s="872"/>
      <c r="AU84" s="872"/>
      <c r="AV84" s="872"/>
      <c r="AW84" s="872"/>
      <c r="AX84" s="872"/>
      <c r="AY84" s="872"/>
      <c r="AZ84" s="872"/>
      <c r="BA84" s="872"/>
      <c r="BB84" s="872"/>
      <c r="BC84" s="872"/>
      <c r="BD84" s="872"/>
      <c r="BE84" s="872"/>
      <c r="BF84" s="872"/>
      <c r="BG84" s="872"/>
      <c r="BH84" s="872"/>
      <c r="BI84" s="872"/>
      <c r="BJ84" s="872"/>
      <c r="BK84" s="872"/>
      <c r="BL84" s="872"/>
      <c r="BM84" s="872"/>
      <c r="BN84" s="872"/>
      <c r="BO84" s="872"/>
      <c r="BP84" s="872"/>
      <c r="BQ84" s="872"/>
      <c r="BR84" s="872"/>
      <c r="BS84" s="872"/>
      <c r="BT84" s="872"/>
      <c r="BU84" s="872"/>
      <c r="BV84" s="872"/>
      <c r="BW84" s="872"/>
      <c r="BX84" s="872"/>
      <c r="BY84" s="872"/>
      <c r="BZ84" s="872"/>
      <c r="CA84" s="872"/>
      <c r="CB84" s="872"/>
      <c r="CC84" s="872"/>
      <c r="CD84" s="872"/>
      <c r="CE84" s="872"/>
      <c r="CF84" s="872"/>
      <c r="CG84" s="872"/>
      <c r="CH84" s="872"/>
      <c r="CI84" s="872"/>
      <c r="CJ84" s="872"/>
      <c r="CK84" s="872"/>
      <c r="CL84" s="872"/>
      <c r="CM84" s="872"/>
      <c r="CN84" s="872"/>
      <c r="CO84" s="872"/>
      <c r="CP84" s="872"/>
      <c r="CQ84" s="872"/>
      <c r="CR84" s="872"/>
      <c r="CS84" s="872"/>
      <c r="CT84" s="872"/>
      <c r="CU84" s="872"/>
      <c r="CV84" s="872"/>
      <c r="CW84" s="872"/>
      <c r="CX84" s="872"/>
      <c r="CY84" s="872"/>
      <c r="CZ84" s="872"/>
      <c r="DA84" s="872"/>
      <c r="DB84" s="872"/>
      <c r="DC84" s="872"/>
      <c r="DD84" s="872"/>
      <c r="DE84" s="872"/>
      <c r="DF84" s="872"/>
      <c r="DG84" s="872"/>
      <c r="DH84" s="872"/>
      <c r="DI84" s="872"/>
      <c r="DJ84" s="872"/>
      <c r="DK84" s="872"/>
      <c r="DL84" s="872"/>
      <c r="DM84" s="872"/>
      <c r="DN84" s="872"/>
      <c r="DO84" s="872"/>
      <c r="DP84" s="872"/>
      <c r="DQ84" s="872"/>
      <c r="DR84" s="872"/>
      <c r="DS84" s="872"/>
      <c r="DT84" s="872"/>
      <c r="DU84" s="872"/>
      <c r="DV84" s="872"/>
      <c r="DW84" s="872"/>
      <c r="DX84" s="872"/>
      <c r="DY84" s="872"/>
      <c r="DZ84" s="976"/>
    </row>
    <row r="85" spans="6:130" s="975" customFormat="1" x14ac:dyDescent="0.2">
      <c r="F85" s="872"/>
      <c r="G85" s="872"/>
      <c r="H85" s="872"/>
      <c r="I85" s="872"/>
      <c r="J85" s="872"/>
      <c r="K85" s="872"/>
      <c r="L85" s="872"/>
      <c r="M85" s="872"/>
      <c r="N85" s="872"/>
      <c r="O85" s="872"/>
      <c r="P85" s="872"/>
      <c r="Q85" s="872"/>
      <c r="R85" s="872"/>
      <c r="S85" s="872"/>
      <c r="T85" s="872"/>
      <c r="U85" s="872"/>
      <c r="V85" s="872"/>
      <c r="W85" s="872"/>
      <c r="X85" s="872"/>
      <c r="Y85" s="872"/>
      <c r="Z85" s="872"/>
      <c r="AA85" s="872"/>
      <c r="AB85" s="872"/>
      <c r="AC85" s="872"/>
      <c r="AD85" s="872"/>
      <c r="AE85" s="872"/>
      <c r="AF85" s="872"/>
      <c r="AG85" s="872"/>
      <c r="AH85" s="872"/>
      <c r="AI85" s="872"/>
      <c r="AJ85" s="872"/>
      <c r="AK85" s="872"/>
      <c r="AL85" s="872"/>
      <c r="AM85" s="872"/>
      <c r="AN85" s="872"/>
      <c r="AO85" s="872"/>
      <c r="AP85" s="872"/>
      <c r="AQ85" s="872"/>
      <c r="AR85" s="872"/>
      <c r="AS85" s="872"/>
      <c r="AT85" s="872"/>
      <c r="AU85" s="872"/>
      <c r="AV85" s="872"/>
      <c r="AW85" s="872"/>
      <c r="AX85" s="872"/>
      <c r="AY85" s="872"/>
      <c r="AZ85" s="872"/>
      <c r="BA85" s="872"/>
      <c r="BB85" s="872"/>
      <c r="BC85" s="872"/>
      <c r="BD85" s="872"/>
      <c r="BE85" s="872"/>
      <c r="BF85" s="872"/>
      <c r="BG85" s="872"/>
      <c r="BH85" s="872"/>
      <c r="BI85" s="872"/>
      <c r="BJ85" s="872"/>
      <c r="BK85" s="872"/>
      <c r="BL85" s="872"/>
      <c r="BM85" s="872"/>
      <c r="BN85" s="872"/>
      <c r="BO85" s="872"/>
      <c r="BP85" s="872"/>
      <c r="BQ85" s="872"/>
      <c r="BR85" s="872"/>
      <c r="BS85" s="872"/>
      <c r="BT85" s="872"/>
      <c r="BU85" s="872"/>
      <c r="BV85" s="872"/>
      <c r="BW85" s="872"/>
      <c r="BX85" s="872"/>
      <c r="BY85" s="872"/>
      <c r="BZ85" s="872"/>
      <c r="CA85" s="872"/>
      <c r="CB85" s="872"/>
      <c r="CC85" s="872"/>
      <c r="CD85" s="872"/>
      <c r="CE85" s="872"/>
      <c r="CF85" s="872"/>
      <c r="CG85" s="872"/>
      <c r="CH85" s="872"/>
      <c r="CI85" s="872"/>
      <c r="CJ85" s="872"/>
      <c r="CK85" s="872"/>
      <c r="CL85" s="872"/>
      <c r="CM85" s="872"/>
      <c r="CN85" s="872"/>
      <c r="CO85" s="872"/>
      <c r="CP85" s="872"/>
      <c r="CQ85" s="872"/>
      <c r="CR85" s="872"/>
      <c r="CS85" s="872"/>
      <c r="CT85" s="872"/>
      <c r="CU85" s="872"/>
      <c r="CV85" s="872"/>
      <c r="CW85" s="872"/>
      <c r="CX85" s="872"/>
      <c r="CY85" s="872"/>
      <c r="CZ85" s="872"/>
      <c r="DA85" s="872"/>
      <c r="DB85" s="872"/>
      <c r="DC85" s="872"/>
      <c r="DD85" s="872"/>
      <c r="DE85" s="872"/>
      <c r="DF85" s="872"/>
      <c r="DG85" s="872"/>
      <c r="DH85" s="872"/>
      <c r="DI85" s="872"/>
      <c r="DJ85" s="872"/>
      <c r="DK85" s="872"/>
      <c r="DL85" s="872"/>
      <c r="DM85" s="872"/>
      <c r="DN85" s="872"/>
      <c r="DO85" s="872"/>
      <c r="DP85" s="872"/>
      <c r="DQ85" s="872"/>
      <c r="DR85" s="872"/>
      <c r="DS85" s="872"/>
      <c r="DT85" s="872"/>
      <c r="DU85" s="872"/>
      <c r="DV85" s="872"/>
      <c r="DW85" s="872"/>
      <c r="DX85" s="872"/>
      <c r="DY85" s="872"/>
      <c r="DZ85" s="976"/>
    </row>
    <row r="86" spans="6:130" s="975" customFormat="1" x14ac:dyDescent="0.2">
      <c r="F86" s="872"/>
      <c r="G86" s="872"/>
      <c r="H86" s="872"/>
      <c r="I86" s="872"/>
      <c r="J86" s="872"/>
      <c r="K86" s="872"/>
      <c r="L86" s="872"/>
      <c r="M86" s="872"/>
      <c r="N86" s="872"/>
      <c r="O86" s="872"/>
      <c r="P86" s="872"/>
      <c r="Q86" s="872"/>
      <c r="R86" s="872"/>
      <c r="S86" s="872"/>
      <c r="T86" s="872"/>
      <c r="U86" s="872"/>
      <c r="V86" s="872"/>
      <c r="W86" s="872"/>
      <c r="X86" s="872"/>
      <c r="Y86" s="872"/>
      <c r="Z86" s="872"/>
      <c r="AA86" s="872"/>
      <c r="AB86" s="872"/>
      <c r="AC86" s="872"/>
      <c r="AD86" s="872"/>
      <c r="AE86" s="872"/>
      <c r="AF86" s="872"/>
      <c r="AG86" s="872"/>
      <c r="AH86" s="872"/>
      <c r="AI86" s="872"/>
      <c r="AJ86" s="872"/>
      <c r="AK86" s="872"/>
      <c r="AL86" s="872"/>
      <c r="AM86" s="872"/>
      <c r="AN86" s="872"/>
      <c r="AO86" s="872"/>
      <c r="AP86" s="872"/>
      <c r="AQ86" s="872"/>
      <c r="AR86" s="872"/>
      <c r="AS86" s="872"/>
      <c r="AT86" s="872"/>
      <c r="AU86" s="872"/>
      <c r="AV86" s="872"/>
      <c r="AW86" s="872"/>
      <c r="AX86" s="872"/>
      <c r="AY86" s="872"/>
      <c r="AZ86" s="872"/>
      <c r="BA86" s="872"/>
      <c r="BB86" s="872"/>
      <c r="BC86" s="872"/>
      <c r="BD86" s="872"/>
      <c r="BE86" s="872"/>
      <c r="BF86" s="872"/>
      <c r="BG86" s="872"/>
      <c r="BH86" s="872"/>
      <c r="BI86" s="872"/>
      <c r="BJ86" s="872"/>
      <c r="BK86" s="872"/>
      <c r="BL86" s="872"/>
      <c r="BM86" s="872"/>
      <c r="BN86" s="872"/>
      <c r="BO86" s="872"/>
      <c r="BP86" s="872"/>
      <c r="BQ86" s="872"/>
      <c r="BR86" s="872"/>
      <c r="BS86" s="872"/>
      <c r="BT86" s="872"/>
      <c r="BU86" s="872"/>
      <c r="BV86" s="872"/>
      <c r="BW86" s="872"/>
      <c r="BX86" s="872"/>
      <c r="BY86" s="872"/>
      <c r="BZ86" s="872"/>
      <c r="CA86" s="872"/>
      <c r="CB86" s="872"/>
      <c r="CC86" s="872"/>
      <c r="CD86" s="872"/>
      <c r="CE86" s="872"/>
      <c r="CF86" s="872"/>
      <c r="CG86" s="872"/>
      <c r="CH86" s="872"/>
      <c r="CI86" s="872"/>
      <c r="CJ86" s="872"/>
      <c r="CK86" s="872"/>
      <c r="CL86" s="872"/>
      <c r="CM86" s="872"/>
      <c r="CN86" s="872"/>
      <c r="CO86" s="872"/>
      <c r="CP86" s="872"/>
      <c r="CQ86" s="872"/>
      <c r="CR86" s="872"/>
      <c r="CS86" s="872"/>
      <c r="CT86" s="872"/>
      <c r="CU86" s="872"/>
      <c r="CV86" s="872"/>
      <c r="CW86" s="872"/>
      <c r="CX86" s="872"/>
      <c r="CY86" s="872"/>
      <c r="CZ86" s="872"/>
      <c r="DA86" s="872"/>
      <c r="DB86" s="872"/>
      <c r="DC86" s="872"/>
      <c r="DD86" s="872"/>
      <c r="DE86" s="872"/>
      <c r="DF86" s="872"/>
      <c r="DG86" s="872"/>
      <c r="DH86" s="872"/>
      <c r="DI86" s="872"/>
      <c r="DJ86" s="872"/>
      <c r="DK86" s="872"/>
      <c r="DL86" s="872"/>
      <c r="DM86" s="872"/>
      <c r="DN86" s="872"/>
      <c r="DO86" s="872"/>
      <c r="DP86" s="872"/>
      <c r="DQ86" s="872"/>
      <c r="DR86" s="872"/>
      <c r="DS86" s="872"/>
      <c r="DT86" s="872"/>
      <c r="DU86" s="872"/>
      <c r="DV86" s="872"/>
      <c r="DW86" s="872"/>
      <c r="DX86" s="872"/>
      <c r="DY86" s="872"/>
      <c r="DZ86" s="976"/>
    </row>
    <row r="87" spans="6:130" s="975" customFormat="1" x14ac:dyDescent="0.2">
      <c r="F87" s="872"/>
      <c r="G87" s="872"/>
      <c r="H87" s="872"/>
      <c r="I87" s="872"/>
      <c r="J87" s="872"/>
      <c r="K87" s="872"/>
      <c r="L87" s="872"/>
      <c r="M87" s="872"/>
      <c r="N87" s="872"/>
      <c r="O87" s="872"/>
      <c r="P87" s="872"/>
      <c r="Q87" s="872"/>
      <c r="R87" s="872"/>
      <c r="S87" s="872"/>
      <c r="T87" s="872"/>
      <c r="U87" s="872"/>
      <c r="V87" s="872"/>
      <c r="W87" s="872"/>
      <c r="X87" s="872"/>
      <c r="Y87" s="872"/>
      <c r="Z87" s="872"/>
      <c r="AA87" s="872"/>
      <c r="AB87" s="872"/>
      <c r="AC87" s="872"/>
      <c r="AD87" s="872"/>
      <c r="AE87" s="872"/>
      <c r="AF87" s="872"/>
      <c r="AG87" s="872"/>
      <c r="AH87" s="872"/>
      <c r="AI87" s="872"/>
      <c r="AJ87" s="872"/>
      <c r="AK87" s="872"/>
      <c r="AL87" s="872"/>
      <c r="AM87" s="872"/>
      <c r="AN87" s="872"/>
      <c r="AO87" s="872"/>
      <c r="AP87" s="872"/>
      <c r="AQ87" s="872"/>
      <c r="AR87" s="872"/>
      <c r="AS87" s="872"/>
      <c r="AT87" s="872"/>
      <c r="AU87" s="872"/>
      <c r="AV87" s="872"/>
      <c r="AW87" s="872"/>
      <c r="AX87" s="872"/>
      <c r="AY87" s="872"/>
      <c r="AZ87" s="872"/>
      <c r="BA87" s="872"/>
      <c r="BB87" s="872"/>
      <c r="BC87" s="872"/>
      <c r="BD87" s="872"/>
      <c r="BE87" s="872"/>
      <c r="BF87" s="872"/>
      <c r="BG87" s="872"/>
      <c r="BH87" s="872"/>
      <c r="BI87" s="872"/>
      <c r="BJ87" s="872"/>
      <c r="BK87" s="872"/>
      <c r="BL87" s="872"/>
      <c r="BM87" s="872"/>
      <c r="BN87" s="872"/>
      <c r="BO87" s="872"/>
      <c r="BP87" s="872"/>
      <c r="BQ87" s="872"/>
      <c r="BR87" s="872"/>
      <c r="BS87" s="872"/>
      <c r="BT87" s="872"/>
      <c r="BU87" s="872"/>
      <c r="BV87" s="872"/>
      <c r="BW87" s="872"/>
      <c r="BX87" s="872"/>
      <c r="BY87" s="872"/>
      <c r="BZ87" s="872"/>
      <c r="CA87" s="872"/>
      <c r="CB87" s="872"/>
      <c r="CC87" s="872"/>
      <c r="CD87" s="872"/>
      <c r="CE87" s="872"/>
      <c r="CF87" s="872"/>
      <c r="CG87" s="872"/>
      <c r="CH87" s="872"/>
      <c r="CI87" s="872"/>
      <c r="CJ87" s="872"/>
      <c r="CK87" s="872"/>
      <c r="CL87" s="872"/>
      <c r="CM87" s="872"/>
      <c r="CN87" s="872"/>
      <c r="CO87" s="872"/>
      <c r="CP87" s="872"/>
      <c r="CQ87" s="872"/>
      <c r="CR87" s="872"/>
      <c r="CS87" s="872"/>
      <c r="CT87" s="872"/>
      <c r="CU87" s="872"/>
      <c r="CV87" s="872"/>
      <c r="CW87" s="872"/>
      <c r="CX87" s="872"/>
      <c r="CY87" s="872"/>
      <c r="CZ87" s="872"/>
      <c r="DA87" s="872"/>
      <c r="DB87" s="872"/>
      <c r="DC87" s="872"/>
      <c r="DD87" s="872"/>
      <c r="DE87" s="872"/>
      <c r="DF87" s="872"/>
      <c r="DG87" s="872"/>
      <c r="DH87" s="872"/>
      <c r="DI87" s="872"/>
      <c r="DJ87" s="872"/>
      <c r="DK87" s="872"/>
      <c r="DL87" s="872"/>
      <c r="DM87" s="872"/>
      <c r="DN87" s="872"/>
      <c r="DO87" s="872"/>
      <c r="DP87" s="872"/>
      <c r="DQ87" s="872"/>
      <c r="DR87" s="872"/>
      <c r="DS87" s="872"/>
      <c r="DT87" s="872"/>
      <c r="DU87" s="872"/>
      <c r="DV87" s="872"/>
      <c r="DW87" s="872"/>
      <c r="DX87" s="872"/>
      <c r="DY87" s="872"/>
      <c r="DZ87" s="976"/>
    </row>
    <row r="88" spans="6:130" s="975" customFormat="1" x14ac:dyDescent="0.2">
      <c r="F88" s="872"/>
      <c r="G88" s="872"/>
      <c r="H88" s="872"/>
      <c r="I88" s="872"/>
      <c r="J88" s="872"/>
      <c r="K88" s="872"/>
      <c r="L88" s="872"/>
      <c r="M88" s="872"/>
      <c r="N88" s="872"/>
      <c r="O88" s="872"/>
      <c r="P88" s="872"/>
      <c r="Q88" s="872"/>
      <c r="R88" s="872"/>
      <c r="S88" s="872"/>
      <c r="T88" s="872"/>
      <c r="U88" s="872"/>
      <c r="V88" s="872"/>
      <c r="W88" s="872"/>
      <c r="X88" s="872"/>
      <c r="Y88" s="872"/>
      <c r="Z88" s="872"/>
      <c r="AA88" s="872"/>
      <c r="AB88" s="872"/>
      <c r="AC88" s="872"/>
      <c r="AD88" s="872"/>
      <c r="AE88" s="872"/>
      <c r="AF88" s="872"/>
      <c r="AG88" s="872"/>
      <c r="AH88" s="872"/>
      <c r="AI88" s="872"/>
      <c r="AJ88" s="872"/>
      <c r="AK88" s="872"/>
      <c r="AL88" s="872"/>
      <c r="AM88" s="872"/>
      <c r="AN88" s="872"/>
      <c r="AO88" s="872"/>
      <c r="AP88" s="872"/>
      <c r="AQ88" s="872"/>
      <c r="AR88" s="872"/>
      <c r="AS88" s="872"/>
      <c r="AT88" s="872"/>
      <c r="AU88" s="872"/>
      <c r="AV88" s="872"/>
      <c r="AW88" s="872"/>
      <c r="AX88" s="872"/>
      <c r="AY88" s="872"/>
      <c r="AZ88" s="872"/>
      <c r="BA88" s="872"/>
      <c r="BB88" s="872"/>
      <c r="BC88" s="872"/>
      <c r="BD88" s="872"/>
      <c r="BE88" s="872"/>
      <c r="BF88" s="872"/>
      <c r="BG88" s="872"/>
      <c r="BH88" s="872"/>
      <c r="BI88" s="872"/>
      <c r="BJ88" s="872"/>
      <c r="BK88" s="872"/>
      <c r="BL88" s="872"/>
      <c r="BM88" s="872"/>
      <c r="BN88" s="872"/>
      <c r="BO88" s="872"/>
      <c r="BP88" s="872"/>
      <c r="BQ88" s="872"/>
      <c r="BR88" s="872"/>
      <c r="BS88" s="872"/>
      <c r="BT88" s="872"/>
      <c r="BU88" s="872"/>
      <c r="BV88" s="872"/>
      <c r="BW88" s="872"/>
      <c r="BX88" s="872"/>
      <c r="BY88" s="872"/>
      <c r="BZ88" s="872"/>
      <c r="CA88" s="872"/>
      <c r="CB88" s="872"/>
      <c r="CC88" s="872"/>
      <c r="CD88" s="872"/>
      <c r="CE88" s="872"/>
      <c r="CF88" s="872"/>
      <c r="CG88" s="872"/>
      <c r="CH88" s="872"/>
      <c r="CI88" s="872"/>
      <c r="CJ88" s="872"/>
      <c r="CK88" s="872"/>
      <c r="CL88" s="872"/>
      <c r="CM88" s="872"/>
      <c r="CN88" s="872"/>
      <c r="CO88" s="872"/>
      <c r="CP88" s="872"/>
      <c r="CQ88" s="872"/>
      <c r="CR88" s="872"/>
      <c r="CS88" s="872"/>
      <c r="CT88" s="872"/>
      <c r="CU88" s="872"/>
      <c r="CV88" s="872"/>
      <c r="CW88" s="872"/>
      <c r="CX88" s="872"/>
      <c r="CY88" s="872"/>
      <c r="CZ88" s="872"/>
      <c r="DA88" s="872"/>
      <c r="DB88" s="872"/>
      <c r="DC88" s="872"/>
      <c r="DD88" s="872"/>
      <c r="DE88" s="872"/>
      <c r="DF88" s="872"/>
      <c r="DG88" s="872"/>
      <c r="DH88" s="872"/>
      <c r="DI88" s="872"/>
      <c r="DJ88" s="872"/>
      <c r="DK88" s="872"/>
      <c r="DL88" s="872"/>
      <c r="DM88" s="872"/>
      <c r="DN88" s="872"/>
      <c r="DO88" s="872"/>
      <c r="DP88" s="872"/>
      <c r="DQ88" s="872"/>
      <c r="DR88" s="872"/>
      <c r="DS88" s="872"/>
      <c r="DT88" s="872"/>
      <c r="DU88" s="872"/>
      <c r="DV88" s="872"/>
      <c r="DW88" s="872"/>
      <c r="DX88" s="872"/>
      <c r="DY88" s="872"/>
      <c r="DZ88" s="976"/>
    </row>
    <row r="89" spans="6:130" s="975" customFormat="1" x14ac:dyDescent="0.2">
      <c r="F89" s="872"/>
      <c r="G89" s="872"/>
      <c r="H89" s="872"/>
      <c r="I89" s="872"/>
      <c r="J89" s="872"/>
      <c r="K89" s="872"/>
      <c r="L89" s="872"/>
      <c r="M89" s="872"/>
      <c r="N89" s="872"/>
      <c r="O89" s="872"/>
      <c r="P89" s="872"/>
      <c r="Q89" s="872"/>
      <c r="R89" s="872"/>
      <c r="S89" s="872"/>
      <c r="T89" s="872"/>
      <c r="U89" s="872"/>
      <c r="V89" s="872"/>
      <c r="W89" s="872"/>
      <c r="X89" s="872"/>
      <c r="Y89" s="872"/>
      <c r="Z89" s="872"/>
      <c r="AA89" s="872"/>
      <c r="AB89" s="872"/>
      <c r="AC89" s="872"/>
      <c r="AD89" s="872"/>
      <c r="AE89" s="872"/>
      <c r="AF89" s="872"/>
      <c r="AG89" s="872"/>
      <c r="AH89" s="872"/>
      <c r="AI89" s="872"/>
      <c r="AJ89" s="872"/>
      <c r="AK89" s="872"/>
      <c r="AL89" s="872"/>
      <c r="AM89" s="872"/>
      <c r="AN89" s="872"/>
      <c r="AO89" s="872"/>
      <c r="AP89" s="872"/>
      <c r="AQ89" s="872"/>
      <c r="AR89" s="872"/>
      <c r="AS89" s="872"/>
      <c r="AT89" s="872"/>
      <c r="AU89" s="872"/>
      <c r="AV89" s="872"/>
      <c r="AW89" s="872"/>
      <c r="AX89" s="872"/>
      <c r="AY89" s="872"/>
      <c r="AZ89" s="872"/>
      <c r="BA89" s="872"/>
      <c r="BB89" s="872"/>
      <c r="BC89" s="872"/>
      <c r="BD89" s="872"/>
      <c r="BE89" s="872"/>
      <c r="BF89" s="872"/>
      <c r="BG89" s="872"/>
      <c r="BH89" s="872"/>
      <c r="BI89" s="872"/>
      <c r="BJ89" s="872"/>
      <c r="BK89" s="872"/>
      <c r="BL89" s="872"/>
      <c r="BM89" s="872"/>
      <c r="BN89" s="872"/>
      <c r="BO89" s="872"/>
      <c r="BP89" s="872"/>
      <c r="BQ89" s="872"/>
      <c r="BR89" s="872"/>
      <c r="BS89" s="872"/>
      <c r="BT89" s="872"/>
      <c r="BU89" s="872"/>
      <c r="BV89" s="872"/>
      <c r="BW89" s="872"/>
      <c r="BX89" s="872"/>
      <c r="BY89" s="872"/>
      <c r="BZ89" s="872"/>
      <c r="CA89" s="872"/>
      <c r="CB89" s="872"/>
      <c r="CC89" s="872"/>
      <c r="CD89" s="872"/>
      <c r="CE89" s="872"/>
      <c r="CF89" s="872"/>
      <c r="CG89" s="872"/>
      <c r="CH89" s="872"/>
      <c r="CI89" s="872"/>
      <c r="CJ89" s="872"/>
      <c r="CK89" s="872"/>
      <c r="CL89" s="872"/>
      <c r="CM89" s="872"/>
      <c r="CN89" s="872"/>
      <c r="CO89" s="872"/>
      <c r="CP89" s="872"/>
      <c r="CQ89" s="872"/>
      <c r="CR89" s="872"/>
      <c r="CS89" s="872"/>
      <c r="CT89" s="872"/>
      <c r="CU89" s="872"/>
      <c r="CV89" s="872"/>
      <c r="CW89" s="872"/>
      <c r="CX89" s="872"/>
      <c r="CY89" s="872"/>
      <c r="CZ89" s="872"/>
      <c r="DA89" s="872"/>
      <c r="DB89" s="872"/>
      <c r="DC89" s="872"/>
      <c r="DD89" s="872"/>
      <c r="DE89" s="872"/>
      <c r="DF89" s="872"/>
      <c r="DG89" s="872"/>
      <c r="DH89" s="872"/>
      <c r="DI89" s="872"/>
      <c r="DJ89" s="872"/>
      <c r="DK89" s="872"/>
      <c r="DL89" s="872"/>
      <c r="DM89" s="872"/>
      <c r="DN89" s="872"/>
      <c r="DO89" s="872"/>
      <c r="DP89" s="872"/>
      <c r="DQ89" s="872"/>
      <c r="DR89" s="872"/>
      <c r="DS89" s="872"/>
      <c r="DT89" s="872"/>
      <c r="DU89" s="872"/>
      <c r="DV89" s="872"/>
      <c r="DW89" s="872"/>
      <c r="DX89" s="872"/>
      <c r="DY89" s="872"/>
      <c r="DZ89" s="976"/>
    </row>
    <row r="90" spans="6:130" s="975" customFormat="1" x14ac:dyDescent="0.2">
      <c r="F90" s="872"/>
      <c r="G90" s="872"/>
      <c r="H90" s="872"/>
      <c r="I90" s="872"/>
      <c r="J90" s="872"/>
      <c r="K90" s="872"/>
      <c r="L90" s="872"/>
      <c r="M90" s="872"/>
      <c r="N90" s="872"/>
      <c r="O90" s="872"/>
      <c r="P90" s="872"/>
      <c r="Q90" s="872"/>
      <c r="R90" s="872"/>
      <c r="S90" s="872"/>
      <c r="T90" s="872"/>
      <c r="U90" s="872"/>
      <c r="V90" s="872"/>
      <c r="W90" s="872"/>
      <c r="X90" s="872"/>
      <c r="Y90" s="872"/>
      <c r="Z90" s="872"/>
      <c r="AA90" s="872"/>
      <c r="AB90" s="872"/>
      <c r="AC90" s="872"/>
      <c r="AD90" s="872"/>
      <c r="AE90" s="872"/>
      <c r="AF90" s="872"/>
      <c r="AG90" s="872"/>
      <c r="AH90" s="872"/>
      <c r="AI90" s="872"/>
      <c r="AJ90" s="872"/>
      <c r="AK90" s="872"/>
      <c r="AL90" s="872"/>
      <c r="AM90" s="872"/>
      <c r="AN90" s="872"/>
      <c r="AO90" s="872"/>
      <c r="AP90" s="872"/>
      <c r="AQ90" s="872"/>
      <c r="AR90" s="872"/>
      <c r="AS90" s="872"/>
      <c r="AT90" s="872"/>
      <c r="AU90" s="872"/>
      <c r="AV90" s="872"/>
      <c r="AW90" s="872"/>
      <c r="AX90" s="872"/>
      <c r="AY90" s="872"/>
      <c r="AZ90" s="872"/>
      <c r="BA90" s="872"/>
      <c r="BB90" s="872"/>
      <c r="BC90" s="872"/>
      <c r="BD90" s="872"/>
      <c r="BE90" s="872"/>
      <c r="BF90" s="872"/>
      <c r="BG90" s="872"/>
      <c r="BH90" s="872"/>
      <c r="BI90" s="872"/>
      <c r="BJ90" s="872"/>
      <c r="BK90" s="872"/>
      <c r="BL90" s="872"/>
      <c r="BM90" s="872"/>
      <c r="BN90" s="872"/>
      <c r="BO90" s="872"/>
      <c r="BP90" s="872"/>
      <c r="BQ90" s="872"/>
      <c r="BR90" s="872"/>
      <c r="BS90" s="872"/>
      <c r="BT90" s="872"/>
      <c r="BU90" s="872"/>
      <c r="BV90" s="872"/>
      <c r="BW90" s="872"/>
      <c r="BX90" s="872"/>
      <c r="BY90" s="872"/>
      <c r="BZ90" s="872"/>
      <c r="CA90" s="872"/>
      <c r="CB90" s="872"/>
      <c r="CC90" s="872"/>
      <c r="CD90" s="872"/>
      <c r="CE90" s="872"/>
      <c r="CF90" s="872"/>
      <c r="CG90" s="872"/>
      <c r="CH90" s="872"/>
      <c r="CI90" s="872"/>
      <c r="CJ90" s="872"/>
      <c r="CK90" s="872"/>
      <c r="CL90" s="872"/>
      <c r="CM90" s="872"/>
      <c r="CN90" s="872"/>
      <c r="CO90" s="872"/>
      <c r="CP90" s="872"/>
      <c r="CQ90" s="872"/>
      <c r="CR90" s="872"/>
      <c r="CS90" s="872"/>
      <c r="CT90" s="872"/>
      <c r="CU90" s="872"/>
      <c r="CV90" s="872"/>
      <c r="CW90" s="872"/>
      <c r="CX90" s="872"/>
      <c r="CY90" s="872"/>
      <c r="CZ90" s="872"/>
      <c r="DA90" s="872"/>
      <c r="DB90" s="872"/>
      <c r="DC90" s="872"/>
      <c r="DD90" s="872"/>
      <c r="DE90" s="872"/>
      <c r="DF90" s="872"/>
      <c r="DG90" s="872"/>
      <c r="DH90" s="872"/>
      <c r="DI90" s="872"/>
      <c r="DJ90" s="872"/>
      <c r="DK90" s="872"/>
      <c r="DL90" s="872"/>
      <c r="DM90" s="872"/>
      <c r="DN90" s="872"/>
      <c r="DO90" s="872"/>
      <c r="DP90" s="872"/>
      <c r="DQ90" s="872"/>
      <c r="DR90" s="872"/>
      <c r="DS90" s="872"/>
      <c r="DT90" s="872"/>
      <c r="DU90" s="872"/>
      <c r="DV90" s="872"/>
      <c r="DW90" s="872"/>
      <c r="DX90" s="872"/>
      <c r="DY90" s="872"/>
      <c r="DZ90" s="976"/>
    </row>
    <row r="91" spans="6:130" s="975" customFormat="1" x14ac:dyDescent="0.2">
      <c r="F91" s="872"/>
      <c r="G91" s="872"/>
      <c r="H91" s="872"/>
      <c r="I91" s="872"/>
      <c r="J91" s="872"/>
      <c r="K91" s="872"/>
      <c r="L91" s="872"/>
      <c r="M91" s="872"/>
      <c r="N91" s="872"/>
      <c r="O91" s="872"/>
      <c r="P91" s="872"/>
      <c r="Q91" s="872"/>
      <c r="R91" s="872"/>
      <c r="S91" s="872"/>
      <c r="T91" s="872"/>
      <c r="U91" s="872"/>
      <c r="V91" s="872"/>
      <c r="W91" s="872"/>
      <c r="X91" s="872"/>
      <c r="Y91" s="872"/>
      <c r="Z91" s="872"/>
      <c r="AA91" s="872"/>
      <c r="AB91" s="872"/>
      <c r="AC91" s="872"/>
      <c r="AD91" s="872"/>
      <c r="AE91" s="872"/>
      <c r="AF91" s="872"/>
      <c r="AG91" s="872"/>
      <c r="AH91" s="872"/>
      <c r="AI91" s="872"/>
      <c r="AJ91" s="872"/>
      <c r="AK91" s="872"/>
      <c r="AL91" s="872"/>
      <c r="AM91" s="872"/>
      <c r="AN91" s="872"/>
      <c r="AO91" s="872"/>
      <c r="AP91" s="872"/>
      <c r="AQ91" s="872"/>
      <c r="AR91" s="872"/>
      <c r="AS91" s="872"/>
      <c r="AT91" s="872"/>
      <c r="AU91" s="872"/>
      <c r="AV91" s="872"/>
      <c r="AW91" s="872"/>
      <c r="AX91" s="872"/>
      <c r="AY91" s="872"/>
      <c r="AZ91" s="872"/>
      <c r="BA91" s="872"/>
      <c r="BB91" s="872"/>
      <c r="BC91" s="872"/>
      <c r="BD91" s="872"/>
      <c r="BE91" s="872"/>
      <c r="BF91" s="872"/>
      <c r="BG91" s="872"/>
      <c r="BH91" s="872"/>
      <c r="BI91" s="872"/>
      <c r="BJ91" s="872"/>
      <c r="BK91" s="872"/>
      <c r="BL91" s="872"/>
      <c r="BM91" s="872"/>
      <c r="BN91" s="872"/>
      <c r="BO91" s="872"/>
      <c r="BP91" s="872"/>
      <c r="BQ91" s="872"/>
      <c r="BR91" s="872"/>
      <c r="BS91" s="872"/>
      <c r="BT91" s="872"/>
      <c r="BU91" s="872"/>
      <c r="BV91" s="872"/>
      <c r="BW91" s="872"/>
      <c r="BX91" s="872"/>
      <c r="BY91" s="872"/>
      <c r="BZ91" s="872"/>
      <c r="CA91" s="872"/>
      <c r="CB91" s="872"/>
      <c r="CC91" s="872"/>
      <c r="CD91" s="872"/>
      <c r="CE91" s="872"/>
      <c r="CF91" s="872"/>
      <c r="CG91" s="872"/>
      <c r="CH91" s="872"/>
      <c r="CI91" s="872"/>
      <c r="CJ91" s="872"/>
      <c r="CK91" s="872"/>
      <c r="CL91" s="872"/>
      <c r="CM91" s="872"/>
      <c r="CN91" s="872"/>
      <c r="CO91" s="872"/>
      <c r="CP91" s="872"/>
      <c r="CQ91" s="872"/>
      <c r="CR91" s="872"/>
      <c r="CS91" s="872"/>
      <c r="CT91" s="872"/>
      <c r="CU91" s="872"/>
      <c r="CV91" s="872"/>
      <c r="CW91" s="872"/>
      <c r="CX91" s="872"/>
      <c r="CY91" s="872"/>
      <c r="CZ91" s="872"/>
      <c r="DA91" s="872"/>
      <c r="DB91" s="872"/>
      <c r="DC91" s="872"/>
      <c r="DD91" s="872"/>
      <c r="DE91" s="872"/>
      <c r="DF91" s="872"/>
      <c r="DG91" s="872"/>
      <c r="DH91" s="872"/>
      <c r="DI91" s="872"/>
      <c r="DJ91" s="872"/>
      <c r="DK91" s="872"/>
      <c r="DL91" s="872"/>
      <c r="DM91" s="872"/>
      <c r="DN91" s="872"/>
      <c r="DO91" s="872"/>
      <c r="DP91" s="872"/>
      <c r="DQ91" s="872"/>
      <c r="DR91" s="872"/>
      <c r="DS91" s="872"/>
      <c r="DT91" s="872"/>
      <c r="DU91" s="872"/>
      <c r="DV91" s="872"/>
      <c r="DW91" s="872"/>
      <c r="DX91" s="872"/>
      <c r="DY91" s="872"/>
      <c r="DZ91" s="976"/>
    </row>
    <row r="92" spans="6:130" s="975" customFormat="1" x14ac:dyDescent="0.2">
      <c r="F92" s="872"/>
      <c r="G92" s="872"/>
      <c r="H92" s="872"/>
      <c r="I92" s="872"/>
      <c r="J92" s="872"/>
      <c r="K92" s="872"/>
      <c r="L92" s="872"/>
      <c r="M92" s="872"/>
      <c r="N92" s="872"/>
      <c r="O92" s="872"/>
      <c r="P92" s="872"/>
      <c r="Q92" s="872"/>
      <c r="R92" s="872"/>
      <c r="S92" s="872"/>
      <c r="T92" s="872"/>
      <c r="U92" s="872"/>
      <c r="V92" s="872"/>
      <c r="W92" s="872"/>
      <c r="X92" s="872"/>
      <c r="Y92" s="872"/>
      <c r="Z92" s="872"/>
      <c r="AA92" s="872"/>
      <c r="AB92" s="872"/>
      <c r="AC92" s="872"/>
      <c r="AD92" s="872"/>
      <c r="AE92" s="872"/>
      <c r="AF92" s="872"/>
      <c r="AG92" s="872"/>
      <c r="AH92" s="872"/>
      <c r="AI92" s="872"/>
      <c r="AJ92" s="872"/>
      <c r="AK92" s="872"/>
      <c r="AL92" s="872"/>
      <c r="AM92" s="872"/>
      <c r="AN92" s="872"/>
      <c r="AO92" s="872"/>
      <c r="AP92" s="872"/>
      <c r="AQ92" s="872"/>
      <c r="AR92" s="872"/>
      <c r="AS92" s="872"/>
      <c r="AT92" s="872"/>
      <c r="AU92" s="872"/>
      <c r="AV92" s="872"/>
      <c r="AW92" s="872"/>
      <c r="AX92" s="872"/>
      <c r="AY92" s="872"/>
      <c r="AZ92" s="872"/>
      <c r="BA92" s="872"/>
      <c r="BB92" s="872"/>
      <c r="BC92" s="872"/>
      <c r="BD92" s="872"/>
      <c r="BE92" s="872"/>
      <c r="BF92" s="872"/>
      <c r="BG92" s="872"/>
      <c r="BH92" s="872"/>
      <c r="BI92" s="872"/>
      <c r="BJ92" s="872"/>
      <c r="BK92" s="872"/>
      <c r="BL92" s="872"/>
      <c r="BM92" s="872"/>
      <c r="BN92" s="872"/>
      <c r="BO92" s="872"/>
      <c r="BP92" s="872"/>
      <c r="BQ92" s="872"/>
      <c r="BR92" s="872"/>
      <c r="BS92" s="872"/>
      <c r="BT92" s="872"/>
      <c r="BU92" s="872"/>
      <c r="BV92" s="872"/>
      <c r="BW92" s="872"/>
      <c r="BX92" s="872"/>
      <c r="BY92" s="872"/>
      <c r="BZ92" s="872"/>
      <c r="CA92" s="872"/>
      <c r="CB92" s="872"/>
      <c r="CC92" s="872"/>
      <c r="CD92" s="872"/>
      <c r="CE92" s="872"/>
      <c r="CF92" s="872"/>
      <c r="CG92" s="872"/>
      <c r="CH92" s="872"/>
      <c r="CI92" s="872"/>
      <c r="CJ92" s="872"/>
      <c r="CK92" s="872"/>
      <c r="CL92" s="872"/>
      <c r="CM92" s="872"/>
      <c r="CN92" s="872"/>
      <c r="CO92" s="872"/>
      <c r="CP92" s="872"/>
      <c r="CQ92" s="872"/>
      <c r="CR92" s="872"/>
      <c r="CS92" s="872"/>
      <c r="CT92" s="872"/>
      <c r="CU92" s="872"/>
      <c r="CV92" s="872"/>
      <c r="CW92" s="872"/>
      <c r="CX92" s="872"/>
      <c r="CY92" s="872"/>
      <c r="CZ92" s="872"/>
      <c r="DA92" s="872"/>
      <c r="DB92" s="872"/>
      <c r="DC92" s="872"/>
      <c r="DD92" s="872"/>
      <c r="DE92" s="872"/>
      <c r="DF92" s="872"/>
      <c r="DG92" s="872"/>
      <c r="DH92" s="872"/>
      <c r="DI92" s="872"/>
      <c r="DJ92" s="872"/>
      <c r="DK92" s="872"/>
      <c r="DL92" s="872"/>
      <c r="DM92" s="872"/>
      <c r="DN92" s="872"/>
      <c r="DO92" s="872"/>
      <c r="DP92" s="872"/>
      <c r="DQ92" s="872"/>
      <c r="DR92" s="872"/>
      <c r="DS92" s="872"/>
      <c r="DT92" s="872"/>
      <c r="DU92" s="872"/>
      <c r="DV92" s="872"/>
      <c r="DW92" s="872"/>
      <c r="DX92" s="872"/>
      <c r="DY92" s="872"/>
      <c r="DZ92" s="976"/>
    </row>
    <row r="93" spans="6:130" s="975" customFormat="1" x14ac:dyDescent="0.2">
      <c r="F93" s="872"/>
      <c r="G93" s="872"/>
      <c r="H93" s="872"/>
      <c r="I93" s="872"/>
      <c r="J93" s="872"/>
      <c r="K93" s="872"/>
      <c r="L93" s="872"/>
      <c r="M93" s="872"/>
      <c r="N93" s="872"/>
      <c r="O93" s="872"/>
      <c r="P93" s="872"/>
      <c r="Q93" s="872"/>
      <c r="R93" s="872"/>
      <c r="S93" s="872"/>
      <c r="T93" s="872"/>
      <c r="U93" s="872"/>
      <c r="V93" s="872"/>
      <c r="W93" s="872"/>
      <c r="X93" s="872"/>
      <c r="Y93" s="872"/>
      <c r="Z93" s="872"/>
      <c r="AA93" s="872"/>
      <c r="AB93" s="872"/>
      <c r="AC93" s="872"/>
      <c r="AD93" s="872"/>
      <c r="AE93" s="872"/>
      <c r="AF93" s="872"/>
      <c r="AG93" s="872"/>
      <c r="AH93" s="872"/>
      <c r="AI93" s="872"/>
      <c r="AJ93" s="872"/>
      <c r="AK93" s="872"/>
      <c r="AL93" s="872"/>
      <c r="AM93" s="872"/>
      <c r="AN93" s="872"/>
      <c r="AO93" s="872"/>
      <c r="AP93" s="872"/>
      <c r="AQ93" s="872"/>
      <c r="AR93" s="872"/>
      <c r="AS93" s="872"/>
      <c r="AT93" s="872"/>
      <c r="AU93" s="872"/>
      <c r="AV93" s="872"/>
      <c r="AW93" s="872"/>
      <c r="AX93" s="872"/>
      <c r="AY93" s="872"/>
      <c r="AZ93" s="872"/>
      <c r="BA93" s="872"/>
      <c r="BB93" s="872"/>
      <c r="BC93" s="872"/>
      <c r="BD93" s="872"/>
      <c r="BE93" s="872"/>
      <c r="BF93" s="872"/>
      <c r="BG93" s="872"/>
      <c r="BH93" s="872"/>
      <c r="BI93" s="872"/>
      <c r="BJ93" s="872"/>
      <c r="BK93" s="872"/>
      <c r="BL93" s="872"/>
      <c r="BM93" s="872"/>
      <c r="BN93" s="872"/>
      <c r="BO93" s="872"/>
      <c r="BP93" s="872"/>
      <c r="BQ93" s="872"/>
      <c r="BR93" s="872"/>
      <c r="BS93" s="872"/>
      <c r="BT93" s="872"/>
      <c r="BU93" s="872"/>
      <c r="BV93" s="872"/>
      <c r="BW93" s="872"/>
      <c r="BX93" s="872"/>
      <c r="BY93" s="872"/>
      <c r="BZ93" s="872"/>
      <c r="CA93" s="872"/>
      <c r="CB93" s="872"/>
      <c r="CC93" s="872"/>
      <c r="CD93" s="872"/>
      <c r="CE93" s="872"/>
      <c r="CF93" s="872"/>
      <c r="CG93" s="872"/>
      <c r="CH93" s="872"/>
      <c r="CI93" s="872"/>
      <c r="CJ93" s="872"/>
      <c r="CK93" s="872"/>
      <c r="CL93" s="872"/>
      <c r="CM93" s="872"/>
      <c r="CN93" s="872"/>
      <c r="CO93" s="872"/>
      <c r="CP93" s="872"/>
      <c r="CQ93" s="872"/>
      <c r="CR93" s="872"/>
      <c r="CS93" s="872"/>
      <c r="CT93" s="872"/>
      <c r="CU93" s="872"/>
      <c r="CV93" s="872"/>
      <c r="CW93" s="872"/>
      <c r="CX93" s="872"/>
      <c r="CY93" s="872"/>
      <c r="CZ93" s="872"/>
      <c r="DA93" s="872"/>
      <c r="DB93" s="872"/>
      <c r="DC93" s="872"/>
      <c r="DD93" s="872"/>
      <c r="DE93" s="872"/>
      <c r="DF93" s="872"/>
      <c r="DG93" s="872"/>
      <c r="DH93" s="872"/>
      <c r="DI93" s="872"/>
      <c r="DJ93" s="872"/>
      <c r="DK93" s="872"/>
      <c r="DL93" s="872"/>
      <c r="DM93" s="872"/>
      <c r="DN93" s="872"/>
      <c r="DO93" s="872"/>
      <c r="DP93" s="872"/>
      <c r="DQ93" s="872"/>
      <c r="DR93" s="872"/>
      <c r="DS93" s="872"/>
      <c r="DT93" s="872"/>
      <c r="DU93" s="872"/>
      <c r="DV93" s="872"/>
      <c r="DW93" s="872"/>
      <c r="DX93" s="872"/>
      <c r="DY93" s="872"/>
      <c r="DZ93" s="976"/>
    </row>
    <row r="94" spans="6:130" s="975" customFormat="1" x14ac:dyDescent="0.2">
      <c r="F94" s="872"/>
      <c r="G94" s="872"/>
      <c r="H94" s="872"/>
      <c r="I94" s="872"/>
      <c r="J94" s="872"/>
      <c r="K94" s="872"/>
      <c r="L94" s="872"/>
      <c r="M94" s="872"/>
      <c r="N94" s="872"/>
      <c r="O94" s="872"/>
      <c r="P94" s="872"/>
      <c r="Q94" s="872"/>
      <c r="R94" s="872"/>
      <c r="S94" s="872"/>
      <c r="T94" s="872"/>
      <c r="U94" s="872"/>
      <c r="V94" s="872"/>
      <c r="W94" s="872"/>
      <c r="X94" s="872"/>
      <c r="Y94" s="872"/>
      <c r="Z94" s="872"/>
      <c r="AA94" s="872"/>
      <c r="AB94" s="872"/>
      <c r="AC94" s="872"/>
      <c r="AD94" s="872"/>
      <c r="AE94" s="872"/>
      <c r="AF94" s="872"/>
      <c r="AG94" s="872"/>
      <c r="AH94" s="872"/>
      <c r="AI94" s="872"/>
      <c r="AJ94" s="872"/>
      <c r="AK94" s="872"/>
      <c r="AL94" s="872"/>
      <c r="AM94" s="872"/>
      <c r="AN94" s="872"/>
      <c r="AO94" s="872"/>
      <c r="AP94" s="872"/>
      <c r="AQ94" s="872"/>
      <c r="AR94" s="872"/>
      <c r="AS94" s="872"/>
      <c r="AT94" s="872"/>
      <c r="AU94" s="872"/>
      <c r="AV94" s="872"/>
      <c r="AW94" s="872"/>
      <c r="AX94" s="872"/>
      <c r="AY94" s="872"/>
      <c r="AZ94" s="872"/>
      <c r="BA94" s="872"/>
      <c r="BB94" s="872"/>
      <c r="BC94" s="872"/>
      <c r="BD94" s="872"/>
      <c r="BE94" s="872"/>
      <c r="BF94" s="872"/>
      <c r="BG94" s="872"/>
      <c r="BH94" s="872"/>
      <c r="BI94" s="872"/>
      <c r="BJ94" s="872"/>
      <c r="BK94" s="872"/>
      <c r="BL94" s="872"/>
      <c r="BM94" s="872"/>
      <c r="BN94" s="872"/>
      <c r="BO94" s="872"/>
      <c r="BP94" s="872"/>
      <c r="BQ94" s="872"/>
      <c r="BR94" s="872"/>
      <c r="BS94" s="872"/>
      <c r="BT94" s="872"/>
      <c r="BU94" s="872"/>
      <c r="BV94" s="872"/>
      <c r="BW94" s="872"/>
      <c r="BX94" s="872"/>
      <c r="BY94" s="872"/>
      <c r="BZ94" s="872"/>
      <c r="CA94" s="872"/>
      <c r="CB94" s="872"/>
      <c r="CC94" s="872"/>
      <c r="CD94" s="872"/>
      <c r="CE94" s="872"/>
      <c r="CF94" s="872"/>
      <c r="CG94" s="872"/>
      <c r="CH94" s="872"/>
      <c r="CI94" s="872"/>
      <c r="CJ94" s="872"/>
      <c r="CK94" s="872"/>
      <c r="CL94" s="872"/>
      <c r="CM94" s="872"/>
      <c r="CN94" s="872"/>
      <c r="CO94" s="872"/>
      <c r="CP94" s="872"/>
      <c r="CQ94" s="872"/>
      <c r="CR94" s="872"/>
      <c r="CS94" s="872"/>
      <c r="CT94" s="872"/>
      <c r="CU94" s="872"/>
      <c r="CV94" s="872"/>
      <c r="CW94" s="872"/>
      <c r="CX94" s="872"/>
      <c r="CY94" s="872"/>
      <c r="CZ94" s="872"/>
      <c r="DA94" s="872"/>
      <c r="DB94" s="872"/>
      <c r="DC94" s="872"/>
      <c r="DD94" s="872"/>
      <c r="DE94" s="872"/>
      <c r="DF94" s="872"/>
      <c r="DG94" s="872"/>
      <c r="DH94" s="872"/>
      <c r="DI94" s="872"/>
      <c r="DJ94" s="872"/>
      <c r="DK94" s="872"/>
      <c r="DL94" s="872"/>
      <c r="DM94" s="872"/>
      <c r="DN94" s="872"/>
      <c r="DO94" s="872"/>
      <c r="DP94" s="872"/>
      <c r="DQ94" s="872"/>
      <c r="DR94" s="872"/>
      <c r="DS94" s="872"/>
      <c r="DT94" s="872"/>
      <c r="DU94" s="872"/>
      <c r="DV94" s="872"/>
      <c r="DW94" s="872"/>
      <c r="DX94" s="872"/>
      <c r="DY94" s="872"/>
      <c r="DZ94" s="976"/>
    </row>
    <row r="95" spans="6:130" s="975" customFormat="1" x14ac:dyDescent="0.2">
      <c r="F95" s="872"/>
      <c r="G95" s="872"/>
      <c r="H95" s="872"/>
      <c r="I95" s="872"/>
      <c r="J95" s="872"/>
      <c r="K95" s="872"/>
      <c r="L95" s="872"/>
      <c r="M95" s="872"/>
      <c r="N95" s="872"/>
      <c r="O95" s="872"/>
      <c r="P95" s="872"/>
      <c r="Q95" s="872"/>
      <c r="R95" s="872"/>
      <c r="S95" s="872"/>
      <c r="T95" s="872"/>
      <c r="U95" s="872"/>
      <c r="V95" s="872"/>
      <c r="W95" s="872"/>
      <c r="X95" s="872"/>
      <c r="Y95" s="872"/>
      <c r="Z95" s="872"/>
      <c r="AA95" s="872"/>
      <c r="AB95" s="872"/>
      <c r="AC95" s="872"/>
      <c r="AD95" s="872"/>
      <c r="AE95" s="872"/>
      <c r="AF95" s="872"/>
      <c r="AG95" s="872"/>
      <c r="AH95" s="872"/>
      <c r="AI95" s="872"/>
      <c r="AJ95" s="872"/>
      <c r="AK95" s="872"/>
      <c r="AL95" s="872"/>
      <c r="AM95" s="872"/>
      <c r="AN95" s="872"/>
      <c r="AO95" s="872"/>
      <c r="AP95" s="872"/>
      <c r="AQ95" s="872"/>
      <c r="AR95" s="872"/>
      <c r="AS95" s="872"/>
      <c r="AT95" s="872"/>
      <c r="AU95" s="872"/>
      <c r="AV95" s="872"/>
      <c r="AW95" s="872"/>
      <c r="AX95" s="872"/>
      <c r="AY95" s="872"/>
      <c r="AZ95" s="872"/>
      <c r="BA95" s="872"/>
      <c r="BB95" s="872"/>
      <c r="BC95" s="872"/>
      <c r="BD95" s="872"/>
      <c r="BE95" s="872"/>
      <c r="BF95" s="872"/>
      <c r="BG95" s="872"/>
      <c r="BH95" s="872"/>
      <c r="BI95" s="872"/>
      <c r="BJ95" s="872"/>
      <c r="BK95" s="872"/>
      <c r="BL95" s="872"/>
      <c r="BM95" s="872"/>
      <c r="BN95" s="872"/>
      <c r="BO95" s="872"/>
      <c r="BP95" s="872"/>
      <c r="BQ95" s="872"/>
      <c r="BR95" s="872"/>
      <c r="BS95" s="872"/>
      <c r="BT95" s="872"/>
      <c r="BU95" s="872"/>
      <c r="BV95" s="872"/>
      <c r="BW95" s="872"/>
      <c r="BX95" s="872"/>
      <c r="BY95" s="872"/>
      <c r="BZ95" s="872"/>
      <c r="CA95" s="872"/>
      <c r="CB95" s="872"/>
      <c r="CC95" s="872"/>
      <c r="CD95" s="872"/>
      <c r="CE95" s="872"/>
      <c r="CF95" s="872"/>
      <c r="CG95" s="872"/>
      <c r="CH95" s="872"/>
      <c r="CI95" s="872"/>
      <c r="CJ95" s="872"/>
      <c r="CK95" s="872"/>
      <c r="CL95" s="872"/>
      <c r="CM95" s="872"/>
      <c r="CN95" s="872"/>
      <c r="CO95" s="872"/>
      <c r="CP95" s="872"/>
      <c r="CQ95" s="872"/>
      <c r="CR95" s="872"/>
      <c r="CS95" s="872"/>
      <c r="CT95" s="872"/>
      <c r="CU95" s="872"/>
      <c r="CV95" s="872"/>
      <c r="CW95" s="872"/>
      <c r="CX95" s="872"/>
      <c r="CY95" s="872"/>
      <c r="CZ95" s="872"/>
      <c r="DA95" s="872"/>
      <c r="DB95" s="872"/>
      <c r="DC95" s="872"/>
      <c r="DD95" s="872"/>
      <c r="DE95" s="872"/>
      <c r="DF95" s="872"/>
      <c r="DG95" s="872"/>
      <c r="DH95" s="872"/>
      <c r="DI95" s="872"/>
      <c r="DJ95" s="872"/>
      <c r="DK95" s="872"/>
      <c r="DL95" s="872"/>
      <c r="DM95" s="872"/>
      <c r="DN95" s="872"/>
      <c r="DO95" s="872"/>
      <c r="DP95" s="872"/>
      <c r="DQ95" s="872"/>
      <c r="DR95" s="872"/>
      <c r="DS95" s="872"/>
      <c r="DT95" s="872"/>
      <c r="DU95" s="872"/>
      <c r="DV95" s="872"/>
      <c r="DW95" s="872"/>
      <c r="DX95" s="872"/>
      <c r="DY95" s="872"/>
      <c r="DZ95" s="976"/>
    </row>
    <row r="96" spans="6:130" s="975" customFormat="1" x14ac:dyDescent="0.2">
      <c r="F96" s="872"/>
      <c r="G96" s="872"/>
      <c r="H96" s="872"/>
      <c r="I96" s="872"/>
      <c r="J96" s="872"/>
      <c r="K96" s="872"/>
      <c r="L96" s="872"/>
      <c r="M96" s="872"/>
      <c r="N96" s="872"/>
      <c r="O96" s="872"/>
      <c r="P96" s="872"/>
      <c r="Q96" s="872"/>
      <c r="R96" s="872"/>
      <c r="S96" s="872"/>
      <c r="T96" s="872"/>
      <c r="U96" s="872"/>
      <c r="V96" s="872"/>
      <c r="W96" s="872"/>
      <c r="X96" s="872"/>
      <c r="Y96" s="872"/>
      <c r="Z96" s="872"/>
      <c r="AA96" s="872"/>
      <c r="AB96" s="872"/>
      <c r="AC96" s="872"/>
      <c r="AD96" s="872"/>
      <c r="AE96" s="872"/>
      <c r="AF96" s="872"/>
      <c r="AG96" s="872"/>
      <c r="AH96" s="872"/>
      <c r="AI96" s="872"/>
      <c r="AJ96" s="872"/>
      <c r="AK96" s="872"/>
      <c r="AL96" s="872"/>
      <c r="AM96" s="872"/>
      <c r="AN96" s="872"/>
      <c r="AO96" s="872"/>
      <c r="AP96" s="872"/>
      <c r="AQ96" s="872"/>
      <c r="AR96" s="872"/>
      <c r="AS96" s="872"/>
      <c r="AT96" s="872"/>
      <c r="AU96" s="872"/>
      <c r="AV96" s="872"/>
      <c r="AW96" s="872"/>
      <c r="AX96" s="872"/>
      <c r="AY96" s="872"/>
      <c r="AZ96" s="872"/>
      <c r="BA96" s="872"/>
      <c r="BB96" s="872"/>
      <c r="BC96" s="872"/>
      <c r="BD96" s="872"/>
      <c r="BE96" s="872"/>
      <c r="BF96" s="872"/>
      <c r="BG96" s="872"/>
      <c r="BH96" s="872"/>
      <c r="BI96" s="872"/>
      <c r="BJ96" s="872"/>
      <c r="BK96" s="872"/>
      <c r="BL96" s="872"/>
      <c r="BM96" s="872"/>
      <c r="BN96" s="872"/>
      <c r="BO96" s="872"/>
      <c r="BP96" s="872"/>
      <c r="BQ96" s="872"/>
      <c r="BR96" s="872"/>
      <c r="BS96" s="872"/>
      <c r="BT96" s="872"/>
      <c r="BU96" s="872"/>
      <c r="BV96" s="872"/>
      <c r="BW96" s="872"/>
      <c r="BX96" s="872"/>
      <c r="BY96" s="872"/>
      <c r="BZ96" s="872"/>
      <c r="CA96" s="872"/>
      <c r="CB96" s="872"/>
      <c r="CC96" s="872"/>
      <c r="CD96" s="872"/>
      <c r="CE96" s="872"/>
      <c r="CF96" s="872"/>
      <c r="CG96" s="872"/>
      <c r="CH96" s="872"/>
      <c r="CI96" s="872"/>
      <c r="CJ96" s="872"/>
      <c r="CK96" s="872"/>
      <c r="CL96" s="872"/>
      <c r="CM96" s="872"/>
      <c r="CN96" s="872"/>
      <c r="CO96" s="872"/>
      <c r="CP96" s="872"/>
      <c r="CQ96" s="872"/>
      <c r="CR96" s="872"/>
      <c r="CS96" s="872"/>
      <c r="CT96" s="872"/>
      <c r="CU96" s="872"/>
      <c r="CV96" s="872"/>
      <c r="CW96" s="872"/>
      <c r="CX96" s="872"/>
      <c r="CY96" s="872"/>
      <c r="CZ96" s="872"/>
      <c r="DA96" s="872"/>
      <c r="DB96" s="872"/>
      <c r="DC96" s="872"/>
      <c r="DD96" s="872"/>
      <c r="DE96" s="872"/>
      <c r="DF96" s="872"/>
      <c r="DG96" s="872"/>
      <c r="DH96" s="872"/>
      <c r="DI96" s="872"/>
      <c r="DJ96" s="872"/>
      <c r="DK96" s="872"/>
      <c r="DL96" s="872"/>
      <c r="DM96" s="872"/>
      <c r="DN96" s="872"/>
      <c r="DO96" s="872"/>
      <c r="DP96" s="872"/>
      <c r="DQ96" s="872"/>
      <c r="DR96" s="872"/>
      <c r="DS96" s="872"/>
      <c r="DT96" s="872"/>
      <c r="DU96" s="872"/>
      <c r="DV96" s="872"/>
      <c r="DW96" s="872"/>
      <c r="DX96" s="872"/>
      <c r="DY96" s="872"/>
      <c r="DZ96" s="976"/>
    </row>
    <row r="97" spans="6:130" s="975" customFormat="1" x14ac:dyDescent="0.2">
      <c r="F97" s="872"/>
      <c r="G97" s="872"/>
      <c r="H97" s="872"/>
      <c r="I97" s="872"/>
      <c r="J97" s="872"/>
      <c r="K97" s="872"/>
      <c r="L97" s="872"/>
      <c r="M97" s="872"/>
      <c r="N97" s="872"/>
      <c r="O97" s="872"/>
      <c r="P97" s="872"/>
      <c r="Q97" s="872"/>
      <c r="R97" s="872"/>
      <c r="S97" s="872"/>
      <c r="T97" s="872"/>
      <c r="U97" s="872"/>
      <c r="V97" s="872"/>
      <c r="W97" s="872"/>
      <c r="X97" s="872"/>
      <c r="Y97" s="872"/>
      <c r="Z97" s="872"/>
      <c r="AA97" s="872"/>
      <c r="AB97" s="872"/>
      <c r="AC97" s="872"/>
      <c r="AD97" s="872"/>
      <c r="AE97" s="872"/>
      <c r="AF97" s="872"/>
      <c r="AG97" s="872"/>
      <c r="AH97" s="872"/>
      <c r="AI97" s="872"/>
      <c r="AJ97" s="872"/>
      <c r="AK97" s="872"/>
      <c r="AL97" s="872"/>
      <c r="AM97" s="872"/>
      <c r="AN97" s="872"/>
      <c r="AO97" s="872"/>
      <c r="AP97" s="872"/>
      <c r="AQ97" s="872"/>
      <c r="AR97" s="872"/>
      <c r="AS97" s="872"/>
      <c r="AT97" s="872"/>
      <c r="AU97" s="872"/>
      <c r="AV97" s="872"/>
      <c r="AW97" s="872"/>
      <c r="AX97" s="872"/>
      <c r="AY97" s="872"/>
      <c r="AZ97" s="872"/>
      <c r="BA97" s="872"/>
      <c r="BB97" s="872"/>
      <c r="BC97" s="872"/>
      <c r="BD97" s="872"/>
      <c r="BE97" s="872"/>
      <c r="BF97" s="872"/>
      <c r="BG97" s="872"/>
      <c r="BH97" s="872"/>
      <c r="BI97" s="872"/>
      <c r="BJ97" s="872"/>
      <c r="BK97" s="872"/>
      <c r="BL97" s="872"/>
      <c r="BM97" s="872"/>
      <c r="BN97" s="872"/>
      <c r="BO97" s="872"/>
      <c r="BP97" s="872"/>
      <c r="BQ97" s="872"/>
      <c r="BR97" s="872"/>
      <c r="BS97" s="872"/>
      <c r="BT97" s="872"/>
      <c r="BU97" s="872"/>
      <c r="BV97" s="872"/>
      <c r="BW97" s="872"/>
      <c r="BX97" s="872"/>
      <c r="BY97" s="872"/>
      <c r="BZ97" s="872"/>
      <c r="CA97" s="872"/>
      <c r="CB97" s="872"/>
      <c r="CC97" s="872"/>
      <c r="CD97" s="872"/>
      <c r="CE97" s="872"/>
      <c r="CF97" s="872"/>
      <c r="CG97" s="872"/>
      <c r="CH97" s="872"/>
      <c r="CI97" s="872"/>
      <c r="CJ97" s="872"/>
      <c r="CK97" s="872"/>
      <c r="CL97" s="872"/>
      <c r="CM97" s="872"/>
      <c r="CN97" s="872"/>
      <c r="CO97" s="872"/>
      <c r="CP97" s="872"/>
      <c r="CQ97" s="872"/>
      <c r="CR97" s="872"/>
      <c r="CS97" s="872"/>
      <c r="CT97" s="872"/>
      <c r="CU97" s="872"/>
      <c r="CV97" s="872"/>
      <c r="CW97" s="872"/>
      <c r="CX97" s="872"/>
      <c r="CY97" s="872"/>
      <c r="CZ97" s="872"/>
      <c r="DA97" s="872"/>
      <c r="DB97" s="872"/>
      <c r="DC97" s="872"/>
      <c r="DD97" s="872"/>
      <c r="DE97" s="872"/>
      <c r="DF97" s="872"/>
      <c r="DG97" s="872"/>
      <c r="DH97" s="872"/>
      <c r="DI97" s="872"/>
      <c r="DJ97" s="872"/>
      <c r="DK97" s="872"/>
      <c r="DL97" s="872"/>
      <c r="DM97" s="872"/>
      <c r="DN97" s="872"/>
      <c r="DO97" s="872"/>
      <c r="DP97" s="872"/>
      <c r="DQ97" s="872"/>
      <c r="DR97" s="872"/>
      <c r="DS97" s="872"/>
      <c r="DT97" s="872"/>
      <c r="DU97" s="872"/>
      <c r="DV97" s="872"/>
      <c r="DW97" s="872"/>
      <c r="DX97" s="872"/>
      <c r="DY97" s="872"/>
      <c r="DZ97" s="976"/>
    </row>
    <row r="98" spans="6:130" s="975" customFormat="1" x14ac:dyDescent="0.2">
      <c r="F98" s="872"/>
      <c r="G98" s="872"/>
      <c r="H98" s="872"/>
      <c r="I98" s="872"/>
      <c r="J98" s="872"/>
      <c r="K98" s="872"/>
      <c r="L98" s="872"/>
      <c r="M98" s="872"/>
      <c r="N98" s="872"/>
      <c r="O98" s="872"/>
      <c r="P98" s="872"/>
      <c r="Q98" s="872"/>
      <c r="R98" s="872"/>
      <c r="S98" s="872"/>
      <c r="T98" s="872"/>
      <c r="U98" s="872"/>
      <c r="V98" s="872"/>
      <c r="W98" s="872"/>
      <c r="X98" s="872"/>
      <c r="Y98" s="872"/>
      <c r="Z98" s="872"/>
      <c r="AA98" s="872"/>
      <c r="AB98" s="872"/>
      <c r="AC98" s="872"/>
      <c r="AD98" s="872"/>
      <c r="AE98" s="872"/>
      <c r="AF98" s="872"/>
      <c r="AG98" s="872"/>
      <c r="AH98" s="872"/>
      <c r="AI98" s="872"/>
      <c r="AJ98" s="872"/>
      <c r="AK98" s="872"/>
      <c r="AL98" s="872"/>
      <c r="AM98" s="872"/>
      <c r="AN98" s="872"/>
      <c r="AO98" s="872"/>
      <c r="AP98" s="872"/>
      <c r="AQ98" s="872"/>
      <c r="AR98" s="872"/>
      <c r="AS98" s="872"/>
      <c r="AT98" s="872"/>
      <c r="AU98" s="872"/>
      <c r="AV98" s="872"/>
      <c r="AW98" s="872"/>
      <c r="AX98" s="872"/>
      <c r="AY98" s="872"/>
      <c r="AZ98" s="872"/>
      <c r="BA98" s="872"/>
      <c r="BB98" s="872"/>
      <c r="BC98" s="872"/>
      <c r="BD98" s="872"/>
      <c r="BE98" s="872"/>
      <c r="BF98" s="872"/>
      <c r="BG98" s="872"/>
      <c r="BH98" s="872"/>
      <c r="BI98" s="872"/>
      <c r="BJ98" s="872"/>
      <c r="BK98" s="872"/>
      <c r="BL98" s="872"/>
      <c r="BM98" s="872"/>
      <c r="BN98" s="872"/>
      <c r="BO98" s="872"/>
      <c r="BP98" s="872"/>
      <c r="BQ98" s="872"/>
      <c r="BR98" s="872"/>
      <c r="BS98" s="872"/>
      <c r="BT98" s="872"/>
      <c r="BU98" s="872"/>
      <c r="BV98" s="872"/>
      <c r="BW98" s="872"/>
      <c r="BX98" s="872"/>
      <c r="BY98" s="872"/>
      <c r="BZ98" s="872"/>
      <c r="CA98" s="872"/>
      <c r="CB98" s="872"/>
      <c r="CC98" s="872"/>
      <c r="CD98" s="872"/>
      <c r="CE98" s="872"/>
      <c r="CF98" s="872"/>
      <c r="CG98" s="872"/>
      <c r="CH98" s="872"/>
      <c r="CI98" s="872"/>
      <c r="CJ98" s="872"/>
      <c r="CK98" s="872"/>
      <c r="CL98" s="872"/>
      <c r="CM98" s="872"/>
      <c r="CN98" s="872"/>
      <c r="CO98" s="872"/>
      <c r="CP98" s="872"/>
      <c r="CQ98" s="872"/>
      <c r="CR98" s="872"/>
      <c r="CS98" s="872"/>
      <c r="CT98" s="872"/>
      <c r="CU98" s="872"/>
      <c r="CV98" s="872"/>
      <c r="CW98" s="872"/>
      <c r="CX98" s="872"/>
      <c r="CY98" s="872"/>
      <c r="CZ98" s="872"/>
      <c r="DA98" s="872"/>
      <c r="DB98" s="872"/>
      <c r="DC98" s="872"/>
      <c r="DD98" s="872"/>
      <c r="DE98" s="872"/>
      <c r="DF98" s="872"/>
      <c r="DG98" s="872"/>
      <c r="DH98" s="872"/>
      <c r="DI98" s="872"/>
      <c r="DJ98" s="872"/>
      <c r="DK98" s="872"/>
      <c r="DL98" s="872"/>
      <c r="DM98" s="872"/>
      <c r="DN98" s="872"/>
      <c r="DO98" s="872"/>
      <c r="DP98" s="872"/>
      <c r="DQ98" s="872"/>
      <c r="DR98" s="872"/>
      <c r="DS98" s="872"/>
      <c r="DT98" s="872"/>
      <c r="DU98" s="872"/>
      <c r="DV98" s="872"/>
      <c r="DW98" s="872"/>
      <c r="DX98" s="872"/>
      <c r="DY98" s="872"/>
      <c r="DZ98" s="976"/>
    </row>
    <row r="99" spans="6:130" s="975" customFormat="1" x14ac:dyDescent="0.2">
      <c r="F99" s="872"/>
      <c r="G99" s="872"/>
      <c r="H99" s="872"/>
      <c r="I99" s="872"/>
      <c r="J99" s="872"/>
      <c r="K99" s="872"/>
      <c r="L99" s="872"/>
      <c r="M99" s="872"/>
      <c r="N99" s="872"/>
      <c r="O99" s="872"/>
      <c r="P99" s="872"/>
      <c r="Q99" s="872"/>
      <c r="R99" s="872"/>
      <c r="S99" s="872"/>
      <c r="T99" s="872"/>
      <c r="U99" s="872"/>
      <c r="V99" s="872"/>
      <c r="W99" s="872"/>
      <c r="X99" s="872"/>
      <c r="Y99" s="872"/>
      <c r="Z99" s="872"/>
      <c r="AA99" s="872"/>
      <c r="AB99" s="872"/>
      <c r="AC99" s="872"/>
      <c r="AD99" s="872"/>
      <c r="AE99" s="872"/>
      <c r="AF99" s="872"/>
      <c r="AG99" s="872"/>
      <c r="AH99" s="872"/>
      <c r="AI99" s="872"/>
      <c r="AJ99" s="872"/>
      <c r="AK99" s="872"/>
      <c r="AL99" s="872"/>
      <c r="AM99" s="872"/>
      <c r="AN99" s="872"/>
      <c r="AO99" s="872"/>
      <c r="AP99" s="872"/>
      <c r="AQ99" s="872"/>
      <c r="AR99" s="872"/>
      <c r="AS99" s="872"/>
      <c r="AT99" s="872"/>
      <c r="AU99" s="872"/>
      <c r="AV99" s="872"/>
      <c r="AW99" s="872"/>
      <c r="AX99" s="872"/>
      <c r="AY99" s="872"/>
      <c r="AZ99" s="872"/>
      <c r="BA99" s="872"/>
      <c r="BB99" s="872"/>
      <c r="BC99" s="872"/>
      <c r="BD99" s="872"/>
      <c r="BE99" s="872"/>
      <c r="BF99" s="872"/>
      <c r="BG99" s="872"/>
      <c r="BH99" s="872"/>
      <c r="BI99" s="872"/>
      <c r="BJ99" s="872"/>
      <c r="BK99" s="872"/>
      <c r="BL99" s="872"/>
      <c r="BM99" s="872"/>
      <c r="BN99" s="872"/>
      <c r="BO99" s="872"/>
      <c r="BP99" s="872"/>
      <c r="BQ99" s="872"/>
      <c r="BR99" s="872"/>
      <c r="BS99" s="872"/>
      <c r="BT99" s="872"/>
      <c r="BU99" s="872"/>
      <c r="BV99" s="872"/>
      <c r="BW99" s="872"/>
      <c r="BX99" s="872"/>
      <c r="BY99" s="872"/>
      <c r="BZ99" s="872"/>
      <c r="CA99" s="872"/>
      <c r="CB99" s="872"/>
      <c r="CC99" s="872"/>
      <c r="CD99" s="872"/>
      <c r="CE99" s="872"/>
      <c r="CF99" s="872"/>
      <c r="CG99" s="872"/>
      <c r="CH99" s="872"/>
      <c r="CI99" s="872"/>
      <c r="CJ99" s="872"/>
      <c r="CK99" s="872"/>
      <c r="CL99" s="872"/>
      <c r="CM99" s="872"/>
      <c r="CN99" s="872"/>
      <c r="CO99" s="872"/>
      <c r="CP99" s="872"/>
      <c r="CQ99" s="872"/>
      <c r="CR99" s="872"/>
      <c r="CS99" s="872"/>
      <c r="CT99" s="872"/>
      <c r="CU99" s="872"/>
      <c r="CV99" s="872"/>
      <c r="CW99" s="872"/>
      <c r="CX99" s="872"/>
      <c r="CY99" s="872"/>
      <c r="CZ99" s="872"/>
      <c r="DA99" s="872"/>
      <c r="DB99" s="872"/>
      <c r="DC99" s="872"/>
      <c r="DD99" s="872"/>
      <c r="DE99" s="872"/>
      <c r="DF99" s="872"/>
      <c r="DG99" s="872"/>
      <c r="DH99" s="872"/>
      <c r="DI99" s="872"/>
      <c r="DJ99" s="872"/>
      <c r="DK99" s="872"/>
      <c r="DL99" s="872"/>
      <c r="DM99" s="872"/>
      <c r="DN99" s="872"/>
      <c r="DO99" s="872"/>
      <c r="DP99" s="872"/>
      <c r="DQ99" s="872"/>
      <c r="DR99" s="872"/>
      <c r="DS99" s="872"/>
      <c r="DT99" s="872"/>
      <c r="DU99" s="872"/>
      <c r="DV99" s="872"/>
      <c r="DW99" s="872"/>
      <c r="DX99" s="872"/>
      <c r="DY99" s="872"/>
      <c r="DZ99" s="976"/>
    </row>
    <row r="100" spans="6:130" s="975" customFormat="1" x14ac:dyDescent="0.2">
      <c r="F100" s="872"/>
      <c r="G100" s="872"/>
      <c r="H100" s="872"/>
      <c r="I100" s="872"/>
      <c r="J100" s="872"/>
      <c r="K100" s="872"/>
      <c r="L100" s="872"/>
      <c r="M100" s="872"/>
      <c r="N100" s="872"/>
      <c r="O100" s="872"/>
      <c r="P100" s="872"/>
      <c r="Q100" s="872"/>
      <c r="R100" s="872"/>
      <c r="S100" s="872"/>
      <c r="T100" s="872"/>
      <c r="U100" s="872"/>
      <c r="V100" s="872"/>
      <c r="W100" s="872"/>
      <c r="X100" s="872"/>
      <c r="Y100" s="872"/>
      <c r="Z100" s="872"/>
      <c r="AA100" s="872"/>
      <c r="AB100" s="872"/>
      <c r="AC100" s="872"/>
      <c r="AD100" s="872"/>
      <c r="AE100" s="872"/>
      <c r="AF100" s="872"/>
      <c r="AG100" s="872"/>
      <c r="AH100" s="872"/>
      <c r="AI100" s="872"/>
      <c r="AJ100" s="872"/>
      <c r="AK100" s="872"/>
      <c r="AL100" s="872"/>
      <c r="AM100" s="872"/>
      <c r="AN100" s="872"/>
      <c r="AO100" s="872"/>
      <c r="AP100" s="872"/>
      <c r="AQ100" s="872"/>
      <c r="AR100" s="872"/>
      <c r="AS100" s="872"/>
      <c r="AT100" s="872"/>
      <c r="AU100" s="872"/>
      <c r="AV100" s="872"/>
      <c r="AW100" s="872"/>
      <c r="AX100" s="872"/>
      <c r="AY100" s="872"/>
      <c r="AZ100" s="872"/>
      <c r="BA100" s="872"/>
      <c r="BB100" s="872"/>
      <c r="BC100" s="872"/>
      <c r="BD100" s="872"/>
      <c r="BE100" s="872"/>
      <c r="BF100" s="872"/>
      <c r="BG100" s="872"/>
      <c r="BH100" s="872"/>
      <c r="BI100" s="872"/>
      <c r="BJ100" s="872"/>
      <c r="BK100" s="872"/>
      <c r="BL100" s="872"/>
      <c r="BM100" s="872"/>
      <c r="BN100" s="872"/>
      <c r="BO100" s="872"/>
      <c r="BP100" s="872"/>
      <c r="BQ100" s="872"/>
      <c r="BR100" s="872"/>
      <c r="BS100" s="872"/>
      <c r="BT100" s="872"/>
      <c r="BU100" s="872"/>
      <c r="BV100" s="872"/>
      <c r="BW100" s="872"/>
      <c r="BX100" s="872"/>
      <c r="BY100" s="872"/>
      <c r="BZ100" s="872"/>
      <c r="CA100" s="872"/>
      <c r="CB100" s="872"/>
      <c r="CC100" s="872"/>
      <c r="CD100" s="872"/>
      <c r="CE100" s="872"/>
      <c r="CF100" s="872"/>
      <c r="CG100" s="872"/>
      <c r="CH100" s="872"/>
      <c r="CI100" s="872"/>
      <c r="CJ100" s="872"/>
      <c r="CK100" s="872"/>
      <c r="CL100" s="872"/>
      <c r="CM100" s="872"/>
      <c r="CN100" s="872"/>
      <c r="CO100" s="872"/>
      <c r="CP100" s="872"/>
      <c r="CQ100" s="872"/>
      <c r="CR100" s="872"/>
      <c r="CS100" s="872"/>
      <c r="CT100" s="872"/>
      <c r="CU100" s="872"/>
      <c r="CV100" s="872"/>
      <c r="CW100" s="872"/>
      <c r="CX100" s="872"/>
      <c r="CY100" s="872"/>
      <c r="CZ100" s="872"/>
      <c r="DA100" s="872"/>
      <c r="DB100" s="872"/>
      <c r="DC100" s="872"/>
      <c r="DD100" s="872"/>
      <c r="DE100" s="872"/>
      <c r="DF100" s="872"/>
      <c r="DG100" s="872"/>
      <c r="DH100" s="872"/>
      <c r="DI100" s="872"/>
      <c r="DJ100" s="872"/>
      <c r="DK100" s="872"/>
      <c r="DL100" s="872"/>
      <c r="DM100" s="872"/>
      <c r="DN100" s="872"/>
      <c r="DO100" s="872"/>
      <c r="DP100" s="872"/>
      <c r="DQ100" s="872"/>
      <c r="DR100" s="872"/>
      <c r="DS100" s="872"/>
      <c r="DT100" s="872"/>
      <c r="DU100" s="872"/>
      <c r="DV100" s="872"/>
      <c r="DW100" s="872"/>
      <c r="DX100" s="872"/>
      <c r="DY100" s="872"/>
      <c r="DZ100" s="976"/>
    </row>
    <row r="101" spans="6:130" s="975" customFormat="1" x14ac:dyDescent="0.2">
      <c r="F101" s="872"/>
      <c r="G101" s="872"/>
      <c r="H101" s="872"/>
      <c r="I101" s="872"/>
      <c r="J101" s="872"/>
      <c r="K101" s="872"/>
      <c r="L101" s="872"/>
      <c r="M101" s="872"/>
      <c r="N101" s="872"/>
      <c r="O101" s="872"/>
      <c r="P101" s="872"/>
      <c r="Q101" s="872"/>
      <c r="R101" s="872"/>
      <c r="S101" s="872"/>
      <c r="T101" s="872"/>
      <c r="U101" s="872"/>
      <c r="V101" s="872"/>
      <c r="W101" s="872"/>
      <c r="X101" s="872"/>
      <c r="Y101" s="872"/>
      <c r="Z101" s="872"/>
      <c r="AA101" s="872"/>
      <c r="AB101" s="872"/>
      <c r="AC101" s="872"/>
      <c r="AD101" s="872"/>
      <c r="AE101" s="872"/>
      <c r="AF101" s="872"/>
      <c r="AG101" s="872"/>
      <c r="AH101" s="872"/>
      <c r="AI101" s="872"/>
      <c r="AJ101" s="872"/>
      <c r="AK101" s="872"/>
      <c r="AL101" s="872"/>
      <c r="AM101" s="872"/>
      <c r="AN101" s="872"/>
      <c r="AO101" s="872"/>
      <c r="AP101" s="872"/>
      <c r="AQ101" s="872"/>
      <c r="AR101" s="872"/>
      <c r="AS101" s="872"/>
      <c r="AT101" s="872"/>
      <c r="AU101" s="872"/>
      <c r="AV101" s="872"/>
      <c r="AW101" s="872"/>
      <c r="AX101" s="872"/>
      <c r="AY101" s="872"/>
      <c r="AZ101" s="872"/>
      <c r="BA101" s="872"/>
      <c r="BB101" s="872"/>
      <c r="BC101" s="872"/>
      <c r="BD101" s="872"/>
      <c r="BE101" s="872"/>
      <c r="BF101" s="872"/>
      <c r="BG101" s="872"/>
      <c r="BH101" s="872"/>
      <c r="BI101" s="872"/>
      <c r="BJ101" s="872"/>
      <c r="BK101" s="872"/>
      <c r="BL101" s="872"/>
      <c r="BM101" s="872"/>
      <c r="BN101" s="872"/>
      <c r="BO101" s="872"/>
      <c r="BP101" s="872"/>
      <c r="BQ101" s="872"/>
      <c r="BR101" s="872"/>
      <c r="BS101" s="872"/>
      <c r="BT101" s="872"/>
      <c r="BU101" s="872"/>
      <c r="BV101" s="872"/>
      <c r="BW101" s="872"/>
      <c r="BX101" s="872"/>
      <c r="BY101" s="872"/>
      <c r="BZ101" s="872"/>
      <c r="CA101" s="872"/>
      <c r="CB101" s="872"/>
      <c r="CC101" s="872"/>
      <c r="CD101" s="872"/>
      <c r="CE101" s="872"/>
      <c r="CF101" s="872"/>
      <c r="CG101" s="872"/>
      <c r="CH101" s="872"/>
      <c r="CI101" s="872"/>
      <c r="CJ101" s="872"/>
      <c r="CK101" s="872"/>
      <c r="CL101" s="872"/>
      <c r="CM101" s="872"/>
      <c r="CN101" s="872"/>
      <c r="CO101" s="872"/>
      <c r="CP101" s="872"/>
      <c r="CQ101" s="872"/>
      <c r="CR101" s="872"/>
      <c r="CS101" s="872"/>
      <c r="CT101" s="872"/>
      <c r="CU101" s="872"/>
      <c r="CV101" s="872"/>
      <c r="CW101" s="872"/>
      <c r="CX101" s="872"/>
      <c r="CY101" s="872"/>
      <c r="CZ101" s="872"/>
      <c r="DA101" s="872"/>
      <c r="DB101" s="872"/>
      <c r="DC101" s="872"/>
      <c r="DD101" s="872"/>
      <c r="DE101" s="872"/>
      <c r="DF101" s="872"/>
      <c r="DG101" s="872"/>
      <c r="DH101" s="872"/>
      <c r="DI101" s="872"/>
      <c r="DJ101" s="872"/>
      <c r="DK101" s="872"/>
      <c r="DL101" s="872"/>
      <c r="DM101" s="872"/>
      <c r="DN101" s="872"/>
      <c r="DO101" s="872"/>
      <c r="DP101" s="872"/>
      <c r="DQ101" s="872"/>
      <c r="DR101" s="872"/>
      <c r="DS101" s="872"/>
      <c r="DT101" s="872"/>
      <c r="DU101" s="872"/>
      <c r="DV101" s="872"/>
      <c r="DW101" s="872"/>
      <c r="DX101" s="872"/>
      <c r="DY101" s="872"/>
      <c r="DZ101" s="976"/>
    </row>
    <row r="102" spans="6:130" s="975" customFormat="1" x14ac:dyDescent="0.2">
      <c r="F102" s="872"/>
      <c r="G102" s="872"/>
      <c r="H102" s="872"/>
      <c r="I102" s="872"/>
      <c r="J102" s="872"/>
      <c r="K102" s="872"/>
      <c r="L102" s="872"/>
      <c r="M102" s="872"/>
      <c r="N102" s="872"/>
      <c r="O102" s="872"/>
      <c r="P102" s="872"/>
      <c r="Q102" s="872"/>
      <c r="R102" s="872"/>
      <c r="S102" s="872"/>
      <c r="T102" s="872"/>
      <c r="U102" s="872"/>
      <c r="V102" s="872"/>
      <c r="W102" s="872"/>
      <c r="X102" s="872"/>
      <c r="Y102" s="872"/>
      <c r="Z102" s="872"/>
      <c r="AA102" s="872"/>
      <c r="AB102" s="872"/>
      <c r="AC102" s="872"/>
      <c r="AD102" s="872"/>
      <c r="AE102" s="872"/>
      <c r="AF102" s="872"/>
      <c r="AG102" s="872"/>
      <c r="AH102" s="872"/>
      <c r="AI102" s="872"/>
      <c r="AJ102" s="872"/>
      <c r="AK102" s="872"/>
      <c r="AL102" s="872"/>
      <c r="AM102" s="872"/>
      <c r="AN102" s="872"/>
      <c r="AO102" s="872"/>
      <c r="AP102" s="872"/>
      <c r="AQ102" s="872"/>
      <c r="AR102" s="872"/>
      <c r="AS102" s="872"/>
      <c r="AT102" s="872"/>
      <c r="AU102" s="872"/>
      <c r="AV102" s="872"/>
      <c r="AW102" s="872"/>
      <c r="AX102" s="872"/>
      <c r="AY102" s="872"/>
      <c r="AZ102" s="872"/>
      <c r="BA102" s="872"/>
      <c r="BB102" s="872"/>
      <c r="BC102" s="872"/>
      <c r="BD102" s="872"/>
      <c r="BE102" s="872"/>
      <c r="BF102" s="872"/>
      <c r="BG102" s="872"/>
      <c r="BH102" s="872"/>
      <c r="BI102" s="872"/>
      <c r="BJ102" s="872"/>
      <c r="BK102" s="872"/>
      <c r="BL102" s="872"/>
      <c r="BM102" s="872"/>
      <c r="BN102" s="872"/>
      <c r="BO102" s="872"/>
      <c r="BP102" s="872"/>
      <c r="BQ102" s="872"/>
      <c r="BR102" s="872"/>
      <c r="BS102" s="872"/>
      <c r="BT102" s="872"/>
      <c r="BU102" s="872"/>
      <c r="BV102" s="872"/>
      <c r="BW102" s="872"/>
      <c r="BX102" s="872"/>
      <c r="BY102" s="872"/>
      <c r="BZ102" s="872"/>
      <c r="CA102" s="872"/>
      <c r="CB102" s="872"/>
      <c r="CC102" s="872"/>
      <c r="CD102" s="872"/>
      <c r="CE102" s="872"/>
      <c r="CF102" s="872"/>
      <c r="CG102" s="872"/>
      <c r="CH102" s="872"/>
      <c r="CI102" s="872"/>
      <c r="CJ102" s="872"/>
      <c r="CK102" s="872"/>
      <c r="CL102" s="872"/>
      <c r="CM102" s="872"/>
      <c r="CN102" s="872"/>
      <c r="CO102" s="872"/>
      <c r="CP102" s="872"/>
      <c r="CQ102" s="872"/>
      <c r="CR102" s="872"/>
      <c r="CS102" s="872"/>
      <c r="CT102" s="872"/>
      <c r="CU102" s="872"/>
      <c r="CV102" s="872"/>
      <c r="CW102" s="872"/>
      <c r="CX102" s="872"/>
      <c r="CY102" s="872"/>
      <c r="CZ102" s="872"/>
      <c r="DA102" s="872"/>
      <c r="DB102" s="872"/>
      <c r="DC102" s="872"/>
      <c r="DD102" s="872"/>
      <c r="DE102" s="872"/>
      <c r="DF102" s="872"/>
      <c r="DG102" s="872"/>
      <c r="DH102" s="872"/>
      <c r="DI102" s="872"/>
      <c r="DJ102" s="872"/>
      <c r="DK102" s="872"/>
      <c r="DL102" s="872"/>
      <c r="DM102" s="872"/>
      <c r="DN102" s="872"/>
      <c r="DO102" s="872"/>
      <c r="DP102" s="872"/>
      <c r="DQ102" s="872"/>
      <c r="DR102" s="872"/>
      <c r="DS102" s="872"/>
      <c r="DT102" s="872"/>
      <c r="DU102" s="872"/>
      <c r="DV102" s="872"/>
      <c r="DW102" s="872"/>
      <c r="DX102" s="872"/>
      <c r="DY102" s="872"/>
      <c r="DZ102" s="976"/>
    </row>
    <row r="103" spans="6:130" s="975" customFormat="1" x14ac:dyDescent="0.2">
      <c r="F103" s="872"/>
      <c r="G103" s="872"/>
      <c r="H103" s="872"/>
      <c r="I103" s="872"/>
      <c r="J103" s="872"/>
      <c r="K103" s="872"/>
      <c r="L103" s="872"/>
      <c r="M103" s="872"/>
      <c r="N103" s="872"/>
      <c r="O103" s="872"/>
      <c r="P103" s="872"/>
      <c r="Q103" s="872"/>
      <c r="R103" s="872"/>
      <c r="S103" s="872"/>
      <c r="T103" s="872"/>
      <c r="U103" s="872"/>
      <c r="V103" s="872"/>
      <c r="W103" s="872"/>
      <c r="X103" s="872"/>
      <c r="Y103" s="872"/>
      <c r="Z103" s="872"/>
      <c r="AA103" s="872"/>
      <c r="AB103" s="872"/>
      <c r="AC103" s="872"/>
      <c r="AD103" s="872"/>
      <c r="AE103" s="872"/>
      <c r="AF103" s="872"/>
      <c r="AG103" s="872"/>
      <c r="AH103" s="872"/>
      <c r="AI103" s="872"/>
      <c r="AJ103" s="872"/>
      <c r="AK103" s="872"/>
      <c r="AL103" s="872"/>
      <c r="AM103" s="872"/>
      <c r="AN103" s="872"/>
      <c r="AO103" s="872"/>
      <c r="AP103" s="872"/>
      <c r="AQ103" s="872"/>
      <c r="AR103" s="872"/>
      <c r="AS103" s="872"/>
      <c r="AT103" s="872"/>
      <c r="AU103" s="872"/>
      <c r="AV103" s="872"/>
      <c r="AW103" s="872"/>
      <c r="AX103" s="872"/>
      <c r="AY103" s="872"/>
      <c r="AZ103" s="872"/>
      <c r="BA103" s="872"/>
      <c r="BB103" s="872"/>
      <c r="BC103" s="872"/>
      <c r="BD103" s="872"/>
      <c r="BE103" s="872"/>
      <c r="BF103" s="872"/>
      <c r="BG103" s="872"/>
      <c r="BH103" s="872"/>
      <c r="BI103" s="872"/>
      <c r="BJ103" s="872"/>
      <c r="BK103" s="872"/>
      <c r="BL103" s="872"/>
      <c r="BM103" s="872"/>
      <c r="BN103" s="872"/>
      <c r="BO103" s="872"/>
      <c r="BP103" s="872"/>
      <c r="BQ103" s="872"/>
      <c r="BR103" s="872"/>
      <c r="BS103" s="872"/>
      <c r="BT103" s="872"/>
      <c r="BU103" s="872"/>
      <c r="BV103" s="872"/>
      <c r="BW103" s="872"/>
      <c r="BX103" s="872"/>
      <c r="BY103" s="872"/>
      <c r="BZ103" s="872"/>
      <c r="CA103" s="872"/>
      <c r="CB103" s="872"/>
      <c r="CC103" s="872"/>
      <c r="CD103" s="872"/>
      <c r="CE103" s="872"/>
      <c r="CF103" s="872"/>
      <c r="CG103" s="872"/>
      <c r="CH103" s="872"/>
      <c r="CI103" s="872"/>
      <c r="CJ103" s="872"/>
      <c r="CK103" s="872"/>
      <c r="CL103" s="872"/>
      <c r="CM103" s="872"/>
      <c r="CN103" s="872"/>
      <c r="CO103" s="872"/>
      <c r="CP103" s="872"/>
      <c r="CQ103" s="872"/>
      <c r="CR103" s="872"/>
      <c r="CS103" s="872"/>
      <c r="CT103" s="872"/>
      <c r="CU103" s="872"/>
      <c r="CV103" s="872"/>
      <c r="CW103" s="872"/>
      <c r="CX103" s="872"/>
      <c r="CY103" s="872"/>
      <c r="CZ103" s="872"/>
      <c r="DA103" s="872"/>
      <c r="DB103" s="872"/>
      <c r="DC103" s="872"/>
      <c r="DD103" s="872"/>
      <c r="DE103" s="872"/>
      <c r="DF103" s="872"/>
      <c r="DG103" s="872"/>
      <c r="DH103" s="872"/>
      <c r="DI103" s="872"/>
      <c r="DJ103" s="872"/>
      <c r="DK103" s="872"/>
      <c r="DL103" s="872"/>
      <c r="DM103" s="872"/>
      <c r="DN103" s="872"/>
      <c r="DO103" s="872"/>
      <c r="DP103" s="872"/>
      <c r="DQ103" s="872"/>
      <c r="DR103" s="872"/>
      <c r="DS103" s="872"/>
      <c r="DT103" s="872"/>
      <c r="DU103" s="872"/>
      <c r="DV103" s="872"/>
      <c r="DW103" s="872"/>
      <c r="DX103" s="872"/>
      <c r="DY103" s="872"/>
      <c r="DZ103" s="976"/>
    </row>
    <row r="104" spans="6:130" s="975" customFormat="1" x14ac:dyDescent="0.2">
      <c r="F104" s="872"/>
      <c r="G104" s="872"/>
      <c r="H104" s="872"/>
      <c r="I104" s="872"/>
      <c r="J104" s="872"/>
      <c r="K104" s="872"/>
      <c r="L104" s="872"/>
      <c r="M104" s="872"/>
      <c r="N104" s="872"/>
      <c r="O104" s="872"/>
      <c r="P104" s="872"/>
      <c r="Q104" s="872"/>
      <c r="R104" s="872"/>
      <c r="S104" s="872"/>
      <c r="T104" s="872"/>
      <c r="U104" s="872"/>
      <c r="V104" s="872"/>
      <c r="W104" s="872"/>
      <c r="X104" s="872"/>
      <c r="Y104" s="872"/>
      <c r="Z104" s="872"/>
      <c r="AA104" s="872"/>
      <c r="AB104" s="872"/>
      <c r="AC104" s="872"/>
      <c r="AD104" s="872"/>
      <c r="AE104" s="872"/>
      <c r="AF104" s="872"/>
      <c r="AG104" s="872"/>
      <c r="AH104" s="872"/>
      <c r="AI104" s="872"/>
      <c r="AJ104" s="872"/>
      <c r="AK104" s="872"/>
      <c r="AL104" s="872"/>
      <c r="AM104" s="872"/>
      <c r="AN104" s="872"/>
      <c r="AO104" s="872"/>
      <c r="AP104" s="872"/>
      <c r="AQ104" s="872"/>
      <c r="AR104" s="872"/>
      <c r="AS104" s="872"/>
      <c r="AT104" s="872"/>
      <c r="AU104" s="872"/>
      <c r="AV104" s="872"/>
      <c r="AW104" s="872"/>
      <c r="AX104" s="872"/>
      <c r="AY104" s="872"/>
      <c r="AZ104" s="872"/>
      <c r="BA104" s="872"/>
      <c r="BB104" s="872"/>
      <c r="BC104" s="872"/>
      <c r="BD104" s="872"/>
      <c r="BE104" s="872"/>
      <c r="BF104" s="872"/>
      <c r="BG104" s="872"/>
      <c r="BH104" s="872"/>
      <c r="BI104" s="872"/>
      <c r="BJ104" s="872"/>
      <c r="BK104" s="872"/>
      <c r="BL104" s="872"/>
      <c r="BM104" s="872"/>
      <c r="BN104" s="872"/>
      <c r="BO104" s="872"/>
      <c r="BP104" s="872"/>
      <c r="BQ104" s="872"/>
      <c r="BR104" s="872"/>
      <c r="BS104" s="872"/>
      <c r="BT104" s="872"/>
      <c r="BU104" s="872"/>
      <c r="BV104" s="872"/>
      <c r="BW104" s="872"/>
      <c r="BX104" s="872"/>
      <c r="BY104" s="872"/>
      <c r="BZ104" s="872"/>
      <c r="CA104" s="872"/>
      <c r="CB104" s="872"/>
      <c r="CC104" s="872"/>
      <c r="CD104" s="872"/>
      <c r="CE104" s="872"/>
      <c r="CF104" s="872"/>
      <c r="CG104" s="872"/>
      <c r="CH104" s="872"/>
      <c r="CI104" s="872"/>
      <c r="CJ104" s="872"/>
      <c r="CK104" s="872"/>
      <c r="CL104" s="872"/>
      <c r="CM104" s="872"/>
      <c r="CN104" s="872"/>
      <c r="CO104" s="872"/>
      <c r="CP104" s="872"/>
      <c r="CQ104" s="872"/>
      <c r="CR104" s="872"/>
      <c r="CS104" s="872"/>
      <c r="CT104" s="872"/>
      <c r="CU104" s="872"/>
      <c r="CV104" s="872"/>
      <c r="CW104" s="872"/>
      <c r="CX104" s="872"/>
      <c r="CY104" s="872"/>
      <c r="CZ104" s="872"/>
      <c r="DA104" s="872"/>
      <c r="DB104" s="872"/>
      <c r="DC104" s="872"/>
      <c r="DD104" s="872"/>
      <c r="DE104" s="872"/>
      <c r="DF104" s="872"/>
      <c r="DG104" s="872"/>
      <c r="DH104" s="872"/>
      <c r="DI104" s="872"/>
      <c r="DJ104" s="872"/>
      <c r="DK104" s="872"/>
      <c r="DL104" s="872"/>
      <c r="DM104" s="872"/>
      <c r="DN104" s="872"/>
      <c r="DO104" s="872"/>
      <c r="DP104" s="872"/>
      <c r="DQ104" s="872"/>
      <c r="DR104" s="872"/>
      <c r="DS104" s="872"/>
      <c r="DT104" s="872"/>
      <c r="DU104" s="872"/>
      <c r="DV104" s="872"/>
      <c r="DW104" s="872"/>
      <c r="DX104" s="872"/>
      <c r="DY104" s="872"/>
      <c r="DZ104" s="976"/>
    </row>
    <row r="105" spans="6:130" s="975" customFormat="1" x14ac:dyDescent="0.2">
      <c r="F105" s="872"/>
      <c r="G105" s="872"/>
      <c r="H105" s="872"/>
      <c r="I105" s="872"/>
      <c r="J105" s="872"/>
      <c r="K105" s="872"/>
      <c r="L105" s="872"/>
      <c r="M105" s="872"/>
      <c r="N105" s="872"/>
      <c r="O105" s="872"/>
      <c r="P105" s="872"/>
      <c r="Q105" s="872"/>
      <c r="R105" s="872"/>
      <c r="S105" s="872"/>
      <c r="T105" s="872"/>
      <c r="U105" s="872"/>
      <c r="V105" s="872"/>
      <c r="W105" s="872"/>
      <c r="X105" s="872"/>
      <c r="Y105" s="872"/>
      <c r="Z105" s="872"/>
      <c r="AA105" s="872"/>
      <c r="AB105" s="872"/>
      <c r="AC105" s="872"/>
      <c r="AD105" s="872"/>
      <c r="AE105" s="872"/>
      <c r="AF105" s="872"/>
      <c r="AG105" s="872"/>
      <c r="AH105" s="872"/>
      <c r="AI105" s="872"/>
      <c r="AJ105" s="872"/>
      <c r="AK105" s="872"/>
      <c r="AL105" s="872"/>
      <c r="AM105" s="872"/>
      <c r="AN105" s="872"/>
      <c r="AO105" s="872"/>
      <c r="AP105" s="872"/>
      <c r="AQ105" s="872"/>
      <c r="AR105" s="872"/>
      <c r="AS105" s="872"/>
      <c r="AT105" s="872"/>
      <c r="AU105" s="872"/>
      <c r="AV105" s="872"/>
      <c r="AW105" s="872"/>
      <c r="AX105" s="872"/>
      <c r="AY105" s="872"/>
      <c r="AZ105" s="872"/>
      <c r="BA105" s="872"/>
      <c r="BB105" s="872"/>
      <c r="BC105" s="872"/>
      <c r="BD105" s="872"/>
      <c r="BE105" s="872"/>
      <c r="BF105" s="872"/>
      <c r="BG105" s="872"/>
      <c r="BH105" s="872"/>
      <c r="BI105" s="872"/>
      <c r="BJ105" s="872"/>
      <c r="BK105" s="872"/>
      <c r="BL105" s="872"/>
      <c r="BM105" s="872"/>
      <c r="BN105" s="872"/>
      <c r="BO105" s="872"/>
      <c r="BP105" s="872"/>
      <c r="BQ105" s="872"/>
      <c r="BR105" s="872"/>
      <c r="BS105" s="872"/>
      <c r="BT105" s="872"/>
      <c r="BU105" s="872"/>
      <c r="BV105" s="872"/>
      <c r="BW105" s="872"/>
      <c r="BX105" s="872"/>
      <c r="BY105" s="872"/>
      <c r="BZ105" s="872"/>
      <c r="CA105" s="872"/>
      <c r="CB105" s="872"/>
      <c r="CC105" s="872"/>
      <c r="CD105" s="872"/>
      <c r="CE105" s="872"/>
      <c r="CF105" s="872"/>
      <c r="CG105" s="872"/>
      <c r="CH105" s="872"/>
      <c r="CI105" s="872"/>
      <c r="CJ105" s="872"/>
      <c r="CK105" s="872"/>
      <c r="CL105" s="872"/>
      <c r="CM105" s="872"/>
      <c r="CN105" s="872"/>
      <c r="CO105" s="872"/>
      <c r="CP105" s="872"/>
      <c r="CQ105" s="872"/>
      <c r="CR105" s="872"/>
      <c r="CS105" s="872"/>
      <c r="CT105" s="872"/>
      <c r="CU105" s="872"/>
      <c r="CV105" s="872"/>
      <c r="CW105" s="872"/>
      <c r="CX105" s="872"/>
      <c r="CY105" s="872"/>
      <c r="CZ105" s="872"/>
      <c r="DA105" s="872"/>
      <c r="DB105" s="872"/>
      <c r="DC105" s="872"/>
      <c r="DD105" s="872"/>
      <c r="DE105" s="872"/>
      <c r="DF105" s="872"/>
      <c r="DG105" s="872"/>
      <c r="DH105" s="872"/>
      <c r="DI105" s="872"/>
      <c r="DJ105" s="872"/>
      <c r="DK105" s="872"/>
      <c r="DL105" s="872"/>
      <c r="DM105" s="872"/>
      <c r="DN105" s="872"/>
      <c r="DO105" s="872"/>
      <c r="DP105" s="872"/>
      <c r="DQ105" s="872"/>
      <c r="DR105" s="872"/>
      <c r="DS105" s="872"/>
      <c r="DT105" s="872"/>
      <c r="DU105" s="872"/>
      <c r="DV105" s="872"/>
      <c r="DW105" s="872"/>
      <c r="DX105" s="872"/>
      <c r="DY105" s="872"/>
      <c r="DZ105" s="976"/>
    </row>
    <row r="106" spans="6:130" s="975" customFormat="1" x14ac:dyDescent="0.2">
      <c r="F106" s="872"/>
      <c r="G106" s="872"/>
      <c r="H106" s="872"/>
      <c r="I106" s="872"/>
      <c r="J106" s="872"/>
      <c r="K106" s="872"/>
      <c r="L106" s="872"/>
      <c r="M106" s="872"/>
      <c r="N106" s="872"/>
      <c r="O106" s="872"/>
      <c r="P106" s="872"/>
      <c r="Q106" s="872"/>
      <c r="R106" s="872"/>
      <c r="S106" s="872"/>
      <c r="T106" s="872"/>
      <c r="U106" s="872"/>
      <c r="V106" s="872"/>
      <c r="W106" s="872"/>
      <c r="X106" s="872"/>
      <c r="Y106" s="872"/>
      <c r="Z106" s="872"/>
      <c r="AA106" s="872"/>
      <c r="AB106" s="872"/>
      <c r="AC106" s="872"/>
      <c r="AD106" s="872"/>
      <c r="AE106" s="872"/>
      <c r="AF106" s="872"/>
      <c r="AG106" s="872"/>
      <c r="AH106" s="872"/>
      <c r="AI106" s="872"/>
      <c r="AJ106" s="872"/>
      <c r="AK106" s="872"/>
      <c r="AL106" s="872"/>
      <c r="AM106" s="872"/>
      <c r="AN106" s="872"/>
      <c r="AO106" s="872"/>
      <c r="AP106" s="872"/>
      <c r="AQ106" s="872"/>
      <c r="AR106" s="872"/>
      <c r="AS106" s="872"/>
      <c r="AT106" s="872"/>
      <c r="AU106" s="872"/>
      <c r="AV106" s="872"/>
      <c r="AW106" s="872"/>
      <c r="AX106" s="872"/>
      <c r="AY106" s="872"/>
      <c r="AZ106" s="872"/>
      <c r="BA106" s="872"/>
      <c r="BB106" s="872"/>
      <c r="BC106" s="872"/>
      <c r="BD106" s="872"/>
      <c r="BE106" s="872"/>
      <c r="BF106" s="872"/>
      <c r="BG106" s="872"/>
      <c r="BH106" s="872"/>
      <c r="BI106" s="872"/>
      <c r="BJ106" s="872"/>
      <c r="BK106" s="872"/>
      <c r="BL106" s="872"/>
      <c r="BM106" s="872"/>
      <c r="BN106" s="872"/>
      <c r="BO106" s="872"/>
      <c r="BP106" s="872"/>
      <c r="BQ106" s="872"/>
      <c r="BR106" s="872"/>
      <c r="BS106" s="872"/>
      <c r="BT106" s="872"/>
      <c r="BU106" s="872"/>
      <c r="BV106" s="872"/>
      <c r="BW106" s="872"/>
      <c r="BX106" s="872"/>
      <c r="BY106" s="872"/>
      <c r="BZ106" s="872"/>
      <c r="CA106" s="872"/>
      <c r="CB106" s="872"/>
      <c r="CC106" s="872"/>
      <c r="CD106" s="872"/>
      <c r="CE106" s="872"/>
      <c r="CF106" s="872"/>
      <c r="CG106" s="872"/>
      <c r="CH106" s="872"/>
      <c r="CI106" s="872"/>
      <c r="CJ106" s="872"/>
      <c r="CK106" s="872"/>
      <c r="CL106" s="872"/>
      <c r="CM106" s="872"/>
      <c r="CN106" s="872"/>
      <c r="CO106" s="872"/>
      <c r="CP106" s="872"/>
      <c r="CQ106" s="872"/>
      <c r="CR106" s="872"/>
      <c r="CS106" s="872"/>
      <c r="CT106" s="872"/>
      <c r="CU106" s="872"/>
      <c r="CV106" s="872"/>
      <c r="CW106" s="872"/>
      <c r="CX106" s="872"/>
      <c r="CY106" s="872"/>
      <c r="CZ106" s="872"/>
      <c r="DA106" s="872"/>
      <c r="DB106" s="872"/>
      <c r="DC106" s="872"/>
      <c r="DD106" s="872"/>
      <c r="DE106" s="872"/>
      <c r="DF106" s="872"/>
      <c r="DG106" s="872"/>
      <c r="DH106" s="872"/>
      <c r="DI106" s="872"/>
      <c r="DJ106" s="872"/>
      <c r="DK106" s="872"/>
      <c r="DL106" s="872"/>
      <c r="DM106" s="872"/>
      <c r="DN106" s="872"/>
      <c r="DO106" s="872"/>
      <c r="DP106" s="872"/>
      <c r="DQ106" s="872"/>
      <c r="DR106" s="872"/>
      <c r="DS106" s="872"/>
      <c r="DT106" s="872"/>
      <c r="DU106" s="872"/>
      <c r="DV106" s="872"/>
      <c r="DW106" s="872"/>
      <c r="DX106" s="872"/>
      <c r="DY106" s="872"/>
      <c r="DZ106" s="976"/>
    </row>
    <row r="107" spans="6:130" s="975" customFormat="1" x14ac:dyDescent="0.2">
      <c r="F107" s="872"/>
      <c r="G107" s="872"/>
      <c r="H107" s="872"/>
      <c r="I107" s="872"/>
      <c r="J107" s="872"/>
      <c r="K107" s="872"/>
      <c r="L107" s="872"/>
      <c r="M107" s="872"/>
      <c r="N107" s="872"/>
      <c r="O107" s="872"/>
      <c r="P107" s="872"/>
      <c r="Q107" s="872"/>
      <c r="R107" s="872"/>
      <c r="S107" s="872"/>
      <c r="T107" s="872"/>
      <c r="U107" s="872"/>
      <c r="V107" s="872"/>
      <c r="W107" s="872"/>
      <c r="X107" s="872"/>
      <c r="Y107" s="872"/>
      <c r="Z107" s="872"/>
      <c r="AA107" s="872"/>
      <c r="AB107" s="872"/>
      <c r="AC107" s="872"/>
      <c r="AD107" s="872"/>
      <c r="AE107" s="872"/>
      <c r="AF107" s="872"/>
      <c r="AG107" s="872"/>
      <c r="AH107" s="872"/>
      <c r="AI107" s="872"/>
      <c r="AJ107" s="872"/>
      <c r="AK107" s="872"/>
      <c r="AL107" s="872"/>
      <c r="AM107" s="872"/>
      <c r="AN107" s="872"/>
      <c r="AO107" s="872"/>
      <c r="AP107" s="872"/>
      <c r="AQ107" s="872"/>
      <c r="AR107" s="872"/>
      <c r="AS107" s="872"/>
      <c r="AT107" s="872"/>
      <c r="AU107" s="872"/>
      <c r="AV107" s="872"/>
      <c r="AW107" s="872"/>
      <c r="AX107" s="872"/>
      <c r="AY107" s="872"/>
      <c r="AZ107" s="872"/>
      <c r="BA107" s="872"/>
      <c r="BB107" s="872"/>
      <c r="BC107" s="872"/>
      <c r="BD107" s="872"/>
      <c r="BE107" s="872"/>
      <c r="BF107" s="872"/>
      <c r="BG107" s="872"/>
      <c r="BH107" s="872"/>
      <c r="BI107" s="872"/>
      <c r="BJ107" s="872"/>
      <c r="BK107" s="872"/>
      <c r="BL107" s="872"/>
      <c r="BM107" s="872"/>
      <c r="BN107" s="872"/>
      <c r="BO107" s="872"/>
      <c r="BP107" s="872"/>
      <c r="BQ107" s="872"/>
      <c r="BR107" s="872"/>
      <c r="BS107" s="872"/>
      <c r="BT107" s="872"/>
      <c r="BU107" s="872"/>
      <c r="BV107" s="872"/>
      <c r="BW107" s="872"/>
      <c r="BX107" s="872"/>
      <c r="BY107" s="872"/>
      <c r="BZ107" s="872"/>
      <c r="CA107" s="872"/>
      <c r="CB107" s="872"/>
      <c r="CC107" s="872"/>
      <c r="CD107" s="872"/>
      <c r="CE107" s="872"/>
      <c r="CF107" s="872"/>
      <c r="CG107" s="872"/>
      <c r="CH107" s="872"/>
      <c r="CI107" s="872"/>
      <c r="CJ107" s="872"/>
      <c r="CK107" s="872"/>
      <c r="CL107" s="872"/>
      <c r="CM107" s="872"/>
      <c r="CN107" s="872"/>
      <c r="CO107" s="872"/>
      <c r="CP107" s="872"/>
      <c r="CQ107" s="872"/>
      <c r="CR107" s="872"/>
      <c r="CS107" s="872"/>
      <c r="CT107" s="872"/>
      <c r="CU107" s="872"/>
      <c r="CV107" s="872"/>
      <c r="CW107" s="872"/>
      <c r="CX107" s="872"/>
      <c r="CY107" s="872"/>
      <c r="CZ107" s="872"/>
      <c r="DA107" s="872"/>
      <c r="DB107" s="872"/>
      <c r="DC107" s="872"/>
      <c r="DD107" s="872"/>
      <c r="DE107" s="872"/>
      <c r="DF107" s="872"/>
      <c r="DG107" s="872"/>
      <c r="DH107" s="872"/>
      <c r="DI107" s="872"/>
      <c r="DJ107" s="872"/>
      <c r="DK107" s="872"/>
      <c r="DL107" s="872"/>
      <c r="DM107" s="872"/>
      <c r="DN107" s="872"/>
      <c r="DO107" s="872"/>
      <c r="DP107" s="872"/>
      <c r="DQ107" s="872"/>
      <c r="DR107" s="872"/>
      <c r="DS107" s="872"/>
      <c r="DT107" s="872"/>
      <c r="DU107" s="872"/>
      <c r="DV107" s="872"/>
      <c r="DW107" s="872"/>
      <c r="DX107" s="872"/>
      <c r="DY107" s="872"/>
      <c r="DZ107" s="976"/>
    </row>
    <row r="108" spans="6:130" s="975" customFormat="1" x14ac:dyDescent="0.2">
      <c r="F108" s="872"/>
      <c r="G108" s="872"/>
      <c r="H108" s="872"/>
      <c r="I108" s="872"/>
      <c r="J108" s="872"/>
      <c r="K108" s="872"/>
      <c r="L108" s="872"/>
      <c r="M108" s="872"/>
      <c r="N108" s="872"/>
      <c r="O108" s="872"/>
      <c r="P108" s="872"/>
      <c r="Q108" s="872"/>
      <c r="R108" s="872"/>
      <c r="S108" s="872"/>
      <c r="T108" s="872"/>
      <c r="U108" s="872"/>
      <c r="V108" s="872"/>
      <c r="W108" s="872"/>
      <c r="X108" s="872"/>
      <c r="Y108" s="872"/>
      <c r="Z108" s="872"/>
      <c r="AA108" s="872"/>
      <c r="AB108" s="872"/>
      <c r="AC108" s="872"/>
      <c r="AD108" s="872"/>
      <c r="AE108" s="872"/>
      <c r="AF108" s="872"/>
      <c r="AG108" s="872"/>
      <c r="AH108" s="872"/>
      <c r="AI108" s="872"/>
      <c r="AJ108" s="872"/>
      <c r="AK108" s="872"/>
      <c r="AL108" s="872"/>
      <c r="AM108" s="872"/>
      <c r="AN108" s="872"/>
      <c r="AO108" s="872"/>
      <c r="AP108" s="872"/>
      <c r="AQ108" s="872"/>
      <c r="AR108" s="872"/>
      <c r="AS108" s="872"/>
      <c r="AT108" s="872"/>
      <c r="AU108" s="872"/>
      <c r="AV108" s="872"/>
      <c r="AW108" s="872"/>
      <c r="AX108" s="872"/>
      <c r="AY108" s="872"/>
      <c r="AZ108" s="872"/>
      <c r="BA108" s="872"/>
      <c r="BB108" s="872"/>
      <c r="BC108" s="872"/>
      <c r="BD108" s="872"/>
      <c r="BE108" s="872"/>
      <c r="BF108" s="872"/>
      <c r="BG108" s="872"/>
      <c r="BH108" s="872"/>
      <c r="BI108" s="872"/>
      <c r="BJ108" s="872"/>
      <c r="BK108" s="872"/>
      <c r="BL108" s="872"/>
      <c r="BM108" s="872"/>
      <c r="BN108" s="872"/>
      <c r="BO108" s="872"/>
      <c r="BP108" s="872"/>
      <c r="BQ108" s="872"/>
      <c r="BR108" s="872"/>
      <c r="BS108" s="872"/>
      <c r="BT108" s="872"/>
      <c r="BU108" s="872"/>
      <c r="BV108" s="872"/>
      <c r="BW108" s="872"/>
      <c r="BX108" s="872"/>
      <c r="BY108" s="872"/>
      <c r="BZ108" s="872"/>
      <c r="CA108" s="872"/>
      <c r="CB108" s="872"/>
      <c r="CC108" s="872"/>
      <c r="CD108" s="872"/>
      <c r="CE108" s="872"/>
      <c r="CF108" s="872"/>
      <c r="CG108" s="872"/>
      <c r="CH108" s="872"/>
      <c r="CI108" s="872"/>
      <c r="CJ108" s="872"/>
      <c r="CK108" s="872"/>
      <c r="CL108" s="872"/>
      <c r="CM108" s="872"/>
      <c r="CN108" s="872"/>
      <c r="CO108" s="872"/>
      <c r="CP108" s="872"/>
      <c r="CQ108" s="872"/>
      <c r="CR108" s="872"/>
      <c r="CS108" s="872"/>
      <c r="CT108" s="872"/>
      <c r="CU108" s="872"/>
      <c r="CV108" s="872"/>
      <c r="CW108" s="872"/>
      <c r="CX108" s="872"/>
      <c r="CY108" s="872"/>
      <c r="CZ108" s="872"/>
      <c r="DA108" s="872"/>
      <c r="DB108" s="872"/>
      <c r="DC108" s="872"/>
      <c r="DD108" s="872"/>
      <c r="DE108" s="872"/>
      <c r="DF108" s="872"/>
      <c r="DG108" s="872"/>
      <c r="DH108" s="872"/>
      <c r="DI108" s="872"/>
      <c r="DJ108" s="872"/>
      <c r="DK108" s="872"/>
      <c r="DL108" s="872"/>
      <c r="DM108" s="872"/>
      <c r="DN108" s="872"/>
      <c r="DO108" s="872"/>
      <c r="DP108" s="872"/>
      <c r="DQ108" s="872"/>
      <c r="DR108" s="872"/>
      <c r="DS108" s="872"/>
      <c r="DT108" s="872"/>
      <c r="DU108" s="872"/>
      <c r="DV108" s="872"/>
      <c r="DW108" s="872"/>
      <c r="DX108" s="872"/>
      <c r="DY108" s="872"/>
      <c r="DZ108" s="976"/>
    </row>
    <row r="109" spans="6:130" s="975" customFormat="1" x14ac:dyDescent="0.2">
      <c r="F109" s="872"/>
      <c r="G109" s="872"/>
      <c r="H109" s="872"/>
      <c r="I109" s="872"/>
      <c r="J109" s="872"/>
      <c r="K109" s="872"/>
      <c r="L109" s="872"/>
      <c r="M109" s="872"/>
      <c r="N109" s="872"/>
      <c r="O109" s="872"/>
      <c r="P109" s="872"/>
      <c r="Q109" s="872"/>
      <c r="R109" s="872"/>
      <c r="S109" s="872"/>
      <c r="T109" s="872"/>
      <c r="U109" s="872"/>
      <c r="V109" s="872"/>
      <c r="W109" s="872"/>
      <c r="X109" s="872"/>
      <c r="Y109" s="872"/>
      <c r="Z109" s="872"/>
      <c r="AA109" s="872"/>
      <c r="AB109" s="872"/>
      <c r="AC109" s="872"/>
      <c r="AD109" s="872"/>
      <c r="AE109" s="872"/>
      <c r="AF109" s="872"/>
      <c r="AG109" s="872"/>
      <c r="AH109" s="872"/>
      <c r="AI109" s="872"/>
      <c r="AJ109" s="872"/>
      <c r="AK109" s="872"/>
      <c r="AL109" s="872"/>
      <c r="AM109" s="872"/>
      <c r="AN109" s="872"/>
      <c r="AO109" s="872"/>
      <c r="AP109" s="872"/>
      <c r="AQ109" s="872"/>
      <c r="AR109" s="872"/>
      <c r="AS109" s="872"/>
      <c r="AT109" s="872"/>
      <c r="AU109" s="872"/>
      <c r="AV109" s="872"/>
      <c r="AW109" s="872"/>
      <c r="AX109" s="872"/>
      <c r="AY109" s="872"/>
      <c r="AZ109" s="872"/>
      <c r="BA109" s="872"/>
      <c r="BB109" s="872"/>
      <c r="BC109" s="872"/>
      <c r="BD109" s="872"/>
      <c r="BE109" s="872"/>
      <c r="BF109" s="872"/>
      <c r="BG109" s="872"/>
      <c r="BH109" s="872"/>
      <c r="BI109" s="872"/>
      <c r="BJ109" s="872"/>
      <c r="BK109" s="872"/>
      <c r="BL109" s="872"/>
      <c r="BM109" s="872"/>
      <c r="BN109" s="872"/>
      <c r="BO109" s="872"/>
      <c r="BP109" s="872"/>
      <c r="BQ109" s="872"/>
      <c r="BR109" s="872"/>
      <c r="BS109" s="872"/>
      <c r="BT109" s="872"/>
      <c r="BU109" s="872"/>
      <c r="BV109" s="872"/>
      <c r="BW109" s="872"/>
      <c r="BX109" s="872"/>
      <c r="BY109" s="872"/>
      <c r="BZ109" s="872"/>
      <c r="CA109" s="872"/>
      <c r="CB109" s="872"/>
      <c r="CC109" s="872"/>
      <c r="CD109" s="872"/>
      <c r="CE109" s="872"/>
      <c r="CF109" s="872"/>
      <c r="CG109" s="872"/>
      <c r="CH109" s="872"/>
      <c r="CI109" s="872"/>
      <c r="CJ109" s="872"/>
      <c r="CK109" s="872"/>
      <c r="CL109" s="872"/>
      <c r="CM109" s="872"/>
      <c r="CN109" s="872"/>
      <c r="CO109" s="872"/>
      <c r="CP109" s="872"/>
      <c r="CQ109" s="872"/>
      <c r="CR109" s="872"/>
      <c r="CS109" s="872"/>
      <c r="CT109" s="872"/>
      <c r="CU109" s="872"/>
      <c r="CV109" s="872"/>
      <c r="CW109" s="872"/>
      <c r="CX109" s="872"/>
      <c r="CY109" s="872"/>
      <c r="CZ109" s="872"/>
      <c r="DA109" s="872"/>
      <c r="DB109" s="872"/>
      <c r="DC109" s="872"/>
      <c r="DD109" s="872"/>
      <c r="DE109" s="872"/>
      <c r="DF109" s="872"/>
      <c r="DG109" s="872"/>
      <c r="DH109" s="872"/>
      <c r="DI109" s="872"/>
      <c r="DJ109" s="872"/>
      <c r="DK109" s="872"/>
      <c r="DL109" s="872"/>
      <c r="DM109" s="872"/>
      <c r="DN109" s="872"/>
      <c r="DO109" s="872"/>
      <c r="DP109" s="872"/>
      <c r="DQ109" s="872"/>
      <c r="DR109" s="872"/>
      <c r="DS109" s="872"/>
      <c r="DT109" s="872"/>
      <c r="DU109" s="872"/>
      <c r="DV109" s="872"/>
      <c r="DW109" s="872"/>
      <c r="DX109" s="872"/>
      <c r="DY109" s="872"/>
      <c r="DZ109" s="976"/>
    </row>
    <row r="110" spans="6:130" s="975" customFormat="1" x14ac:dyDescent="0.2">
      <c r="F110" s="872"/>
      <c r="G110" s="872"/>
      <c r="H110" s="872"/>
      <c r="I110" s="872"/>
      <c r="J110" s="872"/>
      <c r="K110" s="872"/>
      <c r="L110" s="872"/>
      <c r="M110" s="872"/>
      <c r="N110" s="872"/>
      <c r="O110" s="872"/>
      <c r="P110" s="872"/>
      <c r="Q110" s="872"/>
      <c r="R110" s="872"/>
      <c r="S110" s="872"/>
      <c r="T110" s="872"/>
      <c r="U110" s="872"/>
      <c r="V110" s="872"/>
      <c r="W110" s="872"/>
      <c r="X110" s="872"/>
      <c r="Y110" s="872"/>
      <c r="Z110" s="872"/>
      <c r="AA110" s="872"/>
      <c r="AB110" s="872"/>
      <c r="AC110" s="872"/>
      <c r="AD110" s="872"/>
      <c r="AE110" s="872"/>
      <c r="AF110" s="872"/>
      <c r="AG110" s="872"/>
      <c r="AH110" s="872"/>
      <c r="AI110" s="872"/>
      <c r="AJ110" s="872"/>
      <c r="AK110" s="872"/>
      <c r="AL110" s="872"/>
      <c r="AM110" s="872"/>
      <c r="AN110" s="872"/>
      <c r="AO110" s="872"/>
      <c r="AP110" s="872"/>
      <c r="AQ110" s="872"/>
      <c r="AR110" s="872"/>
      <c r="AS110" s="872"/>
      <c r="AT110" s="872"/>
      <c r="AU110" s="872"/>
      <c r="AV110" s="872"/>
      <c r="AW110" s="872"/>
      <c r="AX110" s="872"/>
      <c r="AY110" s="872"/>
      <c r="AZ110" s="872"/>
      <c r="BA110" s="872"/>
      <c r="BB110" s="872"/>
      <c r="BC110" s="872"/>
      <c r="BD110" s="872"/>
      <c r="BE110" s="872"/>
      <c r="BF110" s="872"/>
      <c r="BG110" s="872"/>
      <c r="BH110" s="872"/>
      <c r="BI110" s="872"/>
      <c r="BJ110" s="872"/>
      <c r="BK110" s="872"/>
      <c r="BL110" s="872"/>
      <c r="BM110" s="872"/>
      <c r="BN110" s="872"/>
      <c r="BO110" s="872"/>
      <c r="BP110" s="872"/>
      <c r="BQ110" s="872"/>
      <c r="BR110" s="872"/>
      <c r="BS110" s="872"/>
      <c r="BT110" s="872"/>
      <c r="BU110" s="872"/>
      <c r="BV110" s="872"/>
      <c r="BW110" s="872"/>
      <c r="BX110" s="872"/>
      <c r="BY110" s="872"/>
      <c r="BZ110" s="872"/>
      <c r="CA110" s="872"/>
      <c r="CB110" s="872"/>
      <c r="CC110" s="872"/>
      <c r="CD110" s="872"/>
      <c r="CE110" s="872"/>
      <c r="CF110" s="872"/>
      <c r="CG110" s="872"/>
      <c r="CH110" s="872"/>
      <c r="CI110" s="872"/>
      <c r="CJ110" s="872"/>
      <c r="CK110" s="872"/>
      <c r="CL110" s="872"/>
      <c r="CM110" s="872"/>
      <c r="CN110" s="872"/>
      <c r="CO110" s="872"/>
      <c r="CP110" s="872"/>
      <c r="CQ110" s="872"/>
      <c r="CR110" s="872"/>
      <c r="CS110" s="872"/>
      <c r="CT110" s="872"/>
      <c r="CU110" s="872"/>
      <c r="CV110" s="872"/>
      <c r="CW110" s="872"/>
      <c r="CX110" s="872"/>
      <c r="CY110" s="872"/>
      <c r="CZ110" s="872"/>
      <c r="DA110" s="872"/>
      <c r="DB110" s="872"/>
      <c r="DC110" s="872"/>
      <c r="DD110" s="872"/>
      <c r="DE110" s="872"/>
      <c r="DF110" s="872"/>
      <c r="DG110" s="872"/>
      <c r="DH110" s="872"/>
      <c r="DI110" s="872"/>
      <c r="DJ110" s="872"/>
      <c r="DK110" s="872"/>
      <c r="DL110" s="872"/>
      <c r="DM110" s="872"/>
      <c r="DN110" s="872"/>
      <c r="DO110" s="872"/>
      <c r="DP110" s="872"/>
      <c r="DQ110" s="872"/>
      <c r="DR110" s="872"/>
      <c r="DS110" s="872"/>
      <c r="DT110" s="872"/>
      <c r="DU110" s="872"/>
      <c r="DV110" s="872"/>
      <c r="DW110" s="872"/>
      <c r="DX110" s="872"/>
      <c r="DY110" s="872"/>
      <c r="DZ110" s="976"/>
    </row>
    <row r="111" spans="6:130" s="975" customFormat="1" x14ac:dyDescent="0.2">
      <c r="F111" s="872"/>
      <c r="G111" s="872"/>
      <c r="H111" s="872"/>
      <c r="I111" s="872"/>
      <c r="J111" s="872"/>
      <c r="K111" s="872"/>
      <c r="L111" s="872"/>
      <c r="M111" s="872"/>
      <c r="N111" s="872"/>
      <c r="O111" s="872"/>
      <c r="P111" s="872"/>
      <c r="Q111" s="872"/>
      <c r="R111" s="872"/>
      <c r="S111" s="872"/>
      <c r="T111" s="872"/>
      <c r="U111" s="872"/>
      <c r="V111" s="872"/>
      <c r="W111" s="872"/>
      <c r="X111" s="872"/>
      <c r="Y111" s="872"/>
      <c r="Z111" s="872"/>
      <c r="AA111" s="872"/>
      <c r="AB111" s="872"/>
      <c r="AC111" s="872"/>
      <c r="AD111" s="872"/>
      <c r="AE111" s="872"/>
      <c r="AF111" s="872"/>
      <c r="AG111" s="872"/>
      <c r="AH111" s="872"/>
      <c r="AI111" s="872"/>
      <c r="AJ111" s="872"/>
      <c r="AK111" s="872"/>
      <c r="AL111" s="872"/>
      <c r="AM111" s="872"/>
      <c r="AN111" s="872"/>
      <c r="AO111" s="872"/>
      <c r="AP111" s="872"/>
      <c r="AQ111" s="872"/>
      <c r="AR111" s="872"/>
      <c r="AS111" s="872"/>
      <c r="AT111" s="872"/>
      <c r="AU111" s="872"/>
      <c r="AV111" s="872"/>
      <c r="AW111" s="872"/>
      <c r="AX111" s="872"/>
      <c r="AY111" s="872"/>
      <c r="AZ111" s="872"/>
      <c r="BA111" s="872"/>
      <c r="BB111" s="872"/>
      <c r="BC111" s="872"/>
      <c r="BD111" s="872"/>
      <c r="BE111" s="872"/>
      <c r="BF111" s="872"/>
      <c r="BG111" s="872"/>
      <c r="BH111" s="872"/>
      <c r="BI111" s="872"/>
      <c r="BJ111" s="872"/>
      <c r="BK111" s="872"/>
      <c r="BL111" s="872"/>
      <c r="BM111" s="872"/>
      <c r="BN111" s="872"/>
      <c r="BO111" s="872"/>
      <c r="BP111" s="872"/>
      <c r="BQ111" s="872"/>
      <c r="BR111" s="872"/>
      <c r="BS111" s="872"/>
      <c r="BT111" s="872"/>
      <c r="BU111" s="872"/>
      <c r="BV111" s="872"/>
      <c r="BW111" s="872"/>
      <c r="BX111" s="872"/>
      <c r="BY111" s="872"/>
      <c r="BZ111" s="872"/>
      <c r="CA111" s="872"/>
      <c r="CB111" s="872"/>
      <c r="CC111" s="872"/>
      <c r="CD111" s="872"/>
      <c r="CE111" s="872"/>
      <c r="CF111" s="872"/>
      <c r="CG111" s="872"/>
      <c r="CH111" s="872"/>
      <c r="CI111" s="872"/>
      <c r="CJ111" s="872"/>
      <c r="CK111" s="872"/>
      <c r="CL111" s="872"/>
      <c r="CM111" s="872"/>
      <c r="CN111" s="872"/>
      <c r="CO111" s="872"/>
      <c r="CP111" s="872"/>
      <c r="CQ111" s="872"/>
      <c r="CR111" s="872"/>
      <c r="CS111" s="872"/>
      <c r="CT111" s="872"/>
      <c r="CU111" s="872"/>
      <c r="CV111" s="872"/>
      <c r="CW111" s="872"/>
      <c r="CX111" s="872"/>
      <c r="CY111" s="872"/>
      <c r="CZ111" s="872"/>
      <c r="DA111" s="872"/>
      <c r="DB111" s="872"/>
      <c r="DC111" s="872"/>
      <c r="DD111" s="872"/>
      <c r="DE111" s="872"/>
      <c r="DF111" s="872"/>
      <c r="DG111" s="872"/>
      <c r="DH111" s="872"/>
      <c r="DI111" s="872"/>
      <c r="DJ111" s="872"/>
      <c r="DK111" s="872"/>
      <c r="DL111" s="872"/>
      <c r="DM111" s="872"/>
      <c r="DN111" s="872"/>
      <c r="DO111" s="872"/>
      <c r="DP111" s="872"/>
      <c r="DQ111" s="872"/>
      <c r="DR111" s="872"/>
      <c r="DS111" s="872"/>
      <c r="DT111" s="872"/>
      <c r="DU111" s="872"/>
      <c r="DV111" s="872"/>
      <c r="DW111" s="872"/>
      <c r="DX111" s="872"/>
      <c r="DY111" s="872"/>
      <c r="DZ111" s="976"/>
    </row>
    <row r="112" spans="6:130" s="975" customFormat="1" x14ac:dyDescent="0.2">
      <c r="F112" s="872"/>
      <c r="G112" s="872"/>
      <c r="H112" s="872"/>
      <c r="I112" s="872"/>
      <c r="J112" s="872"/>
      <c r="K112" s="872"/>
      <c r="L112" s="872"/>
      <c r="M112" s="872"/>
      <c r="N112" s="872"/>
      <c r="O112" s="872"/>
      <c r="P112" s="872"/>
      <c r="Q112" s="872"/>
      <c r="R112" s="872"/>
      <c r="S112" s="872"/>
      <c r="T112" s="872"/>
      <c r="U112" s="872"/>
      <c r="V112" s="872"/>
      <c r="W112" s="872"/>
      <c r="X112" s="872"/>
      <c r="Y112" s="872"/>
      <c r="Z112" s="872"/>
      <c r="AA112" s="872"/>
      <c r="AB112" s="872"/>
      <c r="AC112" s="872"/>
      <c r="AD112" s="872"/>
      <c r="AE112" s="872"/>
      <c r="AF112" s="872"/>
      <c r="AG112" s="872"/>
      <c r="AH112" s="872"/>
      <c r="AI112" s="872"/>
      <c r="AJ112" s="872"/>
      <c r="AK112" s="872"/>
      <c r="AL112" s="872"/>
      <c r="AM112" s="872"/>
      <c r="AN112" s="872"/>
      <c r="AO112" s="872"/>
      <c r="AP112" s="872"/>
      <c r="AQ112" s="872"/>
      <c r="AR112" s="872"/>
      <c r="AS112" s="872"/>
      <c r="AT112" s="872"/>
      <c r="AU112" s="872"/>
      <c r="AV112" s="872"/>
      <c r="AW112" s="872"/>
      <c r="AX112" s="872"/>
      <c r="AY112" s="872"/>
      <c r="AZ112" s="872"/>
      <c r="BA112" s="872"/>
      <c r="BB112" s="872"/>
      <c r="BC112" s="872"/>
      <c r="BD112" s="872"/>
      <c r="BE112" s="872"/>
      <c r="BF112" s="872"/>
      <c r="BG112" s="872"/>
      <c r="BH112" s="872"/>
      <c r="BI112" s="872"/>
      <c r="BJ112" s="872"/>
      <c r="BK112" s="872"/>
      <c r="BL112" s="872"/>
      <c r="BM112" s="872"/>
      <c r="BN112" s="872"/>
      <c r="BO112" s="872"/>
      <c r="BP112" s="872"/>
      <c r="BQ112" s="872"/>
      <c r="BR112" s="872"/>
      <c r="BS112" s="872"/>
      <c r="BT112" s="872"/>
      <c r="BU112" s="872"/>
      <c r="BV112" s="872"/>
      <c r="BW112" s="872"/>
      <c r="BX112" s="872"/>
      <c r="BY112" s="872"/>
      <c r="BZ112" s="872"/>
      <c r="CA112" s="872"/>
      <c r="CB112" s="872"/>
      <c r="CC112" s="872"/>
      <c r="CD112" s="872"/>
      <c r="CE112" s="872"/>
      <c r="CF112" s="872"/>
      <c r="CG112" s="872"/>
      <c r="CH112" s="872"/>
      <c r="CI112" s="872"/>
      <c r="CJ112" s="872"/>
      <c r="CK112" s="872"/>
      <c r="CL112" s="872"/>
      <c r="CM112" s="872"/>
      <c r="CN112" s="872"/>
      <c r="CO112" s="872"/>
      <c r="CP112" s="872"/>
      <c r="CQ112" s="872"/>
      <c r="CR112" s="872"/>
      <c r="CS112" s="872"/>
      <c r="CT112" s="872"/>
      <c r="CU112" s="872"/>
      <c r="CV112" s="872"/>
      <c r="CW112" s="872"/>
      <c r="CX112" s="872"/>
      <c r="CY112" s="872"/>
      <c r="CZ112" s="872"/>
      <c r="DA112" s="872"/>
      <c r="DB112" s="872"/>
      <c r="DC112" s="872"/>
      <c r="DD112" s="872"/>
      <c r="DE112" s="872"/>
      <c r="DF112" s="872"/>
      <c r="DG112" s="872"/>
      <c r="DH112" s="872"/>
      <c r="DI112" s="872"/>
      <c r="DJ112" s="872"/>
      <c r="DK112" s="872"/>
      <c r="DL112" s="872"/>
      <c r="DM112" s="872"/>
      <c r="DN112" s="872"/>
      <c r="DO112" s="872"/>
      <c r="DP112" s="872"/>
      <c r="DQ112" s="872"/>
      <c r="DR112" s="872"/>
      <c r="DS112" s="872"/>
      <c r="DT112" s="872"/>
      <c r="DU112" s="872"/>
      <c r="DV112" s="872"/>
      <c r="DW112" s="872"/>
      <c r="DX112" s="872"/>
      <c r="DY112" s="872"/>
      <c r="DZ112" s="976"/>
    </row>
    <row r="113" spans="6:130" s="975" customFormat="1" x14ac:dyDescent="0.2">
      <c r="F113" s="872"/>
      <c r="G113" s="872"/>
      <c r="H113" s="872"/>
      <c r="I113" s="872"/>
      <c r="J113" s="872"/>
      <c r="K113" s="872"/>
      <c r="L113" s="872"/>
      <c r="M113" s="872"/>
      <c r="N113" s="872"/>
      <c r="O113" s="872"/>
      <c r="P113" s="872"/>
      <c r="Q113" s="872"/>
      <c r="R113" s="872"/>
      <c r="S113" s="872"/>
      <c r="T113" s="872"/>
      <c r="U113" s="872"/>
      <c r="V113" s="872"/>
      <c r="W113" s="872"/>
      <c r="X113" s="872"/>
      <c r="Y113" s="872"/>
      <c r="Z113" s="872"/>
      <c r="AA113" s="872"/>
      <c r="AB113" s="872"/>
      <c r="AC113" s="872"/>
      <c r="AD113" s="872"/>
      <c r="AE113" s="872"/>
      <c r="AF113" s="872"/>
      <c r="AG113" s="872"/>
      <c r="AH113" s="872"/>
      <c r="AI113" s="872"/>
      <c r="AJ113" s="872"/>
      <c r="AK113" s="872"/>
      <c r="AL113" s="872"/>
      <c r="AM113" s="872"/>
      <c r="AN113" s="872"/>
      <c r="AO113" s="872"/>
      <c r="AP113" s="872"/>
      <c r="AQ113" s="872"/>
      <c r="AR113" s="872"/>
      <c r="AS113" s="872"/>
      <c r="AT113" s="872"/>
      <c r="AU113" s="872"/>
      <c r="AV113" s="872"/>
      <c r="AW113" s="872"/>
      <c r="AX113" s="872"/>
      <c r="AY113" s="872"/>
      <c r="AZ113" s="872"/>
      <c r="BA113" s="872"/>
      <c r="BB113" s="872"/>
      <c r="BC113" s="872"/>
      <c r="BD113" s="872"/>
      <c r="BE113" s="872"/>
      <c r="BF113" s="872"/>
      <c r="BG113" s="872"/>
      <c r="BH113" s="872"/>
      <c r="BI113" s="872"/>
      <c r="BJ113" s="872"/>
      <c r="BK113" s="872"/>
      <c r="BL113" s="872"/>
      <c r="BM113" s="872"/>
      <c r="BN113" s="872"/>
      <c r="BO113" s="872"/>
      <c r="BP113" s="872"/>
      <c r="BQ113" s="872"/>
      <c r="BR113" s="872"/>
      <c r="BS113" s="872"/>
      <c r="BT113" s="872"/>
      <c r="BU113" s="872"/>
      <c r="BV113" s="872"/>
      <c r="BW113" s="872"/>
      <c r="BX113" s="872"/>
      <c r="BY113" s="872"/>
      <c r="BZ113" s="872"/>
      <c r="CA113" s="872"/>
      <c r="CB113" s="872"/>
      <c r="CC113" s="872"/>
      <c r="CD113" s="872"/>
      <c r="CE113" s="872"/>
      <c r="CF113" s="872"/>
      <c r="CG113" s="872"/>
      <c r="CH113" s="872"/>
      <c r="CI113" s="872"/>
      <c r="CJ113" s="872"/>
      <c r="CK113" s="872"/>
      <c r="CL113" s="872"/>
      <c r="CM113" s="872"/>
      <c r="CN113" s="872"/>
      <c r="CO113" s="872"/>
      <c r="CP113" s="872"/>
      <c r="CQ113" s="872"/>
      <c r="CR113" s="872"/>
      <c r="CS113" s="872"/>
      <c r="CT113" s="872"/>
      <c r="CU113" s="872"/>
      <c r="CV113" s="872"/>
      <c r="CW113" s="872"/>
      <c r="CX113" s="872"/>
      <c r="CY113" s="872"/>
      <c r="CZ113" s="872"/>
      <c r="DA113" s="872"/>
      <c r="DB113" s="872"/>
      <c r="DC113" s="872"/>
      <c r="DD113" s="872"/>
      <c r="DE113" s="872"/>
      <c r="DF113" s="872"/>
      <c r="DG113" s="872"/>
      <c r="DH113" s="872"/>
      <c r="DI113" s="872"/>
      <c r="DJ113" s="872"/>
      <c r="DK113" s="872"/>
      <c r="DL113" s="872"/>
      <c r="DM113" s="872"/>
      <c r="DN113" s="872"/>
      <c r="DO113" s="872"/>
      <c r="DP113" s="872"/>
      <c r="DQ113" s="872"/>
      <c r="DR113" s="872"/>
      <c r="DS113" s="872"/>
      <c r="DT113" s="872"/>
      <c r="DU113" s="872"/>
      <c r="DV113" s="872"/>
      <c r="DW113" s="872"/>
      <c r="DX113" s="872"/>
      <c r="DY113" s="872"/>
      <c r="DZ113" s="976"/>
    </row>
    <row r="114" spans="6:130" s="975" customFormat="1" x14ac:dyDescent="0.2">
      <c r="F114" s="872"/>
      <c r="G114" s="872"/>
      <c r="H114" s="872"/>
      <c r="I114" s="872"/>
      <c r="J114" s="872"/>
      <c r="K114" s="872"/>
      <c r="L114" s="872"/>
      <c r="M114" s="872"/>
      <c r="N114" s="872"/>
      <c r="O114" s="872"/>
      <c r="P114" s="872"/>
      <c r="Q114" s="872"/>
      <c r="R114" s="872"/>
      <c r="S114" s="872"/>
      <c r="T114" s="872"/>
      <c r="U114" s="872"/>
      <c r="V114" s="872"/>
      <c r="W114" s="872"/>
      <c r="X114" s="872"/>
      <c r="Y114" s="872"/>
      <c r="Z114" s="872"/>
      <c r="AA114" s="872"/>
      <c r="AB114" s="872"/>
      <c r="AC114" s="872"/>
      <c r="AD114" s="872"/>
      <c r="AE114" s="872"/>
      <c r="AF114" s="872"/>
      <c r="AG114" s="872"/>
      <c r="AH114" s="872"/>
      <c r="AI114" s="872"/>
      <c r="AJ114" s="872"/>
      <c r="AK114" s="872"/>
      <c r="AL114" s="872"/>
      <c r="AM114" s="872"/>
      <c r="AN114" s="872"/>
      <c r="AO114" s="872"/>
      <c r="AP114" s="872"/>
      <c r="AQ114" s="872"/>
      <c r="AR114" s="872"/>
      <c r="AS114" s="872"/>
      <c r="AT114" s="872"/>
      <c r="AU114" s="872"/>
      <c r="AV114" s="872"/>
      <c r="AW114" s="872"/>
      <c r="AX114" s="872"/>
      <c r="AY114" s="872"/>
      <c r="AZ114" s="872"/>
      <c r="BA114" s="872"/>
      <c r="BB114" s="872"/>
      <c r="BC114" s="872"/>
      <c r="BD114" s="872"/>
      <c r="BE114" s="872"/>
      <c r="BF114" s="872"/>
      <c r="BG114" s="872"/>
      <c r="BH114" s="872"/>
      <c r="BI114" s="872"/>
      <c r="BJ114" s="872"/>
      <c r="BK114" s="872"/>
      <c r="BL114" s="872"/>
      <c r="BM114" s="872"/>
      <c r="BN114" s="872"/>
      <c r="BO114" s="872"/>
      <c r="BP114" s="872"/>
      <c r="BQ114" s="872"/>
      <c r="BR114" s="872"/>
      <c r="BS114" s="872"/>
      <c r="BT114" s="872"/>
      <c r="BU114" s="872"/>
      <c r="BV114" s="872"/>
      <c r="BW114" s="872"/>
      <c r="BX114" s="872"/>
      <c r="BY114" s="872"/>
      <c r="BZ114" s="872"/>
      <c r="CA114" s="872"/>
      <c r="CB114" s="872"/>
      <c r="CC114" s="872"/>
      <c r="CD114" s="872"/>
      <c r="CE114" s="872"/>
      <c r="CF114" s="872"/>
      <c r="CG114" s="872"/>
      <c r="CH114" s="872"/>
      <c r="CI114" s="872"/>
      <c r="CJ114" s="872"/>
      <c r="CK114" s="872"/>
      <c r="CL114" s="872"/>
      <c r="CM114" s="872"/>
      <c r="CN114" s="872"/>
      <c r="CO114" s="872"/>
      <c r="CP114" s="872"/>
      <c r="CQ114" s="872"/>
      <c r="CR114" s="872"/>
      <c r="CS114" s="872"/>
      <c r="CT114" s="872"/>
      <c r="CU114" s="872"/>
      <c r="CV114" s="872"/>
      <c r="CW114" s="872"/>
      <c r="CX114" s="872"/>
      <c r="CY114" s="872"/>
      <c r="CZ114" s="872"/>
      <c r="DA114" s="872"/>
      <c r="DB114" s="872"/>
      <c r="DC114" s="872"/>
      <c r="DD114" s="872"/>
      <c r="DE114" s="872"/>
      <c r="DF114" s="872"/>
      <c r="DG114" s="872"/>
      <c r="DH114" s="872"/>
      <c r="DI114" s="872"/>
      <c r="DJ114" s="872"/>
      <c r="DK114" s="872"/>
      <c r="DL114" s="872"/>
      <c r="DM114" s="872"/>
      <c r="DN114" s="872"/>
      <c r="DO114" s="872"/>
      <c r="DP114" s="872"/>
      <c r="DQ114" s="872"/>
      <c r="DR114" s="872"/>
      <c r="DS114" s="872"/>
      <c r="DT114" s="872"/>
      <c r="DU114" s="872"/>
      <c r="DV114" s="872"/>
      <c r="DW114" s="872"/>
      <c r="DX114" s="872"/>
      <c r="DY114" s="872"/>
      <c r="DZ114" s="976"/>
    </row>
    <row r="115" spans="6:130" s="975" customFormat="1" x14ac:dyDescent="0.2">
      <c r="F115" s="872"/>
      <c r="G115" s="872"/>
      <c r="H115" s="872"/>
      <c r="I115" s="872"/>
      <c r="J115" s="872"/>
      <c r="K115" s="872"/>
      <c r="L115" s="872"/>
      <c r="M115" s="872"/>
      <c r="N115" s="872"/>
      <c r="O115" s="872"/>
      <c r="P115" s="872"/>
      <c r="Q115" s="872"/>
      <c r="R115" s="872"/>
      <c r="S115" s="872"/>
      <c r="T115" s="872"/>
      <c r="U115" s="872"/>
      <c r="V115" s="872"/>
      <c r="W115" s="872"/>
      <c r="X115" s="872"/>
      <c r="Y115" s="872"/>
      <c r="Z115" s="872"/>
      <c r="AA115" s="872"/>
      <c r="AB115" s="872"/>
      <c r="AC115" s="872"/>
      <c r="AD115" s="872"/>
      <c r="AE115" s="872"/>
      <c r="AF115" s="872"/>
      <c r="AG115" s="872"/>
      <c r="AH115" s="872"/>
      <c r="AI115" s="872"/>
      <c r="AJ115" s="872"/>
      <c r="AK115" s="872"/>
      <c r="AL115" s="872"/>
      <c r="AM115" s="872"/>
      <c r="AN115" s="872"/>
      <c r="AO115" s="872"/>
      <c r="AP115" s="872"/>
      <c r="AQ115" s="872"/>
      <c r="AR115" s="872"/>
      <c r="AS115" s="872"/>
      <c r="AT115" s="872"/>
      <c r="AU115" s="872"/>
      <c r="AV115" s="872"/>
      <c r="AW115" s="872"/>
      <c r="AX115" s="872"/>
      <c r="AY115" s="872"/>
      <c r="AZ115" s="872"/>
      <c r="BA115" s="872"/>
      <c r="BB115" s="872"/>
      <c r="BC115" s="872"/>
      <c r="BD115" s="872"/>
      <c r="BE115" s="872"/>
      <c r="BF115" s="872"/>
      <c r="BG115" s="872"/>
      <c r="BH115" s="872"/>
      <c r="BI115" s="872"/>
      <c r="BJ115" s="872"/>
      <c r="BK115" s="872"/>
      <c r="BL115" s="872"/>
      <c r="BM115" s="872"/>
      <c r="BN115" s="872"/>
      <c r="BO115" s="872"/>
      <c r="BP115" s="872"/>
      <c r="BQ115" s="872"/>
      <c r="BR115" s="872"/>
      <c r="BS115" s="872"/>
      <c r="BT115" s="872"/>
      <c r="BU115" s="872"/>
      <c r="BV115" s="872"/>
      <c r="BW115" s="872"/>
      <c r="BX115" s="872"/>
      <c r="BY115" s="872"/>
      <c r="BZ115" s="872"/>
      <c r="CA115" s="872"/>
      <c r="CB115" s="872"/>
      <c r="CC115" s="872"/>
      <c r="CD115" s="872"/>
      <c r="CE115" s="872"/>
      <c r="CF115" s="872"/>
      <c r="CG115" s="872"/>
      <c r="CH115" s="872"/>
      <c r="CI115" s="872"/>
      <c r="CJ115" s="872"/>
      <c r="CK115" s="872"/>
      <c r="CL115" s="872"/>
      <c r="CM115" s="872"/>
      <c r="CN115" s="872"/>
      <c r="CO115" s="872"/>
      <c r="CP115" s="872"/>
      <c r="CQ115" s="872"/>
      <c r="CR115" s="872"/>
      <c r="CS115" s="872"/>
      <c r="CT115" s="872"/>
      <c r="CU115" s="872"/>
      <c r="CV115" s="872"/>
      <c r="CW115" s="872"/>
      <c r="CX115" s="872"/>
      <c r="CY115" s="872"/>
      <c r="CZ115" s="872"/>
      <c r="DA115" s="872"/>
      <c r="DB115" s="872"/>
      <c r="DC115" s="872"/>
      <c r="DD115" s="872"/>
      <c r="DE115" s="872"/>
      <c r="DF115" s="872"/>
      <c r="DG115" s="872"/>
      <c r="DH115" s="872"/>
      <c r="DI115" s="872"/>
      <c r="DJ115" s="872"/>
      <c r="DK115" s="872"/>
      <c r="DL115" s="872"/>
      <c r="DM115" s="872"/>
      <c r="DN115" s="872"/>
      <c r="DO115" s="872"/>
      <c r="DP115" s="872"/>
      <c r="DQ115" s="872"/>
      <c r="DR115" s="872"/>
      <c r="DS115" s="872"/>
      <c r="DT115" s="872"/>
      <c r="DU115" s="872"/>
      <c r="DV115" s="872"/>
      <c r="DW115" s="872"/>
      <c r="DX115" s="872"/>
      <c r="DY115" s="872"/>
      <c r="DZ115" s="976"/>
    </row>
    <row r="116" spans="6:130" s="975" customFormat="1" x14ac:dyDescent="0.2">
      <c r="F116" s="872"/>
      <c r="G116" s="872"/>
      <c r="H116" s="872"/>
      <c r="I116" s="872"/>
      <c r="J116" s="872"/>
      <c r="K116" s="872"/>
      <c r="L116" s="872"/>
      <c r="M116" s="872"/>
      <c r="N116" s="872"/>
      <c r="O116" s="872"/>
      <c r="P116" s="872"/>
      <c r="Q116" s="872"/>
      <c r="R116" s="872"/>
      <c r="S116" s="872"/>
      <c r="T116" s="872"/>
      <c r="U116" s="872"/>
      <c r="V116" s="872"/>
      <c r="W116" s="872"/>
      <c r="X116" s="872"/>
      <c r="Y116" s="872"/>
      <c r="Z116" s="872"/>
      <c r="AA116" s="872"/>
      <c r="AB116" s="872"/>
      <c r="AC116" s="872"/>
      <c r="AD116" s="872"/>
      <c r="AE116" s="872"/>
      <c r="AF116" s="872"/>
      <c r="AG116" s="872"/>
      <c r="AH116" s="872"/>
      <c r="AI116" s="872"/>
      <c r="AJ116" s="872"/>
      <c r="AK116" s="872"/>
      <c r="AL116" s="872"/>
      <c r="AM116" s="872"/>
      <c r="AN116" s="872"/>
      <c r="AO116" s="872"/>
      <c r="AP116" s="872"/>
      <c r="AQ116" s="872"/>
      <c r="AR116" s="872"/>
      <c r="AS116" s="872"/>
      <c r="AT116" s="872"/>
      <c r="AU116" s="872"/>
      <c r="AV116" s="872"/>
      <c r="AW116" s="872"/>
      <c r="AX116" s="872"/>
      <c r="AY116" s="872"/>
      <c r="AZ116" s="872"/>
      <c r="BA116" s="872"/>
      <c r="BB116" s="872"/>
      <c r="BC116" s="872"/>
      <c r="BD116" s="872"/>
      <c r="BE116" s="872"/>
      <c r="BF116" s="872"/>
      <c r="BG116" s="872"/>
      <c r="BH116" s="872"/>
      <c r="BI116" s="872"/>
      <c r="BJ116" s="872"/>
      <c r="BK116" s="872"/>
      <c r="BL116" s="872"/>
      <c r="BM116" s="872"/>
      <c r="BN116" s="872"/>
      <c r="BO116" s="872"/>
      <c r="BP116" s="872"/>
      <c r="BQ116" s="872"/>
      <c r="BR116" s="872"/>
      <c r="BS116" s="872"/>
      <c r="BT116" s="872"/>
      <c r="BU116" s="872"/>
      <c r="BV116" s="872"/>
      <c r="BW116" s="872"/>
      <c r="BX116" s="872"/>
      <c r="BY116" s="872"/>
      <c r="BZ116" s="872"/>
      <c r="CA116" s="872"/>
      <c r="CB116" s="872"/>
      <c r="CC116" s="872"/>
      <c r="CD116" s="872"/>
      <c r="CE116" s="872"/>
      <c r="CF116" s="872"/>
      <c r="CG116" s="872"/>
      <c r="CH116" s="872"/>
      <c r="CI116" s="872"/>
      <c r="CJ116" s="872"/>
      <c r="CK116" s="872"/>
      <c r="CL116" s="872"/>
      <c r="CM116" s="872"/>
      <c r="CN116" s="872"/>
      <c r="CO116" s="872"/>
      <c r="CP116" s="872"/>
      <c r="CQ116" s="872"/>
      <c r="CR116" s="872"/>
      <c r="CS116" s="872"/>
      <c r="CT116" s="872"/>
      <c r="CU116" s="872"/>
      <c r="CV116" s="872"/>
      <c r="CW116" s="872"/>
      <c r="CX116" s="872"/>
      <c r="CY116" s="872"/>
      <c r="CZ116" s="872"/>
      <c r="DA116" s="872"/>
      <c r="DB116" s="872"/>
      <c r="DC116" s="872"/>
      <c r="DD116" s="872"/>
      <c r="DE116" s="872"/>
      <c r="DF116" s="872"/>
      <c r="DG116" s="872"/>
      <c r="DH116" s="872"/>
      <c r="DI116" s="872"/>
      <c r="DJ116" s="872"/>
      <c r="DK116" s="872"/>
      <c r="DL116" s="872"/>
      <c r="DM116" s="872"/>
      <c r="DN116" s="872"/>
      <c r="DO116" s="872"/>
      <c r="DP116" s="872"/>
      <c r="DQ116" s="872"/>
      <c r="DR116" s="872"/>
      <c r="DS116" s="872"/>
      <c r="DT116" s="872"/>
      <c r="DU116" s="872"/>
      <c r="DV116" s="872"/>
      <c r="DW116" s="872"/>
      <c r="DX116" s="872"/>
      <c r="DY116" s="872"/>
      <c r="DZ116" s="976"/>
    </row>
    <row r="117" spans="6:130" s="975" customFormat="1" x14ac:dyDescent="0.2">
      <c r="F117" s="872"/>
      <c r="G117" s="872"/>
      <c r="H117" s="872"/>
      <c r="I117" s="872"/>
      <c r="J117" s="872"/>
      <c r="K117" s="872"/>
      <c r="L117" s="872"/>
      <c r="M117" s="872"/>
      <c r="N117" s="872"/>
      <c r="O117" s="872"/>
      <c r="P117" s="872"/>
      <c r="Q117" s="872"/>
      <c r="R117" s="872"/>
      <c r="S117" s="872"/>
      <c r="T117" s="872"/>
      <c r="U117" s="872"/>
      <c r="V117" s="872"/>
      <c r="W117" s="872"/>
      <c r="X117" s="872"/>
      <c r="Y117" s="872"/>
      <c r="Z117" s="872"/>
      <c r="AA117" s="872"/>
      <c r="AB117" s="872"/>
      <c r="AC117" s="872"/>
      <c r="AD117" s="872"/>
      <c r="AE117" s="872"/>
      <c r="AF117" s="872"/>
      <c r="AG117" s="872"/>
      <c r="AH117" s="872"/>
      <c r="AI117" s="872"/>
      <c r="AJ117" s="872"/>
      <c r="AK117" s="872"/>
      <c r="AL117" s="872"/>
      <c r="AM117" s="872"/>
      <c r="AN117" s="872"/>
      <c r="AO117" s="872"/>
      <c r="AP117" s="872"/>
      <c r="AQ117" s="872"/>
      <c r="AR117" s="872"/>
      <c r="AS117" s="872"/>
      <c r="AT117" s="872"/>
      <c r="AU117" s="872"/>
      <c r="AV117" s="872"/>
      <c r="AW117" s="872"/>
      <c r="AX117" s="872"/>
      <c r="AY117" s="872"/>
      <c r="AZ117" s="872"/>
      <c r="BA117" s="872"/>
      <c r="BB117" s="872"/>
      <c r="BC117" s="872"/>
      <c r="BD117" s="872"/>
      <c r="BE117" s="872"/>
      <c r="BF117" s="872"/>
      <c r="BG117" s="872"/>
      <c r="BH117" s="872"/>
      <c r="BI117" s="872"/>
      <c r="BJ117" s="872"/>
      <c r="BK117" s="872"/>
      <c r="BL117" s="872"/>
      <c r="BM117" s="872"/>
      <c r="BN117" s="872"/>
      <c r="BO117" s="872"/>
      <c r="BP117" s="872"/>
      <c r="BQ117" s="872"/>
      <c r="BR117" s="872"/>
      <c r="BS117" s="872"/>
      <c r="BT117" s="872"/>
      <c r="BU117" s="872"/>
      <c r="BV117" s="872"/>
      <c r="BW117" s="872"/>
      <c r="BX117" s="872"/>
      <c r="BY117" s="872"/>
      <c r="BZ117" s="872"/>
      <c r="CA117" s="872"/>
      <c r="CB117" s="872"/>
      <c r="CC117" s="872"/>
      <c r="CD117" s="872"/>
      <c r="CE117" s="872"/>
      <c r="CF117" s="872"/>
      <c r="CG117" s="872"/>
      <c r="CH117" s="872"/>
      <c r="CI117" s="872"/>
      <c r="CJ117" s="872"/>
      <c r="CK117" s="872"/>
      <c r="CL117" s="872"/>
      <c r="CM117" s="872"/>
      <c r="CN117" s="872"/>
      <c r="CO117" s="872"/>
      <c r="CP117" s="872"/>
      <c r="CQ117" s="872"/>
      <c r="CR117" s="872"/>
      <c r="CS117" s="872"/>
      <c r="CT117" s="872"/>
      <c r="CU117" s="872"/>
      <c r="CV117" s="872"/>
      <c r="CW117" s="872"/>
      <c r="CX117" s="872"/>
      <c r="CY117" s="872"/>
      <c r="CZ117" s="872"/>
      <c r="DA117" s="872"/>
      <c r="DB117" s="872"/>
      <c r="DC117" s="872"/>
      <c r="DD117" s="872"/>
      <c r="DE117" s="872"/>
      <c r="DF117" s="872"/>
      <c r="DG117" s="872"/>
      <c r="DH117" s="872"/>
      <c r="DI117" s="872"/>
      <c r="DJ117" s="872"/>
      <c r="DK117" s="872"/>
      <c r="DL117" s="872"/>
      <c r="DM117" s="872"/>
      <c r="DN117" s="872"/>
      <c r="DO117" s="872"/>
      <c r="DP117" s="872"/>
      <c r="DQ117" s="872"/>
      <c r="DR117" s="872"/>
      <c r="DS117" s="872"/>
      <c r="DT117" s="872"/>
      <c r="DU117" s="872"/>
      <c r="DV117" s="872"/>
      <c r="DW117" s="872"/>
      <c r="DX117" s="872"/>
      <c r="DY117" s="872"/>
      <c r="DZ117" s="976"/>
    </row>
    <row r="118" spans="6:130" s="975" customFormat="1" x14ac:dyDescent="0.2">
      <c r="F118" s="872"/>
      <c r="G118" s="872"/>
      <c r="H118" s="872"/>
      <c r="I118" s="872"/>
      <c r="J118" s="872"/>
      <c r="K118" s="872"/>
      <c r="L118" s="872"/>
      <c r="M118" s="872"/>
      <c r="N118" s="872"/>
      <c r="O118" s="872"/>
      <c r="P118" s="872"/>
      <c r="Q118" s="872"/>
      <c r="R118" s="872"/>
      <c r="S118" s="872"/>
      <c r="T118" s="872"/>
      <c r="U118" s="872"/>
      <c r="V118" s="872"/>
      <c r="W118" s="872"/>
      <c r="X118" s="872"/>
      <c r="Y118" s="872"/>
      <c r="Z118" s="872"/>
      <c r="AA118" s="872"/>
      <c r="AB118" s="872"/>
      <c r="AC118" s="872"/>
      <c r="AD118" s="872"/>
      <c r="AE118" s="872"/>
      <c r="AF118" s="872"/>
      <c r="AG118" s="872"/>
      <c r="AH118" s="872"/>
      <c r="AI118" s="872"/>
      <c r="AJ118" s="872"/>
      <c r="AK118" s="872"/>
      <c r="AL118" s="872"/>
      <c r="AM118" s="872"/>
      <c r="AN118" s="872"/>
      <c r="AO118" s="872"/>
      <c r="AP118" s="872"/>
      <c r="AQ118" s="872"/>
      <c r="AR118" s="872"/>
      <c r="AS118" s="872"/>
      <c r="AT118" s="872"/>
      <c r="AU118" s="872"/>
      <c r="AV118" s="872"/>
      <c r="AW118" s="872"/>
      <c r="AX118" s="872"/>
      <c r="AY118" s="872"/>
      <c r="AZ118" s="872"/>
      <c r="BA118" s="872"/>
      <c r="BB118" s="872"/>
      <c r="BC118" s="872"/>
      <c r="BD118" s="872"/>
      <c r="BE118" s="872"/>
      <c r="BF118" s="872"/>
      <c r="BG118" s="872"/>
      <c r="BH118" s="872"/>
      <c r="BI118" s="872"/>
      <c r="BJ118" s="872"/>
      <c r="BK118" s="872"/>
      <c r="BL118" s="872"/>
      <c r="BM118" s="872"/>
      <c r="BN118" s="872"/>
      <c r="BO118" s="872"/>
      <c r="BP118" s="872"/>
      <c r="BQ118" s="872"/>
      <c r="BR118" s="872"/>
      <c r="BS118" s="872"/>
      <c r="BT118" s="872"/>
      <c r="BU118" s="872"/>
      <c r="BV118" s="872"/>
      <c r="BW118" s="872"/>
      <c r="BX118" s="872"/>
      <c r="BY118" s="872"/>
      <c r="BZ118" s="872"/>
      <c r="CA118" s="872"/>
      <c r="CB118" s="872"/>
      <c r="CC118" s="872"/>
      <c r="CD118" s="872"/>
      <c r="CE118" s="872"/>
      <c r="CF118" s="872"/>
      <c r="CG118" s="872"/>
      <c r="CH118" s="872"/>
      <c r="CI118" s="872"/>
      <c r="CJ118" s="872"/>
      <c r="CK118" s="872"/>
      <c r="CL118" s="872"/>
      <c r="CM118" s="872"/>
      <c r="CN118" s="872"/>
      <c r="CO118" s="872"/>
      <c r="CP118" s="872"/>
      <c r="CQ118" s="872"/>
      <c r="CR118" s="872"/>
      <c r="CS118" s="872"/>
      <c r="CT118" s="872"/>
      <c r="CU118" s="872"/>
      <c r="CV118" s="872"/>
      <c r="CW118" s="872"/>
      <c r="CX118" s="872"/>
      <c r="CY118" s="872"/>
      <c r="CZ118" s="872"/>
      <c r="DA118" s="872"/>
      <c r="DB118" s="872"/>
      <c r="DC118" s="872"/>
      <c r="DD118" s="872"/>
      <c r="DE118" s="872"/>
      <c r="DF118" s="872"/>
      <c r="DG118" s="872"/>
      <c r="DH118" s="872"/>
      <c r="DI118" s="872"/>
      <c r="DJ118" s="872"/>
      <c r="DK118" s="872"/>
      <c r="DL118" s="872"/>
      <c r="DM118" s="872"/>
      <c r="DN118" s="872"/>
      <c r="DO118" s="872"/>
      <c r="DP118" s="872"/>
      <c r="DQ118" s="872"/>
      <c r="DR118" s="872"/>
      <c r="DS118" s="872"/>
      <c r="DT118" s="872"/>
      <c r="DU118" s="872"/>
      <c r="DV118" s="872"/>
      <c r="DW118" s="872"/>
      <c r="DX118" s="872"/>
      <c r="DY118" s="872"/>
      <c r="DZ118" s="976"/>
    </row>
    <row r="119" spans="6:130" s="975" customFormat="1" x14ac:dyDescent="0.2">
      <c r="F119" s="872"/>
      <c r="G119" s="872"/>
      <c r="H119" s="872"/>
      <c r="I119" s="872"/>
      <c r="J119" s="872"/>
      <c r="K119" s="872"/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872"/>
      <c r="W119" s="872"/>
      <c r="X119" s="872"/>
      <c r="Y119" s="872"/>
      <c r="Z119" s="872"/>
      <c r="AA119" s="872"/>
      <c r="AB119" s="872"/>
      <c r="AC119" s="872"/>
      <c r="AD119" s="872"/>
      <c r="AE119" s="872"/>
      <c r="AF119" s="872"/>
      <c r="AG119" s="872"/>
      <c r="AH119" s="872"/>
      <c r="AI119" s="872"/>
      <c r="AJ119" s="872"/>
      <c r="AK119" s="872"/>
      <c r="AL119" s="872"/>
      <c r="AM119" s="872"/>
      <c r="AN119" s="872"/>
      <c r="AO119" s="872"/>
      <c r="AP119" s="872"/>
      <c r="AQ119" s="872"/>
      <c r="AR119" s="872"/>
      <c r="AS119" s="872"/>
      <c r="AT119" s="872"/>
      <c r="AU119" s="872"/>
      <c r="AV119" s="872"/>
      <c r="AW119" s="872"/>
      <c r="AX119" s="872"/>
      <c r="AY119" s="872"/>
      <c r="AZ119" s="872"/>
      <c r="BA119" s="872"/>
      <c r="BB119" s="872"/>
      <c r="BC119" s="872"/>
      <c r="BD119" s="872"/>
      <c r="BE119" s="872"/>
      <c r="BF119" s="872"/>
      <c r="BG119" s="872"/>
      <c r="BH119" s="872"/>
      <c r="BI119" s="872"/>
      <c r="BJ119" s="872"/>
      <c r="BK119" s="872"/>
      <c r="BL119" s="872"/>
      <c r="BM119" s="872"/>
      <c r="BN119" s="872"/>
      <c r="BO119" s="872"/>
      <c r="BP119" s="872"/>
      <c r="BQ119" s="872"/>
      <c r="BR119" s="872"/>
      <c r="BS119" s="872"/>
      <c r="BT119" s="872"/>
      <c r="BU119" s="872"/>
      <c r="BV119" s="872"/>
      <c r="BW119" s="872"/>
      <c r="BX119" s="872"/>
      <c r="BY119" s="872"/>
      <c r="BZ119" s="872"/>
      <c r="CA119" s="872"/>
      <c r="CB119" s="872"/>
      <c r="CC119" s="872"/>
      <c r="CD119" s="872"/>
      <c r="CE119" s="872"/>
      <c r="CF119" s="872"/>
      <c r="CG119" s="872"/>
      <c r="CH119" s="872"/>
      <c r="CI119" s="872"/>
      <c r="CJ119" s="872"/>
      <c r="CK119" s="872"/>
      <c r="CL119" s="872"/>
      <c r="CM119" s="872"/>
      <c r="CN119" s="872"/>
      <c r="CO119" s="872"/>
      <c r="CP119" s="872"/>
      <c r="CQ119" s="872"/>
      <c r="CR119" s="872"/>
      <c r="CS119" s="872"/>
      <c r="CT119" s="872"/>
      <c r="CU119" s="872"/>
      <c r="CV119" s="872"/>
      <c r="CW119" s="872"/>
      <c r="CX119" s="872"/>
      <c r="CY119" s="872"/>
      <c r="CZ119" s="872"/>
      <c r="DA119" s="872"/>
      <c r="DB119" s="872"/>
      <c r="DC119" s="872"/>
      <c r="DD119" s="872"/>
      <c r="DE119" s="872"/>
      <c r="DF119" s="872"/>
      <c r="DG119" s="872"/>
      <c r="DH119" s="872"/>
      <c r="DI119" s="872"/>
      <c r="DJ119" s="872"/>
      <c r="DK119" s="872"/>
      <c r="DL119" s="872"/>
      <c r="DM119" s="872"/>
      <c r="DN119" s="872"/>
      <c r="DO119" s="872"/>
      <c r="DP119" s="872"/>
      <c r="DQ119" s="872"/>
      <c r="DR119" s="872"/>
      <c r="DS119" s="872"/>
      <c r="DT119" s="872"/>
      <c r="DU119" s="872"/>
      <c r="DV119" s="872"/>
      <c r="DW119" s="872"/>
      <c r="DX119" s="872"/>
      <c r="DY119" s="872"/>
      <c r="DZ119" s="976"/>
    </row>
    <row r="120" spans="6:130" s="975" customFormat="1" x14ac:dyDescent="0.2">
      <c r="F120" s="872"/>
      <c r="G120" s="872"/>
      <c r="H120" s="872"/>
      <c r="I120" s="872"/>
      <c r="J120" s="872"/>
      <c r="K120" s="872"/>
      <c r="L120" s="872"/>
      <c r="M120" s="872"/>
      <c r="N120" s="872"/>
      <c r="O120" s="872"/>
      <c r="P120" s="872"/>
      <c r="Q120" s="872"/>
      <c r="R120" s="872"/>
      <c r="S120" s="872"/>
      <c r="T120" s="872"/>
      <c r="U120" s="872"/>
      <c r="V120" s="872"/>
      <c r="W120" s="872"/>
      <c r="X120" s="872"/>
      <c r="Y120" s="872"/>
      <c r="Z120" s="872"/>
      <c r="AA120" s="872"/>
      <c r="AB120" s="872"/>
      <c r="AC120" s="872"/>
      <c r="AD120" s="872"/>
      <c r="AE120" s="872"/>
      <c r="AF120" s="872"/>
      <c r="AG120" s="872"/>
      <c r="AH120" s="872"/>
      <c r="AI120" s="872"/>
      <c r="AJ120" s="872"/>
      <c r="AK120" s="872"/>
      <c r="AL120" s="872"/>
      <c r="AM120" s="872"/>
      <c r="AN120" s="872"/>
      <c r="AO120" s="872"/>
      <c r="AP120" s="872"/>
      <c r="AQ120" s="872"/>
      <c r="AR120" s="872"/>
      <c r="AS120" s="872"/>
      <c r="AT120" s="872"/>
      <c r="AU120" s="872"/>
      <c r="AV120" s="872"/>
      <c r="AW120" s="872"/>
      <c r="AX120" s="872"/>
      <c r="AY120" s="872"/>
      <c r="AZ120" s="872"/>
      <c r="BA120" s="872"/>
      <c r="BB120" s="872"/>
      <c r="BC120" s="872"/>
      <c r="BD120" s="872"/>
      <c r="BE120" s="872"/>
      <c r="BF120" s="872"/>
      <c r="BG120" s="872"/>
      <c r="BH120" s="872"/>
      <c r="BI120" s="872"/>
      <c r="BJ120" s="872"/>
      <c r="BK120" s="872"/>
      <c r="BL120" s="872"/>
      <c r="BM120" s="872"/>
      <c r="BN120" s="872"/>
      <c r="BO120" s="872"/>
      <c r="BP120" s="872"/>
      <c r="BQ120" s="872"/>
      <c r="BR120" s="872"/>
      <c r="BS120" s="872"/>
      <c r="BT120" s="872"/>
      <c r="BU120" s="872"/>
      <c r="BV120" s="872"/>
      <c r="BW120" s="872"/>
      <c r="BX120" s="872"/>
      <c r="BY120" s="872"/>
      <c r="BZ120" s="872"/>
      <c r="CA120" s="872"/>
      <c r="CB120" s="872"/>
      <c r="CC120" s="872"/>
      <c r="CD120" s="872"/>
      <c r="CE120" s="872"/>
      <c r="CF120" s="872"/>
      <c r="CG120" s="872"/>
      <c r="CH120" s="872"/>
      <c r="CI120" s="872"/>
      <c r="CJ120" s="872"/>
      <c r="CK120" s="872"/>
      <c r="CL120" s="872"/>
      <c r="CM120" s="872"/>
      <c r="CN120" s="872"/>
      <c r="CO120" s="872"/>
      <c r="CP120" s="872"/>
      <c r="CQ120" s="872"/>
      <c r="CR120" s="872"/>
      <c r="CS120" s="872"/>
      <c r="CT120" s="872"/>
      <c r="CU120" s="872"/>
      <c r="CV120" s="872"/>
      <c r="CW120" s="872"/>
      <c r="CX120" s="872"/>
      <c r="CY120" s="872"/>
      <c r="CZ120" s="872"/>
      <c r="DA120" s="872"/>
      <c r="DB120" s="872"/>
      <c r="DC120" s="872"/>
      <c r="DD120" s="872"/>
      <c r="DE120" s="872"/>
      <c r="DF120" s="872"/>
      <c r="DG120" s="872"/>
      <c r="DH120" s="872"/>
      <c r="DI120" s="872"/>
      <c r="DJ120" s="872"/>
      <c r="DK120" s="872"/>
      <c r="DL120" s="872"/>
      <c r="DM120" s="872"/>
      <c r="DN120" s="872"/>
      <c r="DO120" s="872"/>
      <c r="DP120" s="872"/>
      <c r="DQ120" s="872"/>
      <c r="DR120" s="872"/>
      <c r="DS120" s="872"/>
      <c r="DT120" s="872"/>
      <c r="DU120" s="872"/>
      <c r="DV120" s="872"/>
      <c r="DW120" s="872"/>
      <c r="DX120" s="872"/>
      <c r="DY120" s="872"/>
      <c r="DZ120" s="976"/>
    </row>
    <row r="121" spans="6:130" s="975" customFormat="1" x14ac:dyDescent="0.2">
      <c r="F121" s="872"/>
      <c r="G121" s="872"/>
      <c r="H121" s="872"/>
      <c r="I121" s="872"/>
      <c r="J121" s="872"/>
      <c r="K121" s="872"/>
      <c r="L121" s="872"/>
      <c r="M121" s="872"/>
      <c r="N121" s="872"/>
      <c r="O121" s="872"/>
      <c r="P121" s="872"/>
      <c r="Q121" s="872"/>
      <c r="R121" s="872"/>
      <c r="S121" s="872"/>
      <c r="T121" s="872"/>
      <c r="U121" s="872"/>
      <c r="V121" s="872"/>
      <c r="W121" s="872"/>
      <c r="X121" s="872"/>
      <c r="Y121" s="872"/>
      <c r="Z121" s="872"/>
      <c r="AA121" s="872"/>
      <c r="AB121" s="872"/>
      <c r="AC121" s="872"/>
      <c r="AD121" s="872"/>
      <c r="AE121" s="872"/>
      <c r="AF121" s="872"/>
      <c r="AG121" s="872"/>
      <c r="AH121" s="872"/>
      <c r="AI121" s="872"/>
      <c r="AJ121" s="872"/>
      <c r="AK121" s="872"/>
      <c r="AL121" s="872"/>
      <c r="AM121" s="872"/>
      <c r="AN121" s="872"/>
      <c r="AO121" s="872"/>
      <c r="AP121" s="872"/>
      <c r="AQ121" s="872"/>
      <c r="AR121" s="872"/>
      <c r="AS121" s="872"/>
      <c r="AT121" s="872"/>
      <c r="AU121" s="872"/>
      <c r="AV121" s="872"/>
      <c r="AW121" s="872"/>
      <c r="AX121" s="872"/>
      <c r="AY121" s="872"/>
      <c r="AZ121" s="872"/>
      <c r="BA121" s="872"/>
      <c r="BB121" s="872"/>
      <c r="BC121" s="872"/>
      <c r="BD121" s="872"/>
      <c r="BE121" s="872"/>
      <c r="BF121" s="872"/>
      <c r="BG121" s="872"/>
      <c r="BH121" s="872"/>
      <c r="BI121" s="872"/>
      <c r="BJ121" s="872"/>
      <c r="BK121" s="872"/>
      <c r="BL121" s="872"/>
      <c r="BM121" s="872"/>
      <c r="BN121" s="872"/>
      <c r="BO121" s="872"/>
      <c r="BP121" s="872"/>
      <c r="BQ121" s="872"/>
      <c r="BR121" s="872"/>
      <c r="BS121" s="872"/>
      <c r="BT121" s="872"/>
      <c r="BU121" s="872"/>
      <c r="BV121" s="872"/>
      <c r="BW121" s="872"/>
      <c r="BX121" s="872"/>
      <c r="BY121" s="872"/>
      <c r="BZ121" s="872"/>
      <c r="CA121" s="872"/>
      <c r="CB121" s="872"/>
      <c r="CC121" s="872"/>
      <c r="CD121" s="872"/>
      <c r="CE121" s="872"/>
      <c r="CF121" s="872"/>
      <c r="CG121" s="872"/>
      <c r="CH121" s="872"/>
      <c r="CI121" s="872"/>
      <c r="CJ121" s="872"/>
      <c r="CK121" s="872"/>
      <c r="CL121" s="872"/>
      <c r="CM121" s="872"/>
      <c r="CN121" s="872"/>
      <c r="CO121" s="872"/>
      <c r="CP121" s="872"/>
      <c r="CQ121" s="872"/>
      <c r="CR121" s="872"/>
      <c r="CS121" s="872"/>
      <c r="CT121" s="872"/>
      <c r="CU121" s="872"/>
      <c r="CV121" s="872"/>
      <c r="CW121" s="872"/>
      <c r="CX121" s="872"/>
      <c r="CY121" s="872"/>
      <c r="CZ121" s="872"/>
      <c r="DA121" s="872"/>
      <c r="DB121" s="872"/>
      <c r="DC121" s="872"/>
      <c r="DD121" s="872"/>
      <c r="DE121" s="872"/>
      <c r="DF121" s="872"/>
      <c r="DG121" s="872"/>
      <c r="DH121" s="872"/>
      <c r="DI121" s="872"/>
      <c r="DJ121" s="872"/>
      <c r="DK121" s="872"/>
      <c r="DL121" s="872"/>
      <c r="DM121" s="872"/>
      <c r="DN121" s="872"/>
      <c r="DO121" s="872"/>
      <c r="DP121" s="872"/>
      <c r="DQ121" s="872"/>
      <c r="DR121" s="872"/>
      <c r="DS121" s="872"/>
      <c r="DT121" s="872"/>
      <c r="DU121" s="872"/>
      <c r="DV121" s="872"/>
      <c r="DW121" s="872"/>
      <c r="DX121" s="872"/>
      <c r="DY121" s="872"/>
      <c r="DZ121" s="976"/>
    </row>
    <row r="122" spans="6:130" s="975" customFormat="1" x14ac:dyDescent="0.2">
      <c r="F122" s="872"/>
      <c r="G122" s="872"/>
      <c r="H122" s="872"/>
      <c r="I122" s="872"/>
      <c r="J122" s="872"/>
      <c r="K122" s="872"/>
      <c r="L122" s="872"/>
      <c r="M122" s="872"/>
      <c r="N122" s="872"/>
      <c r="O122" s="872"/>
      <c r="P122" s="872"/>
      <c r="Q122" s="872"/>
      <c r="R122" s="872"/>
      <c r="S122" s="872"/>
      <c r="T122" s="872"/>
      <c r="U122" s="872"/>
      <c r="V122" s="872"/>
      <c r="W122" s="872"/>
      <c r="X122" s="872"/>
      <c r="Y122" s="872"/>
      <c r="Z122" s="872"/>
      <c r="AA122" s="872"/>
      <c r="AB122" s="872"/>
      <c r="AC122" s="872"/>
      <c r="AD122" s="872"/>
      <c r="AE122" s="872"/>
      <c r="AF122" s="872"/>
      <c r="AG122" s="872"/>
      <c r="AH122" s="872"/>
      <c r="AI122" s="872"/>
      <c r="AJ122" s="872"/>
      <c r="AK122" s="872"/>
      <c r="AL122" s="872"/>
      <c r="AM122" s="872"/>
      <c r="AN122" s="872"/>
      <c r="AO122" s="872"/>
      <c r="AP122" s="872"/>
      <c r="AQ122" s="872"/>
      <c r="AR122" s="872"/>
      <c r="AS122" s="872"/>
      <c r="AT122" s="872"/>
      <c r="AU122" s="872"/>
      <c r="AV122" s="872"/>
      <c r="AW122" s="872"/>
      <c r="AX122" s="872"/>
      <c r="AY122" s="872"/>
      <c r="AZ122" s="872"/>
      <c r="BA122" s="872"/>
      <c r="BB122" s="872"/>
      <c r="BC122" s="872"/>
      <c r="BD122" s="872"/>
      <c r="BE122" s="872"/>
      <c r="BF122" s="872"/>
      <c r="BG122" s="872"/>
      <c r="BH122" s="872"/>
      <c r="BI122" s="872"/>
      <c r="BJ122" s="872"/>
      <c r="BK122" s="872"/>
      <c r="BL122" s="872"/>
      <c r="BM122" s="872"/>
      <c r="BN122" s="872"/>
      <c r="BO122" s="872"/>
      <c r="BP122" s="872"/>
      <c r="BQ122" s="872"/>
      <c r="BR122" s="872"/>
      <c r="BS122" s="872"/>
      <c r="BT122" s="872"/>
      <c r="BU122" s="872"/>
      <c r="BV122" s="872"/>
      <c r="BW122" s="872"/>
      <c r="BX122" s="872"/>
      <c r="BY122" s="872"/>
      <c r="BZ122" s="872"/>
      <c r="CA122" s="872"/>
      <c r="CB122" s="872"/>
      <c r="CC122" s="872"/>
      <c r="CD122" s="872"/>
      <c r="CE122" s="872"/>
      <c r="CF122" s="872"/>
      <c r="CG122" s="872"/>
      <c r="CH122" s="872"/>
      <c r="CI122" s="872"/>
      <c r="CJ122" s="872"/>
      <c r="CK122" s="872"/>
      <c r="CL122" s="872"/>
      <c r="CM122" s="872"/>
      <c r="CN122" s="872"/>
      <c r="CO122" s="872"/>
      <c r="CP122" s="872"/>
      <c r="CQ122" s="872"/>
      <c r="CR122" s="872"/>
      <c r="CS122" s="872"/>
      <c r="CT122" s="872"/>
      <c r="CU122" s="872"/>
      <c r="CV122" s="872"/>
      <c r="CW122" s="872"/>
      <c r="CX122" s="872"/>
      <c r="CY122" s="872"/>
      <c r="CZ122" s="872"/>
      <c r="DA122" s="872"/>
      <c r="DB122" s="872"/>
      <c r="DC122" s="872"/>
      <c r="DD122" s="872"/>
      <c r="DE122" s="872"/>
      <c r="DF122" s="872"/>
      <c r="DG122" s="872"/>
      <c r="DH122" s="872"/>
      <c r="DI122" s="872"/>
      <c r="DJ122" s="872"/>
      <c r="DK122" s="872"/>
      <c r="DL122" s="872"/>
      <c r="DM122" s="872"/>
      <c r="DN122" s="872"/>
      <c r="DO122" s="872"/>
      <c r="DP122" s="872"/>
      <c r="DQ122" s="872"/>
      <c r="DR122" s="872"/>
      <c r="DS122" s="872"/>
      <c r="DT122" s="872"/>
      <c r="DU122" s="872"/>
      <c r="DV122" s="872"/>
      <c r="DW122" s="872"/>
      <c r="DX122" s="872"/>
      <c r="DY122" s="872"/>
      <c r="DZ122" s="976"/>
    </row>
    <row r="123" spans="6:130" s="975" customFormat="1" x14ac:dyDescent="0.2">
      <c r="F123" s="872"/>
      <c r="G123" s="872"/>
      <c r="H123" s="872"/>
      <c r="I123" s="872"/>
      <c r="J123" s="872"/>
      <c r="K123" s="872"/>
      <c r="L123" s="872"/>
      <c r="M123" s="872"/>
      <c r="N123" s="872"/>
      <c r="O123" s="872"/>
      <c r="P123" s="872"/>
      <c r="Q123" s="872"/>
      <c r="R123" s="872"/>
      <c r="S123" s="872"/>
      <c r="T123" s="872"/>
      <c r="U123" s="872"/>
      <c r="V123" s="872"/>
      <c r="W123" s="872"/>
      <c r="X123" s="872"/>
      <c r="Y123" s="872"/>
      <c r="Z123" s="872"/>
      <c r="AA123" s="872"/>
      <c r="AB123" s="872"/>
      <c r="AC123" s="872"/>
      <c r="AD123" s="872"/>
      <c r="AE123" s="872"/>
      <c r="AF123" s="872"/>
      <c r="AG123" s="872"/>
      <c r="AH123" s="872"/>
      <c r="AI123" s="872"/>
      <c r="AJ123" s="872"/>
      <c r="AK123" s="872"/>
      <c r="AL123" s="872"/>
      <c r="AM123" s="872"/>
      <c r="AN123" s="872"/>
      <c r="AO123" s="872"/>
      <c r="AP123" s="872"/>
      <c r="AQ123" s="872"/>
      <c r="AR123" s="872"/>
      <c r="AS123" s="872"/>
      <c r="AT123" s="872"/>
      <c r="AU123" s="872"/>
      <c r="AV123" s="872"/>
      <c r="AW123" s="872"/>
      <c r="AX123" s="872"/>
      <c r="AY123" s="872"/>
      <c r="AZ123" s="872"/>
      <c r="BA123" s="872"/>
      <c r="BB123" s="872"/>
      <c r="BC123" s="872"/>
      <c r="BD123" s="872"/>
      <c r="BE123" s="872"/>
      <c r="BF123" s="872"/>
      <c r="BG123" s="872"/>
      <c r="BH123" s="872"/>
      <c r="BI123" s="872"/>
      <c r="BJ123" s="872"/>
      <c r="BK123" s="872"/>
      <c r="BL123" s="872"/>
      <c r="BM123" s="872"/>
      <c r="BN123" s="872"/>
      <c r="BO123" s="872"/>
      <c r="BP123" s="872"/>
      <c r="BQ123" s="872"/>
      <c r="BR123" s="872"/>
      <c r="BS123" s="872"/>
      <c r="BT123" s="872"/>
      <c r="BU123" s="872"/>
      <c r="BV123" s="872"/>
      <c r="BW123" s="872"/>
      <c r="BX123" s="872"/>
      <c r="BY123" s="872"/>
      <c r="BZ123" s="872"/>
      <c r="CA123" s="872"/>
      <c r="CB123" s="872"/>
      <c r="CC123" s="872"/>
      <c r="CD123" s="872"/>
      <c r="CE123" s="872"/>
      <c r="CF123" s="872"/>
      <c r="CG123" s="872"/>
      <c r="CH123" s="872"/>
      <c r="CI123" s="872"/>
      <c r="CJ123" s="872"/>
      <c r="CK123" s="872"/>
      <c r="CL123" s="872"/>
      <c r="CM123" s="872"/>
      <c r="CN123" s="872"/>
      <c r="CO123" s="872"/>
      <c r="CP123" s="872"/>
      <c r="CQ123" s="872"/>
      <c r="CR123" s="872"/>
      <c r="CS123" s="872"/>
      <c r="CT123" s="872"/>
      <c r="CU123" s="872"/>
      <c r="CV123" s="872"/>
      <c r="CW123" s="872"/>
      <c r="CX123" s="872"/>
      <c r="CY123" s="872"/>
      <c r="CZ123" s="872"/>
      <c r="DA123" s="872"/>
      <c r="DB123" s="872"/>
      <c r="DC123" s="872"/>
      <c r="DD123" s="872"/>
      <c r="DE123" s="872"/>
      <c r="DF123" s="872"/>
      <c r="DG123" s="872"/>
      <c r="DH123" s="872"/>
      <c r="DI123" s="872"/>
      <c r="DJ123" s="872"/>
      <c r="DK123" s="872"/>
      <c r="DL123" s="872"/>
      <c r="DM123" s="872"/>
      <c r="DN123" s="872"/>
      <c r="DO123" s="872"/>
      <c r="DP123" s="872"/>
      <c r="DQ123" s="872"/>
      <c r="DR123" s="872"/>
      <c r="DS123" s="872"/>
      <c r="DT123" s="872"/>
      <c r="DU123" s="872"/>
      <c r="DV123" s="872"/>
      <c r="DW123" s="872"/>
      <c r="DX123" s="872"/>
      <c r="DY123" s="872"/>
      <c r="DZ123" s="976"/>
    </row>
    <row r="124" spans="6:130" s="975" customFormat="1" x14ac:dyDescent="0.2">
      <c r="F124" s="872"/>
      <c r="G124" s="872"/>
      <c r="H124" s="872"/>
      <c r="I124" s="872"/>
      <c r="J124" s="872"/>
      <c r="K124" s="872"/>
      <c r="L124" s="872"/>
      <c r="M124" s="872"/>
      <c r="N124" s="872"/>
      <c r="O124" s="872"/>
      <c r="P124" s="872"/>
      <c r="Q124" s="872"/>
      <c r="R124" s="872"/>
      <c r="S124" s="872"/>
      <c r="T124" s="872"/>
      <c r="U124" s="872"/>
      <c r="V124" s="872"/>
      <c r="W124" s="872"/>
      <c r="X124" s="872"/>
      <c r="Y124" s="872"/>
      <c r="Z124" s="872"/>
      <c r="AA124" s="872"/>
      <c r="AB124" s="872"/>
      <c r="AC124" s="872"/>
      <c r="AD124" s="872"/>
      <c r="AE124" s="872"/>
      <c r="AF124" s="872"/>
      <c r="AG124" s="872"/>
      <c r="AH124" s="872"/>
      <c r="AI124" s="872"/>
      <c r="AJ124" s="872"/>
      <c r="AK124" s="872"/>
      <c r="AL124" s="872"/>
      <c r="AM124" s="872"/>
      <c r="AN124" s="872"/>
      <c r="AO124" s="872"/>
      <c r="AP124" s="872"/>
      <c r="AQ124" s="872"/>
      <c r="AR124" s="872"/>
      <c r="AS124" s="872"/>
      <c r="AT124" s="872"/>
      <c r="AU124" s="872"/>
      <c r="AV124" s="872"/>
      <c r="AW124" s="872"/>
      <c r="AX124" s="872"/>
      <c r="AY124" s="872"/>
      <c r="AZ124" s="872"/>
      <c r="BA124" s="872"/>
      <c r="BB124" s="872"/>
      <c r="BC124" s="872"/>
      <c r="BD124" s="872"/>
      <c r="BE124" s="872"/>
      <c r="BF124" s="872"/>
      <c r="BG124" s="872"/>
      <c r="BH124" s="872"/>
      <c r="BI124" s="872"/>
      <c r="BJ124" s="872"/>
      <c r="BK124" s="872"/>
      <c r="BL124" s="872"/>
      <c r="BM124" s="872"/>
      <c r="BN124" s="872"/>
      <c r="BO124" s="872"/>
      <c r="BP124" s="872"/>
      <c r="BQ124" s="872"/>
      <c r="BR124" s="872"/>
      <c r="BS124" s="872"/>
      <c r="BT124" s="872"/>
      <c r="BU124" s="872"/>
      <c r="BV124" s="872"/>
      <c r="BW124" s="872"/>
      <c r="BX124" s="872"/>
      <c r="BY124" s="872"/>
      <c r="BZ124" s="872"/>
      <c r="CA124" s="872"/>
      <c r="CB124" s="872"/>
      <c r="CC124" s="872"/>
      <c r="CD124" s="872"/>
      <c r="CE124" s="872"/>
      <c r="CF124" s="872"/>
      <c r="CG124" s="872"/>
      <c r="CH124" s="872"/>
      <c r="CI124" s="872"/>
      <c r="CJ124" s="872"/>
      <c r="CK124" s="872"/>
      <c r="CL124" s="872"/>
      <c r="CM124" s="872"/>
      <c r="CN124" s="872"/>
      <c r="CO124" s="872"/>
      <c r="CP124" s="872"/>
      <c r="CQ124" s="872"/>
      <c r="CR124" s="872"/>
      <c r="CS124" s="872"/>
      <c r="CT124" s="872"/>
      <c r="CU124" s="872"/>
      <c r="CV124" s="872"/>
      <c r="CW124" s="872"/>
      <c r="CX124" s="872"/>
      <c r="CY124" s="872"/>
      <c r="CZ124" s="872"/>
      <c r="DA124" s="872"/>
      <c r="DB124" s="872"/>
      <c r="DC124" s="872"/>
      <c r="DD124" s="872"/>
      <c r="DE124" s="872"/>
      <c r="DF124" s="872"/>
      <c r="DG124" s="872"/>
      <c r="DH124" s="872"/>
      <c r="DI124" s="872"/>
      <c r="DJ124" s="872"/>
      <c r="DK124" s="872"/>
      <c r="DL124" s="872"/>
      <c r="DM124" s="872"/>
      <c r="DN124" s="872"/>
      <c r="DO124" s="872"/>
      <c r="DP124" s="872"/>
      <c r="DQ124" s="872"/>
      <c r="DR124" s="872"/>
      <c r="DS124" s="872"/>
      <c r="DT124" s="872"/>
      <c r="DU124" s="872"/>
      <c r="DV124" s="872"/>
      <c r="DW124" s="872"/>
      <c r="DX124" s="872"/>
      <c r="DY124" s="872"/>
      <c r="DZ124" s="976"/>
    </row>
    <row r="125" spans="6:130" s="975" customFormat="1" x14ac:dyDescent="0.2">
      <c r="F125" s="872"/>
      <c r="G125" s="872"/>
      <c r="H125" s="872"/>
      <c r="I125" s="872"/>
      <c r="J125" s="872"/>
      <c r="K125" s="872"/>
      <c r="L125" s="872"/>
      <c r="M125" s="872"/>
      <c r="N125" s="872"/>
      <c r="O125" s="872"/>
      <c r="P125" s="872"/>
      <c r="Q125" s="872"/>
      <c r="R125" s="872"/>
      <c r="S125" s="872"/>
      <c r="T125" s="872"/>
      <c r="U125" s="872"/>
      <c r="V125" s="872"/>
      <c r="W125" s="872"/>
      <c r="X125" s="872"/>
      <c r="Y125" s="872"/>
      <c r="Z125" s="872"/>
      <c r="AA125" s="872"/>
      <c r="AB125" s="872"/>
      <c r="AC125" s="872"/>
      <c r="AD125" s="872"/>
      <c r="AE125" s="872"/>
      <c r="AF125" s="872"/>
      <c r="AG125" s="872"/>
      <c r="AH125" s="872"/>
      <c r="AI125" s="872"/>
      <c r="AJ125" s="872"/>
      <c r="AK125" s="872"/>
      <c r="AL125" s="872"/>
      <c r="AM125" s="872"/>
      <c r="AN125" s="872"/>
      <c r="AO125" s="872"/>
      <c r="AP125" s="872"/>
      <c r="AQ125" s="872"/>
      <c r="AR125" s="872"/>
      <c r="AS125" s="872"/>
      <c r="AT125" s="872"/>
      <c r="AU125" s="872"/>
      <c r="AV125" s="872"/>
      <c r="AW125" s="872"/>
      <c r="AX125" s="872"/>
      <c r="AY125" s="872"/>
      <c r="AZ125" s="872"/>
      <c r="BA125" s="872"/>
      <c r="BB125" s="872"/>
      <c r="BC125" s="872"/>
      <c r="BD125" s="872"/>
      <c r="BE125" s="872"/>
      <c r="BF125" s="872"/>
      <c r="BG125" s="872"/>
      <c r="BH125" s="872"/>
      <c r="BI125" s="872"/>
      <c r="BJ125" s="872"/>
      <c r="BK125" s="872"/>
      <c r="BL125" s="872"/>
      <c r="BM125" s="872"/>
      <c r="BN125" s="872"/>
      <c r="BO125" s="872"/>
      <c r="BP125" s="872"/>
      <c r="BQ125" s="872"/>
      <c r="BR125" s="872"/>
      <c r="BS125" s="872"/>
      <c r="BT125" s="872"/>
      <c r="BU125" s="872"/>
      <c r="BV125" s="872"/>
      <c r="BW125" s="872"/>
      <c r="BX125" s="872"/>
      <c r="BY125" s="872"/>
      <c r="BZ125" s="872"/>
      <c r="CA125" s="872"/>
      <c r="CB125" s="872"/>
      <c r="CC125" s="872"/>
      <c r="CD125" s="872"/>
      <c r="CE125" s="872"/>
      <c r="CF125" s="872"/>
      <c r="CG125" s="872"/>
      <c r="CH125" s="872"/>
      <c r="CI125" s="872"/>
      <c r="CJ125" s="872"/>
      <c r="CK125" s="872"/>
      <c r="CL125" s="872"/>
      <c r="CM125" s="872"/>
      <c r="CN125" s="872"/>
      <c r="CO125" s="872"/>
      <c r="CP125" s="872"/>
      <c r="CQ125" s="872"/>
      <c r="CR125" s="872"/>
      <c r="CS125" s="872"/>
      <c r="CT125" s="872"/>
      <c r="CU125" s="872"/>
      <c r="CV125" s="872"/>
      <c r="CW125" s="872"/>
      <c r="CX125" s="872"/>
      <c r="CY125" s="872"/>
      <c r="CZ125" s="872"/>
      <c r="DA125" s="872"/>
      <c r="DB125" s="872"/>
      <c r="DC125" s="872"/>
      <c r="DD125" s="872"/>
      <c r="DE125" s="872"/>
      <c r="DF125" s="872"/>
      <c r="DG125" s="872"/>
      <c r="DH125" s="872"/>
      <c r="DI125" s="872"/>
      <c r="DJ125" s="872"/>
      <c r="DK125" s="872"/>
      <c r="DL125" s="872"/>
      <c r="DM125" s="872"/>
      <c r="DN125" s="872"/>
      <c r="DO125" s="872"/>
      <c r="DP125" s="872"/>
      <c r="DQ125" s="872"/>
      <c r="DR125" s="872"/>
      <c r="DS125" s="872"/>
      <c r="DT125" s="872"/>
      <c r="DU125" s="872"/>
      <c r="DV125" s="872"/>
      <c r="DW125" s="872"/>
      <c r="DX125" s="872"/>
      <c r="DY125" s="872"/>
      <c r="DZ125" s="976"/>
    </row>
    <row r="126" spans="6:130" s="975" customFormat="1" x14ac:dyDescent="0.2">
      <c r="F126" s="872"/>
      <c r="G126" s="872"/>
      <c r="H126" s="872"/>
      <c r="I126" s="872"/>
      <c r="J126" s="872"/>
      <c r="K126" s="872"/>
      <c r="L126" s="872"/>
      <c r="M126" s="872"/>
      <c r="N126" s="872"/>
      <c r="O126" s="872"/>
      <c r="P126" s="872"/>
      <c r="Q126" s="872"/>
      <c r="R126" s="872"/>
      <c r="S126" s="872"/>
      <c r="T126" s="872"/>
      <c r="U126" s="872"/>
      <c r="V126" s="872"/>
      <c r="W126" s="872"/>
      <c r="X126" s="872"/>
      <c r="Y126" s="872"/>
      <c r="Z126" s="872"/>
      <c r="AA126" s="872"/>
      <c r="AB126" s="872"/>
      <c r="AC126" s="872"/>
      <c r="AD126" s="872"/>
      <c r="AE126" s="872"/>
      <c r="AF126" s="872"/>
      <c r="AG126" s="872"/>
      <c r="AH126" s="872"/>
      <c r="AI126" s="872"/>
      <c r="AJ126" s="872"/>
      <c r="AK126" s="872"/>
      <c r="AL126" s="872"/>
      <c r="AM126" s="872"/>
      <c r="AN126" s="872"/>
      <c r="AO126" s="872"/>
      <c r="AP126" s="872"/>
      <c r="AQ126" s="872"/>
      <c r="AR126" s="872"/>
      <c r="AS126" s="872"/>
      <c r="AT126" s="872"/>
      <c r="AU126" s="872"/>
      <c r="AV126" s="872"/>
      <c r="AW126" s="872"/>
      <c r="AX126" s="872"/>
      <c r="AY126" s="872"/>
      <c r="AZ126" s="872"/>
      <c r="BA126" s="872"/>
      <c r="BB126" s="872"/>
      <c r="BC126" s="872"/>
      <c r="BD126" s="872"/>
      <c r="BE126" s="872"/>
      <c r="BF126" s="872"/>
      <c r="BG126" s="872"/>
      <c r="BH126" s="872"/>
      <c r="BI126" s="872"/>
      <c r="BJ126" s="872"/>
      <c r="BK126" s="872"/>
      <c r="BL126" s="872"/>
      <c r="BM126" s="872"/>
      <c r="BN126" s="872"/>
      <c r="BO126" s="872"/>
      <c r="BP126" s="872"/>
      <c r="BQ126" s="872"/>
      <c r="BR126" s="872"/>
      <c r="BS126" s="872"/>
      <c r="BT126" s="872"/>
      <c r="BU126" s="872"/>
      <c r="BV126" s="872"/>
      <c r="BW126" s="872"/>
      <c r="BX126" s="872"/>
      <c r="BY126" s="872"/>
      <c r="BZ126" s="872"/>
      <c r="CA126" s="872"/>
      <c r="CB126" s="872"/>
      <c r="CC126" s="872"/>
      <c r="CD126" s="872"/>
      <c r="CE126" s="872"/>
      <c r="CF126" s="872"/>
      <c r="CG126" s="872"/>
      <c r="CH126" s="872"/>
      <c r="CI126" s="872"/>
      <c r="CJ126" s="872"/>
      <c r="CK126" s="872"/>
      <c r="CL126" s="872"/>
      <c r="CM126" s="872"/>
      <c r="CN126" s="872"/>
      <c r="CO126" s="872"/>
      <c r="CP126" s="872"/>
      <c r="CQ126" s="872"/>
      <c r="CR126" s="872"/>
      <c r="CS126" s="872"/>
      <c r="CT126" s="872"/>
      <c r="CU126" s="872"/>
      <c r="CV126" s="872"/>
      <c r="CW126" s="872"/>
      <c r="CX126" s="872"/>
      <c r="CY126" s="872"/>
      <c r="CZ126" s="872"/>
      <c r="DA126" s="872"/>
      <c r="DB126" s="872"/>
      <c r="DC126" s="872"/>
      <c r="DD126" s="872"/>
      <c r="DE126" s="872"/>
      <c r="DF126" s="872"/>
      <c r="DG126" s="872"/>
      <c r="DH126" s="872"/>
      <c r="DI126" s="872"/>
      <c r="DJ126" s="872"/>
      <c r="DK126" s="872"/>
      <c r="DL126" s="872"/>
      <c r="DM126" s="872"/>
      <c r="DN126" s="872"/>
      <c r="DO126" s="872"/>
      <c r="DP126" s="872"/>
      <c r="DQ126" s="872"/>
      <c r="DR126" s="872"/>
      <c r="DS126" s="872"/>
      <c r="DT126" s="872"/>
      <c r="DU126" s="872"/>
      <c r="DV126" s="872"/>
      <c r="DW126" s="872"/>
      <c r="DX126" s="872"/>
      <c r="DY126" s="872"/>
      <c r="DZ126" s="976"/>
    </row>
    <row r="127" spans="6:130" s="975" customFormat="1" x14ac:dyDescent="0.2">
      <c r="F127" s="872"/>
      <c r="G127" s="872"/>
      <c r="H127" s="872"/>
      <c r="I127" s="872"/>
      <c r="J127" s="872"/>
      <c r="K127" s="872"/>
      <c r="L127" s="872"/>
      <c r="M127" s="872"/>
      <c r="N127" s="872"/>
      <c r="O127" s="872"/>
      <c r="P127" s="872"/>
      <c r="Q127" s="872"/>
      <c r="R127" s="872"/>
      <c r="S127" s="872"/>
      <c r="T127" s="872"/>
      <c r="U127" s="872"/>
      <c r="V127" s="872"/>
      <c r="W127" s="872"/>
      <c r="X127" s="872"/>
      <c r="Y127" s="872"/>
      <c r="Z127" s="872"/>
      <c r="AA127" s="872"/>
      <c r="AB127" s="872"/>
      <c r="AC127" s="872"/>
      <c r="AD127" s="872"/>
      <c r="AE127" s="872"/>
      <c r="AF127" s="872"/>
      <c r="AG127" s="872"/>
      <c r="AH127" s="872"/>
      <c r="AI127" s="872"/>
      <c r="AJ127" s="872"/>
      <c r="AK127" s="872"/>
      <c r="AL127" s="872"/>
      <c r="AM127" s="872"/>
      <c r="AN127" s="872"/>
      <c r="AO127" s="872"/>
      <c r="AP127" s="872"/>
      <c r="AQ127" s="872"/>
      <c r="AR127" s="872"/>
      <c r="AS127" s="872"/>
      <c r="AT127" s="872"/>
      <c r="AU127" s="872"/>
      <c r="AV127" s="872"/>
      <c r="AW127" s="872"/>
      <c r="AX127" s="872"/>
      <c r="AY127" s="872"/>
      <c r="AZ127" s="872"/>
      <c r="BA127" s="872"/>
      <c r="BB127" s="872"/>
      <c r="BC127" s="872"/>
      <c r="BD127" s="872"/>
      <c r="BE127" s="872"/>
      <c r="BF127" s="872"/>
      <c r="BG127" s="872"/>
      <c r="BH127" s="872"/>
      <c r="BI127" s="872"/>
      <c r="BJ127" s="872"/>
      <c r="BK127" s="872"/>
      <c r="BL127" s="872"/>
      <c r="BM127" s="872"/>
      <c r="BN127" s="872"/>
      <c r="BO127" s="872"/>
      <c r="BP127" s="872"/>
      <c r="BQ127" s="872"/>
      <c r="BR127" s="872"/>
      <c r="BS127" s="872"/>
      <c r="BT127" s="872"/>
      <c r="BU127" s="872"/>
      <c r="BV127" s="872"/>
      <c r="BW127" s="872"/>
      <c r="BX127" s="872"/>
      <c r="BY127" s="872"/>
      <c r="BZ127" s="872"/>
      <c r="CA127" s="872"/>
      <c r="CB127" s="872"/>
      <c r="CC127" s="872"/>
      <c r="CD127" s="872"/>
      <c r="CE127" s="872"/>
      <c r="CF127" s="872"/>
      <c r="CG127" s="872"/>
      <c r="CH127" s="872"/>
      <c r="CI127" s="872"/>
      <c r="CJ127" s="872"/>
      <c r="CK127" s="872"/>
      <c r="CL127" s="872"/>
      <c r="CM127" s="872"/>
      <c r="CN127" s="872"/>
      <c r="CO127" s="872"/>
      <c r="CP127" s="872"/>
      <c r="CQ127" s="872"/>
      <c r="CR127" s="872"/>
      <c r="CS127" s="872"/>
      <c r="CT127" s="872"/>
      <c r="CU127" s="872"/>
      <c r="CV127" s="872"/>
      <c r="CW127" s="872"/>
      <c r="CX127" s="872"/>
      <c r="CY127" s="872"/>
      <c r="CZ127" s="872"/>
      <c r="DA127" s="872"/>
      <c r="DB127" s="872"/>
      <c r="DC127" s="872"/>
      <c r="DD127" s="872"/>
      <c r="DE127" s="872"/>
      <c r="DF127" s="872"/>
      <c r="DG127" s="872"/>
      <c r="DH127" s="872"/>
      <c r="DI127" s="872"/>
      <c r="DJ127" s="872"/>
      <c r="DK127" s="872"/>
      <c r="DL127" s="872"/>
      <c r="DM127" s="872"/>
      <c r="DN127" s="872"/>
      <c r="DO127" s="872"/>
      <c r="DP127" s="872"/>
      <c r="DQ127" s="872"/>
      <c r="DR127" s="872"/>
      <c r="DS127" s="872"/>
      <c r="DT127" s="872"/>
      <c r="DU127" s="872"/>
      <c r="DV127" s="872"/>
      <c r="DW127" s="872"/>
      <c r="DX127" s="872"/>
      <c r="DY127" s="872"/>
      <c r="DZ127" s="976"/>
    </row>
    <row r="128" spans="6:130" s="975" customFormat="1" x14ac:dyDescent="0.2">
      <c r="F128" s="872"/>
      <c r="G128" s="872"/>
      <c r="H128" s="872"/>
      <c r="I128" s="872"/>
      <c r="J128" s="872"/>
      <c r="K128" s="872"/>
      <c r="L128" s="872"/>
      <c r="M128" s="872"/>
      <c r="N128" s="872"/>
      <c r="O128" s="872"/>
      <c r="P128" s="872"/>
      <c r="Q128" s="872"/>
      <c r="R128" s="872"/>
      <c r="S128" s="872"/>
      <c r="T128" s="872"/>
      <c r="U128" s="872"/>
      <c r="V128" s="872"/>
      <c r="W128" s="872"/>
      <c r="X128" s="872"/>
      <c r="Y128" s="872"/>
      <c r="Z128" s="872"/>
      <c r="AA128" s="872"/>
      <c r="AB128" s="872"/>
      <c r="AC128" s="872"/>
      <c r="AD128" s="872"/>
      <c r="AE128" s="872"/>
      <c r="AF128" s="872"/>
      <c r="AG128" s="872"/>
      <c r="AH128" s="872"/>
      <c r="AI128" s="872"/>
      <c r="AJ128" s="872"/>
      <c r="AK128" s="872"/>
      <c r="AL128" s="872"/>
      <c r="AM128" s="872"/>
      <c r="AN128" s="872"/>
      <c r="AO128" s="872"/>
      <c r="AP128" s="872"/>
      <c r="AQ128" s="872"/>
      <c r="AR128" s="872"/>
      <c r="AS128" s="872"/>
      <c r="AT128" s="872"/>
      <c r="AU128" s="872"/>
      <c r="AV128" s="872"/>
      <c r="AW128" s="872"/>
      <c r="AX128" s="872"/>
      <c r="AY128" s="872"/>
      <c r="AZ128" s="872"/>
      <c r="BA128" s="872"/>
      <c r="BB128" s="872"/>
      <c r="BC128" s="872"/>
      <c r="BD128" s="872"/>
      <c r="BE128" s="872"/>
      <c r="BF128" s="872"/>
      <c r="BG128" s="872"/>
      <c r="BH128" s="872"/>
      <c r="BI128" s="872"/>
      <c r="BJ128" s="872"/>
      <c r="BK128" s="872"/>
      <c r="BL128" s="872"/>
      <c r="BM128" s="872"/>
      <c r="BN128" s="872"/>
      <c r="BO128" s="872"/>
      <c r="BP128" s="872"/>
      <c r="BQ128" s="872"/>
      <c r="BR128" s="872"/>
      <c r="BS128" s="872"/>
      <c r="BT128" s="872"/>
      <c r="BU128" s="872"/>
      <c r="BV128" s="872"/>
      <c r="BW128" s="872"/>
      <c r="BX128" s="872"/>
      <c r="BY128" s="872"/>
      <c r="BZ128" s="872"/>
      <c r="CA128" s="872"/>
      <c r="CB128" s="872"/>
      <c r="CC128" s="872"/>
      <c r="CD128" s="872"/>
      <c r="CE128" s="872"/>
      <c r="CF128" s="872"/>
      <c r="CG128" s="872"/>
      <c r="CH128" s="872"/>
      <c r="CI128" s="872"/>
      <c r="CJ128" s="872"/>
      <c r="CK128" s="872"/>
      <c r="CL128" s="872"/>
      <c r="CM128" s="872"/>
      <c r="CN128" s="872"/>
      <c r="CO128" s="872"/>
      <c r="CP128" s="872"/>
      <c r="CQ128" s="872"/>
      <c r="CR128" s="872"/>
      <c r="CS128" s="872"/>
      <c r="CT128" s="872"/>
      <c r="CU128" s="872"/>
      <c r="CV128" s="872"/>
      <c r="CW128" s="872"/>
      <c r="CX128" s="872"/>
      <c r="CY128" s="872"/>
      <c r="CZ128" s="872"/>
      <c r="DA128" s="872"/>
      <c r="DB128" s="872"/>
      <c r="DC128" s="872"/>
      <c r="DD128" s="872"/>
      <c r="DE128" s="872"/>
      <c r="DF128" s="872"/>
      <c r="DG128" s="872"/>
      <c r="DH128" s="872"/>
      <c r="DI128" s="872"/>
      <c r="DJ128" s="872"/>
      <c r="DK128" s="872"/>
      <c r="DL128" s="872"/>
      <c r="DM128" s="872"/>
      <c r="DN128" s="872"/>
      <c r="DO128" s="872"/>
      <c r="DP128" s="872"/>
      <c r="DQ128" s="872"/>
      <c r="DR128" s="872"/>
      <c r="DS128" s="872"/>
      <c r="DT128" s="872"/>
      <c r="DU128" s="872"/>
      <c r="DV128" s="872"/>
      <c r="DW128" s="872"/>
      <c r="DX128" s="872"/>
      <c r="DY128" s="872"/>
      <c r="DZ128" s="976"/>
    </row>
    <row r="129" spans="6:130" s="975" customFormat="1" x14ac:dyDescent="0.2">
      <c r="F129" s="872"/>
      <c r="G129" s="872"/>
      <c r="H129" s="872"/>
      <c r="I129" s="872"/>
      <c r="J129" s="872"/>
      <c r="K129" s="872"/>
      <c r="L129" s="872"/>
      <c r="M129" s="872"/>
      <c r="N129" s="872"/>
      <c r="O129" s="872"/>
      <c r="P129" s="872"/>
      <c r="Q129" s="872"/>
      <c r="R129" s="872"/>
      <c r="S129" s="872"/>
      <c r="T129" s="872"/>
      <c r="U129" s="872"/>
      <c r="V129" s="872"/>
      <c r="W129" s="872"/>
      <c r="X129" s="872"/>
      <c r="Y129" s="872"/>
      <c r="Z129" s="872"/>
      <c r="AA129" s="872"/>
      <c r="AB129" s="872"/>
      <c r="AC129" s="872"/>
      <c r="AD129" s="872"/>
      <c r="AE129" s="872"/>
      <c r="AF129" s="872"/>
      <c r="AG129" s="872"/>
      <c r="AH129" s="872"/>
      <c r="AI129" s="872"/>
      <c r="AJ129" s="872"/>
      <c r="AK129" s="872"/>
      <c r="AL129" s="872"/>
      <c r="AM129" s="872"/>
      <c r="AN129" s="872"/>
      <c r="AO129" s="872"/>
      <c r="AP129" s="872"/>
      <c r="AQ129" s="872"/>
      <c r="AR129" s="872"/>
      <c r="AS129" s="872"/>
      <c r="AT129" s="872"/>
      <c r="AU129" s="872"/>
      <c r="AV129" s="872"/>
      <c r="AW129" s="872"/>
      <c r="AX129" s="872"/>
      <c r="AY129" s="872"/>
      <c r="AZ129" s="872"/>
      <c r="BA129" s="872"/>
      <c r="BB129" s="872"/>
      <c r="BC129" s="872"/>
      <c r="BD129" s="872"/>
      <c r="BE129" s="872"/>
      <c r="BF129" s="872"/>
      <c r="BG129" s="872"/>
      <c r="BH129" s="872"/>
      <c r="BI129" s="872"/>
      <c r="BJ129" s="872"/>
      <c r="BK129" s="872"/>
      <c r="BL129" s="872"/>
      <c r="BM129" s="872"/>
      <c r="BN129" s="872"/>
      <c r="BO129" s="872"/>
      <c r="BP129" s="872"/>
      <c r="BQ129" s="872"/>
      <c r="BR129" s="872"/>
      <c r="BS129" s="872"/>
      <c r="BT129" s="872"/>
      <c r="BU129" s="872"/>
      <c r="BV129" s="872"/>
      <c r="BW129" s="872"/>
      <c r="BX129" s="872"/>
      <c r="BY129" s="872"/>
      <c r="BZ129" s="872"/>
      <c r="CA129" s="872"/>
      <c r="CB129" s="872"/>
      <c r="CC129" s="872"/>
      <c r="CD129" s="872"/>
      <c r="CE129" s="872"/>
      <c r="CF129" s="872"/>
      <c r="CG129" s="872"/>
      <c r="CH129" s="872"/>
      <c r="CI129" s="872"/>
      <c r="CJ129" s="872"/>
      <c r="CK129" s="872"/>
      <c r="CL129" s="872"/>
      <c r="CM129" s="872"/>
      <c r="CN129" s="872"/>
      <c r="CO129" s="872"/>
      <c r="CP129" s="872"/>
      <c r="CQ129" s="872"/>
      <c r="CR129" s="872"/>
      <c r="CS129" s="872"/>
      <c r="CT129" s="872"/>
      <c r="CU129" s="872"/>
      <c r="CV129" s="872"/>
      <c r="CW129" s="872"/>
      <c r="CX129" s="872"/>
      <c r="CY129" s="872"/>
      <c r="CZ129" s="872"/>
      <c r="DA129" s="872"/>
      <c r="DB129" s="872"/>
      <c r="DC129" s="872"/>
      <c r="DD129" s="872"/>
      <c r="DE129" s="872"/>
      <c r="DF129" s="872"/>
      <c r="DG129" s="872"/>
      <c r="DH129" s="872"/>
      <c r="DI129" s="872"/>
      <c r="DJ129" s="872"/>
      <c r="DK129" s="872"/>
      <c r="DL129" s="872"/>
      <c r="DM129" s="872"/>
      <c r="DN129" s="872"/>
      <c r="DO129" s="872"/>
      <c r="DP129" s="872"/>
      <c r="DQ129" s="872"/>
      <c r="DR129" s="872"/>
      <c r="DS129" s="872"/>
      <c r="DT129" s="872"/>
      <c r="DU129" s="872"/>
      <c r="DV129" s="872"/>
      <c r="DW129" s="872"/>
      <c r="DX129" s="872"/>
      <c r="DY129" s="872"/>
      <c r="DZ129" s="976"/>
    </row>
    <row r="130" spans="6:130" s="975" customFormat="1" x14ac:dyDescent="0.2">
      <c r="F130" s="872"/>
      <c r="G130" s="872"/>
      <c r="H130" s="872"/>
      <c r="I130" s="872"/>
      <c r="J130" s="872"/>
      <c r="K130" s="872"/>
      <c r="L130" s="872"/>
      <c r="M130" s="872"/>
      <c r="N130" s="872"/>
      <c r="O130" s="872"/>
      <c r="P130" s="872"/>
      <c r="Q130" s="872"/>
      <c r="R130" s="872"/>
      <c r="S130" s="872"/>
      <c r="T130" s="872"/>
      <c r="U130" s="872"/>
      <c r="V130" s="872"/>
      <c r="W130" s="872"/>
      <c r="X130" s="872"/>
      <c r="Y130" s="872"/>
      <c r="Z130" s="872"/>
      <c r="AA130" s="872"/>
      <c r="AB130" s="872"/>
      <c r="AC130" s="872"/>
      <c r="AD130" s="872"/>
      <c r="AE130" s="872"/>
      <c r="AF130" s="872"/>
      <c r="AG130" s="872"/>
      <c r="AH130" s="872"/>
      <c r="AI130" s="872"/>
      <c r="AJ130" s="872"/>
      <c r="AK130" s="872"/>
      <c r="AL130" s="872"/>
      <c r="AM130" s="872"/>
      <c r="AN130" s="872"/>
      <c r="AO130" s="872"/>
      <c r="AP130" s="872"/>
      <c r="AQ130" s="872"/>
      <c r="AR130" s="872"/>
      <c r="AS130" s="872"/>
      <c r="AT130" s="872"/>
      <c r="AU130" s="872"/>
      <c r="AV130" s="872"/>
      <c r="AW130" s="872"/>
      <c r="AX130" s="872"/>
      <c r="AY130" s="872"/>
      <c r="AZ130" s="872"/>
      <c r="BA130" s="872"/>
      <c r="BB130" s="872"/>
      <c r="BC130" s="872"/>
      <c r="BD130" s="872"/>
      <c r="BE130" s="872"/>
      <c r="BF130" s="872"/>
      <c r="BG130" s="872"/>
      <c r="BH130" s="872"/>
      <c r="BI130" s="872"/>
      <c r="BJ130" s="872"/>
      <c r="BK130" s="872"/>
      <c r="BL130" s="872"/>
      <c r="BM130" s="872"/>
      <c r="BN130" s="872"/>
      <c r="BO130" s="872"/>
      <c r="BP130" s="872"/>
      <c r="BQ130" s="872"/>
      <c r="BR130" s="872"/>
      <c r="BS130" s="872"/>
      <c r="BT130" s="872"/>
      <c r="BU130" s="872"/>
      <c r="BV130" s="872"/>
      <c r="BW130" s="872"/>
      <c r="BX130" s="872"/>
      <c r="BY130" s="872"/>
      <c r="BZ130" s="872"/>
      <c r="CA130" s="872"/>
      <c r="CB130" s="872"/>
      <c r="CC130" s="872"/>
      <c r="CD130" s="872"/>
      <c r="CE130" s="872"/>
      <c r="CF130" s="872"/>
      <c r="CG130" s="872"/>
      <c r="CH130" s="872"/>
      <c r="CI130" s="872"/>
      <c r="CJ130" s="872"/>
      <c r="CK130" s="872"/>
      <c r="CL130" s="872"/>
      <c r="CM130" s="872"/>
      <c r="CN130" s="872"/>
      <c r="CO130" s="872"/>
      <c r="CP130" s="872"/>
      <c r="CQ130" s="872"/>
      <c r="CR130" s="872"/>
      <c r="CS130" s="872"/>
      <c r="CT130" s="872"/>
      <c r="CU130" s="872"/>
      <c r="CV130" s="872"/>
      <c r="CW130" s="872"/>
      <c r="CX130" s="872"/>
      <c r="CY130" s="872"/>
      <c r="CZ130" s="872"/>
      <c r="DA130" s="872"/>
      <c r="DB130" s="872"/>
      <c r="DC130" s="872"/>
      <c r="DD130" s="872"/>
      <c r="DE130" s="872"/>
      <c r="DF130" s="872"/>
      <c r="DG130" s="872"/>
      <c r="DH130" s="872"/>
      <c r="DI130" s="872"/>
      <c r="DJ130" s="872"/>
      <c r="DK130" s="872"/>
      <c r="DL130" s="872"/>
      <c r="DM130" s="872"/>
      <c r="DN130" s="872"/>
      <c r="DO130" s="872"/>
      <c r="DP130" s="872"/>
      <c r="DQ130" s="872"/>
      <c r="DR130" s="872"/>
      <c r="DS130" s="872"/>
      <c r="DT130" s="872"/>
      <c r="DU130" s="872"/>
      <c r="DV130" s="872"/>
      <c r="DW130" s="872"/>
      <c r="DX130" s="872"/>
      <c r="DY130" s="872"/>
      <c r="DZ130" s="976"/>
    </row>
    <row r="131" spans="6:130" s="975" customFormat="1" x14ac:dyDescent="0.2">
      <c r="F131" s="872"/>
      <c r="G131" s="872"/>
      <c r="H131" s="872"/>
      <c r="I131" s="872"/>
      <c r="J131" s="872"/>
      <c r="K131" s="872"/>
      <c r="L131" s="872"/>
      <c r="M131" s="872"/>
      <c r="N131" s="872"/>
      <c r="O131" s="872"/>
      <c r="P131" s="872"/>
      <c r="Q131" s="872"/>
      <c r="R131" s="872"/>
      <c r="S131" s="872"/>
      <c r="T131" s="872"/>
      <c r="U131" s="872"/>
      <c r="V131" s="872"/>
      <c r="W131" s="872"/>
      <c r="X131" s="872"/>
      <c r="Y131" s="872"/>
      <c r="Z131" s="872"/>
      <c r="AA131" s="872"/>
      <c r="AB131" s="872"/>
      <c r="AC131" s="872"/>
      <c r="AD131" s="872"/>
      <c r="AE131" s="872"/>
      <c r="AF131" s="872"/>
      <c r="AG131" s="872"/>
      <c r="AH131" s="872"/>
      <c r="AI131" s="872"/>
      <c r="AJ131" s="872"/>
      <c r="AK131" s="872"/>
      <c r="AL131" s="872"/>
      <c r="AM131" s="872"/>
      <c r="AN131" s="872"/>
      <c r="AO131" s="872"/>
      <c r="AP131" s="872"/>
      <c r="AQ131" s="872"/>
      <c r="AR131" s="872"/>
      <c r="AS131" s="872"/>
      <c r="AT131" s="872"/>
      <c r="AU131" s="872"/>
      <c r="AV131" s="872"/>
      <c r="AW131" s="872"/>
      <c r="AX131" s="872"/>
      <c r="AY131" s="872"/>
      <c r="AZ131" s="872"/>
      <c r="BA131" s="872"/>
      <c r="BB131" s="872"/>
      <c r="BC131" s="872"/>
      <c r="BD131" s="872"/>
      <c r="BE131" s="872"/>
      <c r="BF131" s="872"/>
      <c r="BG131" s="872"/>
      <c r="BH131" s="872"/>
      <c r="BI131" s="872"/>
      <c r="BJ131" s="872"/>
      <c r="BK131" s="872"/>
      <c r="BL131" s="872"/>
      <c r="BM131" s="872"/>
      <c r="BN131" s="872"/>
      <c r="BO131" s="872"/>
      <c r="BP131" s="872"/>
      <c r="BQ131" s="872"/>
      <c r="BR131" s="872"/>
      <c r="BS131" s="872"/>
      <c r="BT131" s="872"/>
      <c r="BU131" s="872"/>
      <c r="BV131" s="872"/>
      <c r="BW131" s="872"/>
      <c r="BX131" s="872"/>
      <c r="BY131" s="872"/>
      <c r="BZ131" s="872"/>
      <c r="CA131" s="872"/>
      <c r="CB131" s="872"/>
      <c r="CC131" s="872"/>
      <c r="CD131" s="872"/>
      <c r="CE131" s="872"/>
      <c r="CF131" s="872"/>
      <c r="CG131" s="872"/>
      <c r="CH131" s="872"/>
      <c r="CI131" s="872"/>
      <c r="CJ131" s="872"/>
      <c r="CK131" s="872"/>
      <c r="CL131" s="872"/>
      <c r="CM131" s="872"/>
      <c r="CN131" s="872"/>
      <c r="CO131" s="872"/>
      <c r="CP131" s="872"/>
      <c r="CQ131" s="872"/>
      <c r="CR131" s="872"/>
      <c r="CS131" s="872"/>
      <c r="CT131" s="872"/>
      <c r="CU131" s="872"/>
      <c r="CV131" s="872"/>
      <c r="CW131" s="872"/>
      <c r="CX131" s="872"/>
      <c r="CY131" s="872"/>
      <c r="CZ131" s="872"/>
      <c r="DA131" s="872"/>
      <c r="DB131" s="872"/>
      <c r="DC131" s="872"/>
      <c r="DD131" s="872"/>
      <c r="DE131" s="872"/>
      <c r="DF131" s="872"/>
      <c r="DG131" s="872"/>
      <c r="DH131" s="872"/>
      <c r="DI131" s="872"/>
      <c r="DJ131" s="872"/>
      <c r="DK131" s="872"/>
      <c r="DL131" s="872"/>
      <c r="DM131" s="872"/>
      <c r="DN131" s="872"/>
      <c r="DO131" s="872"/>
      <c r="DP131" s="872"/>
      <c r="DQ131" s="872"/>
      <c r="DR131" s="872"/>
      <c r="DS131" s="872"/>
      <c r="DT131" s="872"/>
      <c r="DU131" s="872"/>
      <c r="DV131" s="872"/>
      <c r="DW131" s="872"/>
      <c r="DX131" s="872"/>
      <c r="DY131" s="872"/>
      <c r="DZ131" s="976"/>
    </row>
    <row r="132" spans="6:130" s="975" customFormat="1" x14ac:dyDescent="0.2">
      <c r="F132" s="872"/>
      <c r="G132" s="872"/>
      <c r="H132" s="872"/>
      <c r="I132" s="872"/>
      <c r="J132" s="872"/>
      <c r="K132" s="872"/>
      <c r="L132" s="872"/>
      <c r="M132" s="872"/>
      <c r="N132" s="872"/>
      <c r="O132" s="872"/>
      <c r="P132" s="872"/>
      <c r="Q132" s="872"/>
      <c r="R132" s="872"/>
      <c r="S132" s="872"/>
      <c r="T132" s="872"/>
      <c r="U132" s="872"/>
      <c r="V132" s="872"/>
      <c r="W132" s="872"/>
      <c r="X132" s="872"/>
      <c r="Y132" s="872"/>
      <c r="Z132" s="872"/>
      <c r="AA132" s="872"/>
      <c r="AB132" s="872"/>
      <c r="AC132" s="872"/>
      <c r="AD132" s="872"/>
      <c r="AE132" s="872"/>
      <c r="AF132" s="872"/>
      <c r="AG132" s="872"/>
      <c r="AH132" s="872"/>
      <c r="AI132" s="872"/>
      <c r="AJ132" s="872"/>
      <c r="AK132" s="872"/>
      <c r="AL132" s="872"/>
      <c r="AM132" s="872"/>
      <c r="AN132" s="872"/>
      <c r="AO132" s="872"/>
      <c r="AP132" s="872"/>
      <c r="AQ132" s="872"/>
      <c r="AR132" s="872"/>
      <c r="AS132" s="872"/>
      <c r="AT132" s="872"/>
      <c r="AU132" s="872"/>
      <c r="AV132" s="872"/>
      <c r="AW132" s="872"/>
      <c r="AX132" s="872"/>
      <c r="AY132" s="872"/>
      <c r="AZ132" s="872"/>
      <c r="BA132" s="872"/>
      <c r="BB132" s="872"/>
      <c r="BC132" s="872"/>
      <c r="BD132" s="872"/>
      <c r="BE132" s="872"/>
      <c r="BF132" s="872"/>
      <c r="BG132" s="872"/>
      <c r="BH132" s="872"/>
      <c r="BI132" s="872"/>
      <c r="BJ132" s="872"/>
      <c r="BK132" s="872"/>
      <c r="BL132" s="872"/>
      <c r="BM132" s="872"/>
      <c r="BN132" s="872"/>
      <c r="BO132" s="872"/>
      <c r="BP132" s="872"/>
      <c r="BQ132" s="872"/>
      <c r="BR132" s="872"/>
      <c r="BS132" s="872"/>
      <c r="BT132" s="872"/>
      <c r="BU132" s="872"/>
      <c r="BV132" s="872"/>
      <c r="BW132" s="872"/>
      <c r="BX132" s="872"/>
      <c r="BY132" s="872"/>
      <c r="BZ132" s="872"/>
      <c r="CA132" s="872"/>
      <c r="CB132" s="872"/>
      <c r="CC132" s="872"/>
      <c r="CD132" s="872"/>
      <c r="CE132" s="872"/>
      <c r="CF132" s="872"/>
      <c r="CG132" s="872"/>
      <c r="CH132" s="872"/>
      <c r="CI132" s="872"/>
      <c r="CJ132" s="872"/>
      <c r="CK132" s="872"/>
      <c r="CL132" s="872"/>
      <c r="CM132" s="872"/>
      <c r="CN132" s="872"/>
      <c r="CO132" s="872"/>
      <c r="CP132" s="872"/>
      <c r="CQ132" s="872"/>
      <c r="CR132" s="872"/>
      <c r="CS132" s="872"/>
      <c r="CT132" s="872"/>
      <c r="CU132" s="872"/>
      <c r="CV132" s="872"/>
      <c r="CW132" s="872"/>
      <c r="CX132" s="872"/>
      <c r="CY132" s="872"/>
      <c r="CZ132" s="872"/>
      <c r="DA132" s="872"/>
      <c r="DB132" s="872"/>
      <c r="DC132" s="872"/>
      <c r="DD132" s="872"/>
      <c r="DE132" s="872"/>
      <c r="DF132" s="872"/>
      <c r="DG132" s="872"/>
      <c r="DH132" s="872"/>
      <c r="DI132" s="872"/>
      <c r="DJ132" s="872"/>
      <c r="DK132" s="872"/>
      <c r="DL132" s="872"/>
      <c r="DM132" s="872"/>
      <c r="DN132" s="872"/>
      <c r="DO132" s="872"/>
      <c r="DP132" s="872"/>
      <c r="DQ132" s="872"/>
      <c r="DR132" s="872"/>
      <c r="DS132" s="872"/>
      <c r="DT132" s="872"/>
      <c r="DU132" s="872"/>
      <c r="DV132" s="872"/>
      <c r="DW132" s="872"/>
      <c r="DX132" s="872"/>
      <c r="DY132" s="872"/>
      <c r="DZ132" s="976"/>
    </row>
    <row r="133" spans="6:130" s="975" customFormat="1" x14ac:dyDescent="0.2">
      <c r="F133" s="872"/>
      <c r="G133" s="872"/>
      <c r="H133" s="872"/>
      <c r="I133" s="872"/>
      <c r="J133" s="872"/>
      <c r="K133" s="872"/>
      <c r="L133" s="872"/>
      <c r="M133" s="872"/>
      <c r="N133" s="872"/>
      <c r="O133" s="872"/>
      <c r="P133" s="872"/>
      <c r="Q133" s="872"/>
      <c r="R133" s="872"/>
      <c r="S133" s="872"/>
      <c r="T133" s="872"/>
      <c r="U133" s="872"/>
      <c r="V133" s="872"/>
      <c r="W133" s="872"/>
      <c r="X133" s="872"/>
      <c r="Y133" s="872"/>
      <c r="Z133" s="872"/>
      <c r="AA133" s="872"/>
      <c r="AB133" s="872"/>
      <c r="AC133" s="872"/>
      <c r="AD133" s="872"/>
      <c r="AE133" s="872"/>
      <c r="AF133" s="872"/>
      <c r="AG133" s="872"/>
      <c r="AH133" s="872"/>
      <c r="AI133" s="872"/>
      <c r="AJ133" s="872"/>
      <c r="AK133" s="872"/>
      <c r="AL133" s="872"/>
      <c r="AM133" s="872"/>
      <c r="AN133" s="872"/>
      <c r="AO133" s="872"/>
      <c r="AP133" s="872"/>
      <c r="AQ133" s="872"/>
      <c r="AR133" s="872"/>
      <c r="AS133" s="872"/>
      <c r="AT133" s="872"/>
      <c r="AU133" s="872"/>
      <c r="AV133" s="872"/>
      <c r="AW133" s="872"/>
      <c r="AX133" s="872"/>
      <c r="AY133" s="872"/>
      <c r="AZ133" s="872"/>
      <c r="BA133" s="872"/>
      <c r="BB133" s="872"/>
      <c r="BC133" s="872"/>
      <c r="BD133" s="872"/>
      <c r="BE133" s="872"/>
      <c r="BF133" s="872"/>
      <c r="BG133" s="872"/>
      <c r="BH133" s="872"/>
      <c r="BI133" s="872"/>
      <c r="BJ133" s="872"/>
      <c r="BK133" s="872"/>
      <c r="BL133" s="872"/>
      <c r="BM133" s="872"/>
      <c r="BN133" s="872"/>
      <c r="BO133" s="872"/>
      <c r="BP133" s="872"/>
      <c r="BQ133" s="872"/>
      <c r="BR133" s="872"/>
      <c r="BS133" s="872"/>
      <c r="BT133" s="872"/>
      <c r="BU133" s="872"/>
      <c r="BV133" s="872"/>
      <c r="BW133" s="872"/>
      <c r="BX133" s="872"/>
      <c r="BY133" s="872"/>
      <c r="BZ133" s="872"/>
      <c r="CA133" s="872"/>
      <c r="CB133" s="872"/>
      <c r="CC133" s="872"/>
      <c r="CD133" s="872"/>
      <c r="CE133" s="872"/>
      <c r="CF133" s="872"/>
      <c r="CG133" s="872"/>
      <c r="CH133" s="872"/>
      <c r="CI133" s="872"/>
      <c r="CJ133" s="872"/>
      <c r="CK133" s="872"/>
      <c r="CL133" s="872"/>
      <c r="CM133" s="872"/>
      <c r="CN133" s="872"/>
      <c r="CO133" s="872"/>
      <c r="CP133" s="872"/>
      <c r="CQ133" s="872"/>
      <c r="CR133" s="872"/>
      <c r="CS133" s="872"/>
      <c r="CT133" s="872"/>
      <c r="CU133" s="872"/>
      <c r="CV133" s="872"/>
      <c r="CW133" s="872"/>
      <c r="CX133" s="872"/>
      <c r="CY133" s="872"/>
      <c r="CZ133" s="872"/>
      <c r="DA133" s="872"/>
      <c r="DB133" s="872"/>
      <c r="DC133" s="872"/>
      <c r="DD133" s="872"/>
      <c r="DE133" s="872"/>
      <c r="DF133" s="872"/>
      <c r="DG133" s="872"/>
      <c r="DH133" s="872"/>
      <c r="DI133" s="872"/>
      <c r="DJ133" s="872"/>
      <c r="DK133" s="872"/>
      <c r="DL133" s="872"/>
      <c r="DM133" s="872"/>
      <c r="DN133" s="872"/>
      <c r="DO133" s="872"/>
      <c r="DP133" s="872"/>
      <c r="DQ133" s="872"/>
      <c r="DR133" s="872"/>
      <c r="DS133" s="872"/>
      <c r="DT133" s="872"/>
      <c r="DU133" s="872"/>
      <c r="DV133" s="872"/>
      <c r="DW133" s="872"/>
      <c r="DX133" s="872"/>
      <c r="DY133" s="872"/>
      <c r="DZ133" s="976"/>
    </row>
    <row r="134" spans="6:130" s="975" customFormat="1" x14ac:dyDescent="0.2">
      <c r="F134" s="872"/>
      <c r="G134" s="872"/>
      <c r="H134" s="872"/>
      <c r="I134" s="872"/>
      <c r="J134" s="872"/>
      <c r="K134" s="872"/>
      <c r="L134" s="872"/>
      <c r="M134" s="872"/>
      <c r="N134" s="872"/>
      <c r="O134" s="872"/>
      <c r="P134" s="872"/>
      <c r="Q134" s="872"/>
      <c r="R134" s="872"/>
      <c r="S134" s="872"/>
      <c r="T134" s="872"/>
      <c r="U134" s="872"/>
      <c r="V134" s="872"/>
      <c r="W134" s="872"/>
      <c r="X134" s="872"/>
      <c r="Y134" s="872"/>
      <c r="Z134" s="872"/>
      <c r="AA134" s="872"/>
      <c r="AB134" s="872"/>
      <c r="AC134" s="872"/>
      <c r="AD134" s="872"/>
      <c r="AE134" s="872"/>
      <c r="AF134" s="872"/>
      <c r="AG134" s="872"/>
      <c r="AH134" s="872"/>
      <c r="AI134" s="872"/>
      <c r="AJ134" s="872"/>
      <c r="AK134" s="872"/>
      <c r="AL134" s="872"/>
      <c r="AM134" s="872"/>
      <c r="AN134" s="872"/>
      <c r="AO134" s="872"/>
      <c r="AP134" s="872"/>
      <c r="AQ134" s="872"/>
      <c r="AR134" s="872"/>
      <c r="AS134" s="872"/>
      <c r="AT134" s="872"/>
      <c r="AU134" s="872"/>
      <c r="AV134" s="872"/>
      <c r="AW134" s="872"/>
      <c r="AX134" s="872"/>
      <c r="AY134" s="872"/>
      <c r="AZ134" s="872"/>
      <c r="BA134" s="872"/>
      <c r="BB134" s="872"/>
      <c r="BC134" s="872"/>
      <c r="BD134" s="872"/>
      <c r="BE134" s="872"/>
      <c r="BF134" s="872"/>
      <c r="BG134" s="872"/>
      <c r="BH134" s="872"/>
      <c r="BI134" s="872"/>
      <c r="BJ134" s="872"/>
      <c r="BK134" s="872"/>
      <c r="BL134" s="872"/>
      <c r="BM134" s="872"/>
      <c r="BN134" s="872"/>
      <c r="BO134" s="872"/>
      <c r="BP134" s="872"/>
      <c r="BQ134" s="872"/>
      <c r="BR134" s="872"/>
      <c r="BS134" s="872"/>
      <c r="BT134" s="872"/>
      <c r="BU134" s="872"/>
      <c r="BV134" s="872"/>
      <c r="BW134" s="872"/>
      <c r="BX134" s="872"/>
      <c r="BY134" s="872"/>
      <c r="BZ134" s="872"/>
      <c r="CA134" s="872"/>
      <c r="CB134" s="872"/>
      <c r="CC134" s="872"/>
      <c r="CD134" s="872"/>
      <c r="CE134" s="872"/>
      <c r="CF134" s="872"/>
      <c r="CG134" s="872"/>
      <c r="CH134" s="872"/>
      <c r="CI134" s="872"/>
      <c r="CJ134" s="872"/>
      <c r="CK134" s="872"/>
      <c r="CL134" s="872"/>
      <c r="CM134" s="872"/>
      <c r="CN134" s="872"/>
      <c r="CO134" s="872"/>
      <c r="CP134" s="872"/>
      <c r="CQ134" s="872"/>
      <c r="CR134" s="872"/>
      <c r="CS134" s="872"/>
      <c r="CT134" s="872"/>
      <c r="CU134" s="872"/>
      <c r="CV134" s="872"/>
      <c r="CW134" s="872"/>
      <c r="CX134" s="872"/>
      <c r="CY134" s="872"/>
      <c r="CZ134" s="872"/>
      <c r="DA134" s="872"/>
      <c r="DB134" s="872"/>
      <c r="DC134" s="872"/>
      <c r="DD134" s="872"/>
      <c r="DE134" s="872"/>
      <c r="DF134" s="872"/>
      <c r="DG134" s="872"/>
      <c r="DH134" s="872"/>
      <c r="DI134" s="872"/>
      <c r="DJ134" s="872"/>
      <c r="DK134" s="872"/>
      <c r="DL134" s="872"/>
      <c r="DM134" s="872"/>
      <c r="DN134" s="872"/>
      <c r="DO134" s="872"/>
      <c r="DP134" s="872"/>
      <c r="DQ134" s="872"/>
      <c r="DR134" s="872"/>
      <c r="DS134" s="872"/>
      <c r="DT134" s="872"/>
      <c r="DU134" s="872"/>
      <c r="DV134" s="872"/>
      <c r="DW134" s="872"/>
      <c r="DX134" s="872"/>
      <c r="DY134" s="872"/>
      <c r="DZ134" s="976"/>
    </row>
    <row r="135" spans="6:130" s="975" customFormat="1" x14ac:dyDescent="0.2">
      <c r="F135" s="872"/>
      <c r="G135" s="872"/>
      <c r="H135" s="872"/>
      <c r="I135" s="872"/>
      <c r="J135" s="872"/>
      <c r="K135" s="872"/>
      <c r="L135" s="872"/>
      <c r="M135" s="872"/>
      <c r="N135" s="872"/>
      <c r="O135" s="872"/>
      <c r="P135" s="872"/>
      <c r="Q135" s="872"/>
      <c r="R135" s="872"/>
      <c r="S135" s="872"/>
      <c r="T135" s="872"/>
      <c r="U135" s="872"/>
      <c r="V135" s="872"/>
      <c r="W135" s="872"/>
      <c r="X135" s="872"/>
      <c r="Y135" s="872"/>
      <c r="Z135" s="872"/>
      <c r="AA135" s="872"/>
      <c r="AB135" s="872"/>
      <c r="AC135" s="872"/>
      <c r="AD135" s="872"/>
      <c r="AE135" s="872"/>
      <c r="AF135" s="872"/>
      <c r="AG135" s="872"/>
      <c r="AH135" s="872"/>
      <c r="AI135" s="872"/>
      <c r="AJ135" s="872"/>
      <c r="AK135" s="872"/>
      <c r="AL135" s="872"/>
      <c r="AM135" s="872"/>
      <c r="AN135" s="872"/>
      <c r="AO135" s="872"/>
      <c r="AP135" s="872"/>
      <c r="AQ135" s="872"/>
      <c r="AR135" s="872"/>
      <c r="AS135" s="872"/>
      <c r="AT135" s="872"/>
      <c r="AU135" s="872"/>
      <c r="AV135" s="872"/>
      <c r="AW135" s="872"/>
      <c r="AX135" s="872"/>
      <c r="AY135" s="872"/>
      <c r="AZ135" s="872"/>
      <c r="BA135" s="872"/>
      <c r="BB135" s="872"/>
      <c r="BC135" s="872"/>
      <c r="BD135" s="872"/>
      <c r="BE135" s="872"/>
      <c r="BF135" s="872"/>
      <c r="BG135" s="872"/>
      <c r="BH135" s="872"/>
      <c r="BI135" s="872"/>
      <c r="BJ135" s="872"/>
      <c r="BK135" s="872"/>
      <c r="BL135" s="872"/>
      <c r="BM135" s="872"/>
      <c r="BN135" s="872"/>
      <c r="BO135" s="872"/>
      <c r="BP135" s="872"/>
      <c r="BQ135" s="872"/>
      <c r="BR135" s="872"/>
      <c r="BS135" s="872"/>
      <c r="BT135" s="872"/>
      <c r="BU135" s="872"/>
      <c r="BV135" s="872"/>
      <c r="BW135" s="872"/>
      <c r="BX135" s="872"/>
      <c r="BY135" s="872"/>
      <c r="BZ135" s="872"/>
      <c r="CA135" s="872"/>
      <c r="CB135" s="872"/>
      <c r="CC135" s="872"/>
      <c r="CD135" s="872"/>
      <c r="CE135" s="872"/>
      <c r="CF135" s="872"/>
      <c r="CG135" s="872"/>
      <c r="CH135" s="872"/>
      <c r="CI135" s="872"/>
      <c r="CJ135" s="872"/>
      <c r="CK135" s="872"/>
      <c r="CL135" s="872"/>
      <c r="CM135" s="872"/>
      <c r="CN135" s="872"/>
      <c r="CO135" s="872"/>
      <c r="CP135" s="872"/>
      <c r="CQ135" s="872"/>
      <c r="CR135" s="872"/>
      <c r="CS135" s="872"/>
      <c r="CT135" s="872"/>
      <c r="CU135" s="872"/>
      <c r="CV135" s="872"/>
      <c r="CW135" s="872"/>
      <c r="CX135" s="872"/>
      <c r="CY135" s="872"/>
      <c r="CZ135" s="872"/>
      <c r="DA135" s="872"/>
      <c r="DB135" s="872"/>
      <c r="DC135" s="872"/>
      <c r="DD135" s="872"/>
      <c r="DE135" s="872"/>
      <c r="DF135" s="872"/>
      <c r="DG135" s="872"/>
      <c r="DH135" s="872"/>
      <c r="DI135" s="872"/>
      <c r="DJ135" s="872"/>
      <c r="DK135" s="872"/>
      <c r="DL135" s="872"/>
      <c r="DM135" s="872"/>
      <c r="DN135" s="872"/>
      <c r="DO135" s="872"/>
      <c r="DP135" s="872"/>
      <c r="DQ135" s="872"/>
      <c r="DR135" s="872"/>
      <c r="DS135" s="872"/>
      <c r="DT135" s="872"/>
      <c r="DU135" s="872"/>
      <c r="DV135" s="872"/>
      <c r="DW135" s="872"/>
      <c r="DX135" s="872"/>
      <c r="DY135" s="872"/>
      <c r="DZ135" s="976"/>
    </row>
    <row r="136" spans="6:130" s="975" customFormat="1" x14ac:dyDescent="0.2">
      <c r="F136" s="872"/>
      <c r="G136" s="872"/>
      <c r="H136" s="872"/>
      <c r="I136" s="872"/>
      <c r="J136" s="872"/>
      <c r="K136" s="872"/>
      <c r="L136" s="872"/>
      <c r="M136" s="872"/>
      <c r="N136" s="872"/>
      <c r="O136" s="872"/>
      <c r="P136" s="872"/>
      <c r="Q136" s="872"/>
      <c r="R136" s="872"/>
      <c r="S136" s="872"/>
      <c r="T136" s="872"/>
      <c r="U136" s="872"/>
      <c r="V136" s="872"/>
      <c r="W136" s="872"/>
      <c r="X136" s="872"/>
      <c r="Y136" s="872"/>
      <c r="Z136" s="872"/>
      <c r="AA136" s="872"/>
      <c r="AB136" s="872"/>
      <c r="AC136" s="872"/>
      <c r="AD136" s="872"/>
      <c r="AE136" s="872"/>
      <c r="AF136" s="872"/>
      <c r="AG136" s="872"/>
      <c r="AH136" s="872"/>
      <c r="AI136" s="872"/>
      <c r="AJ136" s="872"/>
      <c r="AK136" s="872"/>
      <c r="AL136" s="872"/>
      <c r="AM136" s="872"/>
      <c r="AN136" s="872"/>
      <c r="AO136" s="872"/>
      <c r="AP136" s="872"/>
      <c r="AQ136" s="872"/>
      <c r="AR136" s="872"/>
      <c r="AS136" s="872"/>
      <c r="AT136" s="872"/>
      <c r="AU136" s="872"/>
      <c r="AV136" s="872"/>
      <c r="AW136" s="872"/>
      <c r="AX136" s="872"/>
      <c r="AY136" s="872"/>
      <c r="AZ136" s="872"/>
      <c r="BA136" s="872"/>
      <c r="BB136" s="872"/>
      <c r="BC136" s="872"/>
      <c r="BD136" s="872"/>
      <c r="BE136" s="872"/>
      <c r="BF136" s="872"/>
      <c r="BG136" s="872"/>
      <c r="BH136" s="872"/>
      <c r="BI136" s="872"/>
      <c r="BJ136" s="872"/>
      <c r="BK136" s="872"/>
      <c r="BL136" s="872"/>
      <c r="BM136" s="872"/>
      <c r="BN136" s="872"/>
      <c r="BO136" s="872"/>
      <c r="BP136" s="872"/>
      <c r="BQ136" s="872"/>
      <c r="BR136" s="872"/>
      <c r="BS136" s="872"/>
      <c r="BT136" s="872"/>
      <c r="BU136" s="872"/>
      <c r="BV136" s="872"/>
      <c r="BW136" s="872"/>
      <c r="BX136" s="872"/>
      <c r="BY136" s="872"/>
      <c r="BZ136" s="872"/>
      <c r="CA136" s="872"/>
      <c r="CB136" s="872"/>
      <c r="CC136" s="872"/>
      <c r="CD136" s="872"/>
      <c r="CE136" s="872"/>
      <c r="CF136" s="872"/>
      <c r="CG136" s="872"/>
      <c r="CH136" s="872"/>
      <c r="CI136" s="872"/>
      <c r="CJ136" s="872"/>
      <c r="CK136" s="872"/>
      <c r="CL136" s="872"/>
      <c r="CM136" s="872"/>
      <c r="CN136" s="872"/>
      <c r="CO136" s="872"/>
      <c r="CP136" s="872"/>
      <c r="CQ136" s="872"/>
      <c r="CR136" s="872"/>
      <c r="CS136" s="872"/>
      <c r="CT136" s="872"/>
      <c r="CU136" s="872"/>
      <c r="CV136" s="872"/>
      <c r="CW136" s="872"/>
      <c r="CX136" s="872"/>
      <c r="CY136" s="872"/>
      <c r="CZ136" s="872"/>
      <c r="DA136" s="872"/>
      <c r="DB136" s="872"/>
      <c r="DC136" s="872"/>
      <c r="DD136" s="872"/>
      <c r="DE136" s="872"/>
      <c r="DF136" s="872"/>
      <c r="DG136" s="872"/>
      <c r="DH136" s="872"/>
      <c r="DI136" s="872"/>
      <c r="DJ136" s="872"/>
      <c r="DK136" s="872"/>
      <c r="DL136" s="872"/>
      <c r="DM136" s="872"/>
      <c r="DN136" s="872"/>
      <c r="DO136" s="872"/>
      <c r="DP136" s="872"/>
      <c r="DQ136" s="872"/>
      <c r="DR136" s="872"/>
      <c r="DS136" s="872"/>
      <c r="DT136" s="872"/>
      <c r="DU136" s="872"/>
      <c r="DV136" s="872"/>
      <c r="DW136" s="872"/>
      <c r="DX136" s="872"/>
      <c r="DY136" s="872"/>
      <c r="DZ136" s="976"/>
    </row>
    <row r="137" spans="6:130" s="975" customFormat="1" x14ac:dyDescent="0.2">
      <c r="F137" s="872"/>
      <c r="G137" s="872"/>
      <c r="H137" s="872"/>
      <c r="I137" s="872"/>
      <c r="J137" s="872"/>
      <c r="K137" s="872"/>
      <c r="L137" s="872"/>
      <c r="M137" s="872"/>
      <c r="N137" s="872"/>
      <c r="O137" s="872"/>
      <c r="P137" s="872"/>
      <c r="Q137" s="872"/>
      <c r="R137" s="872"/>
      <c r="S137" s="872"/>
      <c r="T137" s="872"/>
      <c r="U137" s="872"/>
      <c r="V137" s="872"/>
      <c r="W137" s="872"/>
      <c r="X137" s="872"/>
      <c r="Y137" s="872"/>
      <c r="Z137" s="872"/>
      <c r="AA137" s="872"/>
      <c r="AB137" s="872"/>
      <c r="AC137" s="872"/>
      <c r="AD137" s="872"/>
      <c r="AE137" s="872"/>
      <c r="AF137" s="872"/>
      <c r="AG137" s="872"/>
      <c r="AH137" s="872"/>
      <c r="AI137" s="872"/>
      <c r="AJ137" s="872"/>
      <c r="AK137" s="872"/>
      <c r="AL137" s="872"/>
      <c r="AM137" s="872"/>
      <c r="AN137" s="872"/>
      <c r="AO137" s="872"/>
      <c r="AP137" s="872"/>
      <c r="AQ137" s="872"/>
      <c r="AR137" s="872"/>
      <c r="AS137" s="872"/>
      <c r="AT137" s="872"/>
      <c r="AU137" s="872"/>
      <c r="AV137" s="872"/>
      <c r="AW137" s="872"/>
      <c r="AX137" s="872"/>
      <c r="AY137" s="872"/>
      <c r="AZ137" s="872"/>
      <c r="BA137" s="872"/>
      <c r="BB137" s="872"/>
      <c r="BC137" s="872"/>
      <c r="BD137" s="872"/>
      <c r="BE137" s="872"/>
      <c r="BF137" s="872"/>
      <c r="BG137" s="872"/>
      <c r="BH137" s="872"/>
      <c r="BI137" s="872"/>
      <c r="BJ137" s="872"/>
      <c r="BK137" s="872"/>
      <c r="BL137" s="872"/>
      <c r="BM137" s="872"/>
      <c r="BN137" s="872"/>
      <c r="BO137" s="872"/>
      <c r="BP137" s="872"/>
      <c r="BQ137" s="872"/>
      <c r="BR137" s="872"/>
      <c r="BS137" s="872"/>
      <c r="BT137" s="872"/>
      <c r="BU137" s="872"/>
      <c r="BV137" s="872"/>
      <c r="BW137" s="872"/>
      <c r="BX137" s="872"/>
      <c r="BY137" s="872"/>
      <c r="BZ137" s="872"/>
      <c r="CA137" s="872"/>
      <c r="CB137" s="872"/>
      <c r="CC137" s="872"/>
      <c r="CD137" s="872"/>
      <c r="CE137" s="872"/>
      <c r="CF137" s="872"/>
      <c r="CG137" s="872"/>
      <c r="CH137" s="872"/>
      <c r="CI137" s="872"/>
      <c r="CJ137" s="872"/>
      <c r="CK137" s="872"/>
      <c r="CL137" s="872"/>
      <c r="CM137" s="872"/>
      <c r="CN137" s="872"/>
      <c r="CO137" s="872"/>
      <c r="CP137" s="872"/>
      <c r="CQ137" s="872"/>
      <c r="CR137" s="872"/>
      <c r="CS137" s="872"/>
      <c r="CT137" s="872"/>
      <c r="CU137" s="872"/>
      <c r="CV137" s="872"/>
      <c r="CW137" s="872"/>
      <c r="CX137" s="872"/>
      <c r="CY137" s="872"/>
      <c r="CZ137" s="872"/>
      <c r="DA137" s="872"/>
      <c r="DB137" s="872"/>
      <c r="DC137" s="872"/>
      <c r="DD137" s="872"/>
      <c r="DE137" s="872"/>
      <c r="DF137" s="872"/>
      <c r="DG137" s="872"/>
      <c r="DH137" s="872"/>
      <c r="DI137" s="872"/>
      <c r="DJ137" s="872"/>
      <c r="DK137" s="872"/>
      <c r="DL137" s="872"/>
      <c r="DM137" s="872"/>
      <c r="DN137" s="872"/>
      <c r="DO137" s="872"/>
      <c r="DP137" s="872"/>
      <c r="DQ137" s="872"/>
      <c r="DR137" s="872"/>
      <c r="DS137" s="872"/>
      <c r="DT137" s="872"/>
      <c r="DU137" s="872"/>
      <c r="DV137" s="872"/>
      <c r="DW137" s="872"/>
      <c r="DX137" s="872"/>
      <c r="DY137" s="872"/>
      <c r="DZ137" s="976"/>
    </row>
    <row r="138" spans="6:130" s="975" customFormat="1" x14ac:dyDescent="0.2">
      <c r="F138" s="872"/>
      <c r="G138" s="872"/>
      <c r="H138" s="872"/>
      <c r="I138" s="872"/>
      <c r="J138" s="872"/>
      <c r="K138" s="872"/>
      <c r="L138" s="872"/>
      <c r="M138" s="872"/>
      <c r="N138" s="872"/>
      <c r="O138" s="872"/>
      <c r="P138" s="872"/>
      <c r="Q138" s="872"/>
      <c r="R138" s="872"/>
      <c r="S138" s="872"/>
      <c r="T138" s="872"/>
      <c r="U138" s="872"/>
      <c r="V138" s="872"/>
      <c r="W138" s="872"/>
      <c r="X138" s="872"/>
      <c r="Y138" s="872"/>
      <c r="Z138" s="872"/>
      <c r="AA138" s="872"/>
      <c r="AB138" s="872"/>
      <c r="AC138" s="872"/>
      <c r="AD138" s="872"/>
      <c r="AE138" s="872"/>
      <c r="AF138" s="872"/>
      <c r="AG138" s="872"/>
      <c r="AH138" s="872"/>
      <c r="AI138" s="872"/>
      <c r="AJ138" s="872"/>
      <c r="AK138" s="872"/>
      <c r="AL138" s="872"/>
      <c r="AM138" s="872"/>
      <c r="AN138" s="872"/>
      <c r="AO138" s="872"/>
      <c r="AP138" s="872"/>
      <c r="AQ138" s="872"/>
      <c r="AR138" s="872"/>
      <c r="AS138" s="872"/>
      <c r="AT138" s="872"/>
      <c r="AU138" s="872"/>
      <c r="AV138" s="872"/>
      <c r="AW138" s="872"/>
      <c r="AX138" s="872"/>
      <c r="AY138" s="872"/>
      <c r="AZ138" s="872"/>
      <c r="BA138" s="872"/>
      <c r="BB138" s="872"/>
      <c r="BC138" s="872"/>
      <c r="BD138" s="872"/>
      <c r="BE138" s="872"/>
      <c r="BF138" s="872"/>
      <c r="BG138" s="872"/>
      <c r="BH138" s="872"/>
      <c r="BI138" s="872"/>
      <c r="BJ138" s="872"/>
      <c r="BK138" s="872"/>
      <c r="BL138" s="872"/>
      <c r="BM138" s="872"/>
      <c r="BN138" s="872"/>
      <c r="BO138" s="872"/>
      <c r="BP138" s="872"/>
      <c r="BQ138" s="872"/>
      <c r="BR138" s="872"/>
      <c r="BS138" s="872"/>
      <c r="BT138" s="872"/>
      <c r="BU138" s="872"/>
      <c r="BV138" s="872"/>
      <c r="BW138" s="872"/>
      <c r="BX138" s="872"/>
      <c r="BY138" s="872"/>
      <c r="BZ138" s="872"/>
      <c r="CA138" s="872"/>
      <c r="CB138" s="872"/>
      <c r="CC138" s="872"/>
      <c r="CD138" s="872"/>
      <c r="CE138" s="872"/>
      <c r="CF138" s="872"/>
      <c r="CG138" s="872"/>
      <c r="CH138" s="872"/>
      <c r="CI138" s="872"/>
      <c r="CJ138" s="872"/>
      <c r="CK138" s="872"/>
      <c r="CL138" s="872"/>
      <c r="CM138" s="872"/>
      <c r="CN138" s="872"/>
      <c r="CO138" s="872"/>
      <c r="CP138" s="872"/>
      <c r="CQ138" s="872"/>
      <c r="CR138" s="872"/>
      <c r="CS138" s="872"/>
      <c r="CT138" s="872"/>
      <c r="CU138" s="872"/>
      <c r="CV138" s="872"/>
      <c r="CW138" s="872"/>
      <c r="CX138" s="872"/>
      <c r="CY138" s="872"/>
      <c r="CZ138" s="872"/>
      <c r="DA138" s="872"/>
      <c r="DB138" s="872"/>
      <c r="DC138" s="872"/>
      <c r="DD138" s="872"/>
      <c r="DE138" s="872"/>
      <c r="DF138" s="872"/>
      <c r="DG138" s="872"/>
      <c r="DH138" s="872"/>
      <c r="DI138" s="872"/>
      <c r="DJ138" s="872"/>
      <c r="DK138" s="872"/>
      <c r="DL138" s="872"/>
      <c r="DM138" s="872"/>
      <c r="DN138" s="872"/>
      <c r="DO138" s="872"/>
      <c r="DP138" s="872"/>
      <c r="DQ138" s="872"/>
      <c r="DR138" s="872"/>
      <c r="DS138" s="872"/>
      <c r="DT138" s="872"/>
      <c r="DU138" s="872"/>
      <c r="DV138" s="872"/>
      <c r="DW138" s="872"/>
      <c r="DX138" s="872"/>
      <c r="DY138" s="872"/>
      <c r="DZ138" s="976"/>
    </row>
    <row r="139" spans="6:130" s="975" customFormat="1" x14ac:dyDescent="0.2">
      <c r="F139" s="872"/>
      <c r="G139" s="872"/>
      <c r="H139" s="872"/>
      <c r="I139" s="872"/>
      <c r="J139" s="872"/>
      <c r="K139" s="872"/>
      <c r="L139" s="872"/>
      <c r="M139" s="872"/>
      <c r="N139" s="872"/>
      <c r="O139" s="872"/>
      <c r="P139" s="872"/>
      <c r="Q139" s="872"/>
      <c r="R139" s="872"/>
      <c r="S139" s="872"/>
      <c r="T139" s="872"/>
      <c r="U139" s="872"/>
      <c r="V139" s="872"/>
      <c r="W139" s="872"/>
      <c r="X139" s="872"/>
      <c r="Y139" s="872"/>
      <c r="Z139" s="872"/>
      <c r="AA139" s="872"/>
      <c r="AB139" s="872"/>
      <c r="AC139" s="872"/>
      <c r="AD139" s="872"/>
      <c r="AE139" s="872"/>
      <c r="AF139" s="872"/>
      <c r="AG139" s="872"/>
      <c r="AH139" s="872"/>
      <c r="AI139" s="872"/>
      <c r="AJ139" s="872"/>
      <c r="AK139" s="872"/>
      <c r="AL139" s="872"/>
      <c r="AM139" s="872"/>
      <c r="AN139" s="872"/>
      <c r="AO139" s="872"/>
      <c r="AP139" s="872"/>
      <c r="AQ139" s="872"/>
      <c r="AR139" s="872"/>
      <c r="AS139" s="872"/>
      <c r="AT139" s="872"/>
      <c r="AU139" s="872"/>
      <c r="AV139" s="872"/>
      <c r="AW139" s="872"/>
      <c r="AX139" s="872"/>
      <c r="AY139" s="872"/>
      <c r="AZ139" s="872"/>
      <c r="BA139" s="872"/>
      <c r="BB139" s="872"/>
      <c r="BC139" s="872"/>
      <c r="BD139" s="872"/>
      <c r="BE139" s="872"/>
      <c r="BF139" s="872"/>
      <c r="BG139" s="872"/>
      <c r="BH139" s="872"/>
      <c r="BI139" s="872"/>
      <c r="BJ139" s="872"/>
      <c r="BK139" s="872"/>
      <c r="BL139" s="872"/>
      <c r="BM139" s="872"/>
      <c r="BN139" s="872"/>
      <c r="BO139" s="872"/>
      <c r="BP139" s="872"/>
      <c r="BQ139" s="872"/>
      <c r="BR139" s="872"/>
      <c r="BS139" s="872"/>
      <c r="BT139" s="872"/>
      <c r="BU139" s="872"/>
      <c r="BV139" s="872"/>
      <c r="BW139" s="872"/>
      <c r="BX139" s="872"/>
      <c r="BY139" s="872"/>
      <c r="BZ139" s="872"/>
      <c r="CA139" s="872"/>
      <c r="CB139" s="872"/>
      <c r="CC139" s="872"/>
      <c r="CD139" s="872"/>
      <c r="CE139" s="872"/>
      <c r="CF139" s="872"/>
      <c r="CG139" s="872"/>
      <c r="CH139" s="872"/>
      <c r="CI139" s="872"/>
      <c r="CJ139" s="872"/>
      <c r="CK139" s="872"/>
      <c r="CL139" s="872"/>
      <c r="CM139" s="872"/>
      <c r="CN139" s="872"/>
      <c r="CO139" s="872"/>
      <c r="CP139" s="872"/>
      <c r="CQ139" s="872"/>
      <c r="CR139" s="872"/>
      <c r="CS139" s="872"/>
      <c r="CT139" s="872"/>
      <c r="CU139" s="872"/>
      <c r="CV139" s="872"/>
      <c r="CW139" s="872"/>
      <c r="CX139" s="872"/>
      <c r="CY139" s="872"/>
      <c r="CZ139" s="872"/>
      <c r="DA139" s="872"/>
      <c r="DB139" s="872"/>
      <c r="DC139" s="872"/>
      <c r="DD139" s="872"/>
      <c r="DE139" s="872"/>
      <c r="DF139" s="872"/>
      <c r="DG139" s="872"/>
      <c r="DH139" s="872"/>
      <c r="DI139" s="872"/>
      <c r="DJ139" s="872"/>
      <c r="DK139" s="872"/>
      <c r="DL139" s="872"/>
      <c r="DM139" s="872"/>
      <c r="DN139" s="872"/>
      <c r="DO139" s="872"/>
      <c r="DP139" s="872"/>
      <c r="DQ139" s="872"/>
      <c r="DR139" s="872"/>
      <c r="DS139" s="872"/>
      <c r="DT139" s="872"/>
      <c r="DU139" s="872"/>
      <c r="DV139" s="872"/>
      <c r="DW139" s="872"/>
      <c r="DX139" s="872"/>
      <c r="DY139" s="872"/>
      <c r="DZ139" s="976"/>
    </row>
    <row r="140" spans="6:130" s="975" customFormat="1" x14ac:dyDescent="0.2">
      <c r="F140" s="872"/>
      <c r="G140" s="872"/>
      <c r="H140" s="872"/>
      <c r="I140" s="872"/>
      <c r="J140" s="872"/>
      <c r="K140" s="872"/>
      <c r="L140" s="872"/>
      <c r="M140" s="872"/>
      <c r="N140" s="872"/>
      <c r="O140" s="872"/>
      <c r="P140" s="872"/>
      <c r="Q140" s="872"/>
      <c r="R140" s="872"/>
      <c r="S140" s="872"/>
      <c r="T140" s="872"/>
      <c r="U140" s="872"/>
      <c r="V140" s="872"/>
      <c r="W140" s="872"/>
      <c r="X140" s="872"/>
      <c r="Y140" s="872"/>
      <c r="Z140" s="872"/>
      <c r="AA140" s="872"/>
      <c r="AB140" s="872"/>
      <c r="AC140" s="872"/>
      <c r="AD140" s="872"/>
      <c r="AE140" s="872"/>
      <c r="AF140" s="872"/>
      <c r="AG140" s="872"/>
      <c r="AH140" s="872"/>
      <c r="AI140" s="872"/>
      <c r="AJ140" s="872"/>
      <c r="AK140" s="872"/>
      <c r="AL140" s="872"/>
      <c r="AM140" s="872"/>
      <c r="AN140" s="872"/>
      <c r="AO140" s="872"/>
      <c r="AP140" s="872"/>
      <c r="AQ140" s="872"/>
      <c r="AR140" s="872"/>
      <c r="AS140" s="872"/>
      <c r="AT140" s="872"/>
      <c r="AU140" s="872"/>
      <c r="AV140" s="872"/>
      <c r="AW140" s="872"/>
      <c r="AX140" s="872"/>
      <c r="AY140" s="872"/>
      <c r="AZ140" s="872"/>
      <c r="BA140" s="872"/>
      <c r="BB140" s="872"/>
      <c r="BC140" s="872"/>
      <c r="BD140" s="872"/>
      <c r="BE140" s="872"/>
      <c r="BF140" s="872"/>
      <c r="BG140" s="872"/>
      <c r="BH140" s="872"/>
      <c r="BI140" s="872"/>
      <c r="BJ140" s="872"/>
      <c r="BK140" s="872"/>
      <c r="BL140" s="872"/>
      <c r="BM140" s="872"/>
      <c r="BN140" s="872"/>
      <c r="BO140" s="872"/>
      <c r="BP140" s="872"/>
      <c r="BQ140" s="872"/>
      <c r="BR140" s="872"/>
      <c r="BS140" s="872"/>
      <c r="BT140" s="872"/>
      <c r="BU140" s="872"/>
      <c r="BV140" s="872"/>
      <c r="BW140" s="872"/>
      <c r="BX140" s="872"/>
      <c r="BY140" s="872"/>
      <c r="BZ140" s="872"/>
      <c r="CA140" s="872"/>
      <c r="CB140" s="872"/>
      <c r="CC140" s="872"/>
      <c r="CD140" s="872"/>
      <c r="CE140" s="872"/>
      <c r="CF140" s="872"/>
      <c r="CG140" s="872"/>
      <c r="CH140" s="872"/>
      <c r="CI140" s="872"/>
      <c r="CJ140" s="872"/>
      <c r="CK140" s="872"/>
      <c r="CL140" s="872"/>
      <c r="CM140" s="872"/>
      <c r="CN140" s="872"/>
      <c r="CO140" s="872"/>
      <c r="CP140" s="872"/>
      <c r="CQ140" s="872"/>
      <c r="CR140" s="872"/>
      <c r="CS140" s="872"/>
      <c r="CT140" s="872"/>
      <c r="CU140" s="872"/>
      <c r="CV140" s="872"/>
      <c r="CW140" s="872"/>
      <c r="CX140" s="872"/>
      <c r="CY140" s="872"/>
      <c r="CZ140" s="872"/>
      <c r="DA140" s="872"/>
      <c r="DB140" s="872"/>
      <c r="DC140" s="872"/>
      <c r="DD140" s="872"/>
      <c r="DE140" s="872"/>
      <c r="DF140" s="872"/>
      <c r="DG140" s="872"/>
      <c r="DH140" s="872"/>
      <c r="DI140" s="872"/>
      <c r="DJ140" s="872"/>
      <c r="DK140" s="872"/>
      <c r="DL140" s="872"/>
      <c r="DM140" s="872"/>
      <c r="DN140" s="872"/>
      <c r="DO140" s="872"/>
      <c r="DP140" s="872"/>
      <c r="DQ140" s="872"/>
      <c r="DR140" s="872"/>
      <c r="DS140" s="872"/>
      <c r="DT140" s="872"/>
      <c r="DU140" s="872"/>
      <c r="DV140" s="872"/>
      <c r="DW140" s="872"/>
      <c r="DX140" s="872"/>
      <c r="DY140" s="872"/>
      <c r="DZ140" s="976"/>
    </row>
    <row r="141" spans="6:130" s="975" customFormat="1" x14ac:dyDescent="0.2">
      <c r="F141" s="872"/>
      <c r="G141" s="872"/>
      <c r="H141" s="872"/>
      <c r="I141" s="872"/>
      <c r="J141" s="872"/>
      <c r="K141" s="872"/>
      <c r="L141" s="872"/>
      <c r="M141" s="872"/>
      <c r="N141" s="872"/>
      <c r="O141" s="872"/>
      <c r="P141" s="872"/>
      <c r="Q141" s="872"/>
      <c r="R141" s="872"/>
      <c r="S141" s="872"/>
      <c r="T141" s="872"/>
      <c r="U141" s="872"/>
      <c r="V141" s="872"/>
      <c r="W141" s="872"/>
      <c r="X141" s="872"/>
      <c r="Y141" s="872"/>
      <c r="Z141" s="872"/>
      <c r="AA141" s="872"/>
      <c r="AB141" s="872"/>
      <c r="AC141" s="872"/>
      <c r="AD141" s="872"/>
      <c r="AE141" s="872"/>
      <c r="AF141" s="872"/>
      <c r="AG141" s="872"/>
      <c r="AH141" s="872"/>
      <c r="AI141" s="872"/>
      <c r="AJ141" s="872"/>
      <c r="AK141" s="872"/>
      <c r="AL141" s="872"/>
      <c r="AM141" s="872"/>
      <c r="AN141" s="872"/>
      <c r="AO141" s="872"/>
      <c r="AP141" s="872"/>
      <c r="AQ141" s="872"/>
      <c r="AR141" s="872"/>
      <c r="AS141" s="872"/>
      <c r="AT141" s="872"/>
      <c r="AU141" s="872"/>
      <c r="AV141" s="872"/>
      <c r="AW141" s="872"/>
      <c r="AX141" s="872"/>
      <c r="AY141" s="872"/>
      <c r="AZ141" s="872"/>
      <c r="BA141" s="872"/>
      <c r="BB141" s="872"/>
      <c r="BC141" s="872"/>
      <c r="BD141" s="872"/>
      <c r="BE141" s="872"/>
      <c r="BF141" s="872"/>
      <c r="BG141" s="872"/>
      <c r="BH141" s="872"/>
      <c r="BI141" s="872"/>
      <c r="BJ141" s="872"/>
      <c r="BK141" s="872"/>
      <c r="BL141" s="872"/>
      <c r="BM141" s="872"/>
      <c r="BN141" s="872"/>
      <c r="BO141" s="872"/>
      <c r="BP141" s="872"/>
      <c r="BQ141" s="872"/>
      <c r="BR141" s="872"/>
      <c r="BS141" s="872"/>
      <c r="BT141" s="872"/>
      <c r="BU141" s="872"/>
      <c r="BV141" s="872"/>
      <c r="BW141" s="872"/>
      <c r="BX141" s="872"/>
      <c r="BY141" s="872"/>
      <c r="BZ141" s="872"/>
      <c r="CA141" s="872"/>
      <c r="CB141" s="872"/>
      <c r="CC141" s="872"/>
      <c r="CD141" s="872"/>
      <c r="CE141" s="872"/>
      <c r="CF141" s="872"/>
      <c r="CG141" s="872"/>
      <c r="CH141" s="872"/>
      <c r="CI141" s="872"/>
      <c r="CJ141" s="872"/>
      <c r="CK141" s="872"/>
      <c r="CL141" s="872"/>
      <c r="CM141" s="872"/>
      <c r="CN141" s="872"/>
      <c r="CO141" s="872"/>
      <c r="CP141" s="872"/>
      <c r="CQ141" s="872"/>
      <c r="CR141" s="872"/>
      <c r="CS141" s="872"/>
      <c r="CT141" s="872"/>
      <c r="CU141" s="872"/>
      <c r="CV141" s="872"/>
      <c r="CW141" s="872"/>
      <c r="CX141" s="872"/>
      <c r="CY141" s="872"/>
      <c r="CZ141" s="872"/>
      <c r="DA141" s="872"/>
      <c r="DB141" s="872"/>
      <c r="DC141" s="872"/>
      <c r="DD141" s="872"/>
      <c r="DE141" s="872"/>
      <c r="DF141" s="872"/>
      <c r="DG141" s="872"/>
      <c r="DH141" s="872"/>
      <c r="DI141" s="872"/>
      <c r="DJ141" s="872"/>
      <c r="DK141" s="872"/>
      <c r="DL141" s="872"/>
      <c r="DM141" s="872"/>
      <c r="DN141" s="872"/>
      <c r="DO141" s="872"/>
      <c r="DP141" s="872"/>
      <c r="DQ141" s="872"/>
      <c r="DR141" s="872"/>
      <c r="DS141" s="872"/>
      <c r="DT141" s="872"/>
      <c r="DU141" s="872"/>
      <c r="DV141" s="872"/>
      <c r="DW141" s="872"/>
      <c r="DX141" s="872"/>
      <c r="DY141" s="872"/>
      <c r="DZ141" s="976"/>
    </row>
    <row r="142" spans="6:130" s="975" customFormat="1" x14ac:dyDescent="0.2">
      <c r="F142" s="872"/>
      <c r="G142" s="872"/>
      <c r="H142" s="872"/>
      <c r="I142" s="872"/>
      <c r="J142" s="872"/>
      <c r="K142" s="872"/>
      <c r="L142" s="872"/>
      <c r="M142" s="872"/>
      <c r="N142" s="872"/>
      <c r="O142" s="872"/>
      <c r="P142" s="872"/>
      <c r="Q142" s="872"/>
      <c r="R142" s="872"/>
      <c r="S142" s="872"/>
      <c r="T142" s="872"/>
      <c r="U142" s="872"/>
      <c r="V142" s="872"/>
      <c r="W142" s="872"/>
      <c r="X142" s="872"/>
      <c r="Y142" s="872"/>
      <c r="Z142" s="872"/>
      <c r="AA142" s="872"/>
      <c r="AB142" s="872"/>
      <c r="AC142" s="872"/>
      <c r="AD142" s="872"/>
      <c r="AE142" s="872"/>
      <c r="AF142" s="872"/>
      <c r="AG142" s="872"/>
      <c r="AH142" s="872"/>
      <c r="AI142" s="872"/>
      <c r="AJ142" s="872"/>
      <c r="AK142" s="872"/>
      <c r="AL142" s="872"/>
      <c r="AM142" s="872"/>
      <c r="AN142" s="872"/>
      <c r="AO142" s="872"/>
      <c r="AP142" s="872"/>
      <c r="AQ142" s="872"/>
      <c r="AR142" s="872"/>
      <c r="AS142" s="872"/>
      <c r="AT142" s="872"/>
      <c r="AU142" s="872"/>
      <c r="AV142" s="872"/>
      <c r="AW142" s="872"/>
      <c r="AX142" s="872"/>
      <c r="AY142" s="872"/>
      <c r="AZ142" s="872"/>
      <c r="BA142" s="872"/>
      <c r="BB142" s="872"/>
      <c r="BC142" s="872"/>
      <c r="BD142" s="872"/>
      <c r="BE142" s="872"/>
      <c r="BF142" s="872"/>
      <c r="BG142" s="872"/>
      <c r="BH142" s="872"/>
      <c r="BI142" s="872"/>
      <c r="BJ142" s="872"/>
      <c r="BK142" s="872"/>
      <c r="BL142" s="872"/>
      <c r="BM142" s="872"/>
      <c r="BN142" s="872"/>
      <c r="BO142" s="872"/>
      <c r="BP142" s="872"/>
      <c r="BQ142" s="872"/>
      <c r="BR142" s="872"/>
      <c r="BS142" s="872"/>
      <c r="BT142" s="872"/>
      <c r="BU142" s="872"/>
      <c r="BV142" s="872"/>
      <c r="BW142" s="872"/>
      <c r="BX142" s="872"/>
      <c r="BY142" s="872"/>
      <c r="BZ142" s="872"/>
      <c r="CA142" s="872"/>
      <c r="CB142" s="872"/>
      <c r="CC142" s="872"/>
      <c r="CD142" s="872"/>
      <c r="CE142" s="872"/>
      <c r="CF142" s="872"/>
      <c r="CG142" s="872"/>
      <c r="CH142" s="872"/>
      <c r="CI142" s="872"/>
      <c r="CJ142" s="872"/>
      <c r="CK142" s="872"/>
      <c r="CL142" s="872"/>
      <c r="CM142" s="872"/>
      <c r="CN142" s="872"/>
      <c r="CO142" s="872"/>
      <c r="CP142" s="872"/>
      <c r="CQ142" s="872"/>
      <c r="CR142" s="872"/>
      <c r="CS142" s="872"/>
      <c r="CT142" s="872"/>
      <c r="CU142" s="872"/>
      <c r="CV142" s="872"/>
      <c r="CW142" s="872"/>
      <c r="CX142" s="872"/>
      <c r="CY142" s="872"/>
      <c r="CZ142" s="872"/>
      <c r="DA142" s="872"/>
      <c r="DB142" s="872"/>
      <c r="DC142" s="872"/>
      <c r="DD142" s="872"/>
      <c r="DE142" s="872"/>
      <c r="DF142" s="872"/>
      <c r="DG142" s="872"/>
      <c r="DH142" s="872"/>
      <c r="DI142" s="872"/>
      <c r="DJ142" s="872"/>
      <c r="DK142" s="872"/>
      <c r="DL142" s="872"/>
      <c r="DM142" s="872"/>
      <c r="DN142" s="872"/>
      <c r="DO142" s="872"/>
      <c r="DP142" s="872"/>
      <c r="DQ142" s="872"/>
      <c r="DR142" s="872"/>
      <c r="DS142" s="872"/>
      <c r="DT142" s="872"/>
      <c r="DU142" s="872"/>
      <c r="DV142" s="872"/>
      <c r="DW142" s="872"/>
      <c r="DX142" s="872"/>
      <c r="DY142" s="872"/>
      <c r="DZ142" s="976"/>
    </row>
    <row r="143" spans="6:130" s="975" customFormat="1" x14ac:dyDescent="0.2">
      <c r="F143" s="872"/>
      <c r="G143" s="872"/>
      <c r="H143" s="872"/>
      <c r="I143" s="872"/>
      <c r="J143" s="872"/>
      <c r="K143" s="872"/>
      <c r="L143" s="872"/>
      <c r="M143" s="872"/>
      <c r="N143" s="872"/>
      <c r="O143" s="872"/>
      <c r="P143" s="872"/>
      <c r="Q143" s="872"/>
      <c r="R143" s="872"/>
      <c r="S143" s="872"/>
      <c r="T143" s="872"/>
      <c r="U143" s="872"/>
      <c r="V143" s="872"/>
      <c r="W143" s="872"/>
      <c r="X143" s="872"/>
      <c r="Y143" s="872"/>
      <c r="Z143" s="872"/>
      <c r="AA143" s="872"/>
      <c r="AB143" s="872"/>
      <c r="AC143" s="872"/>
      <c r="AD143" s="872"/>
      <c r="AE143" s="872"/>
      <c r="AF143" s="872"/>
      <c r="AG143" s="872"/>
      <c r="AH143" s="872"/>
      <c r="AI143" s="872"/>
      <c r="AJ143" s="872"/>
      <c r="AK143" s="872"/>
      <c r="AL143" s="872"/>
      <c r="AM143" s="872"/>
      <c r="AN143" s="872"/>
      <c r="AO143" s="872"/>
      <c r="AP143" s="872"/>
      <c r="AQ143" s="872"/>
      <c r="AR143" s="872"/>
      <c r="AS143" s="872"/>
      <c r="AT143" s="872"/>
      <c r="AU143" s="872"/>
      <c r="AV143" s="872"/>
      <c r="AW143" s="872"/>
      <c r="AX143" s="872"/>
      <c r="AY143" s="872"/>
      <c r="AZ143" s="872"/>
      <c r="BA143" s="872"/>
      <c r="BB143" s="872"/>
      <c r="BC143" s="872"/>
      <c r="BD143" s="872"/>
      <c r="BE143" s="872"/>
      <c r="BF143" s="872"/>
      <c r="BG143" s="872"/>
      <c r="BH143" s="872"/>
      <c r="BI143" s="872"/>
      <c r="BJ143" s="872"/>
      <c r="BK143" s="872"/>
      <c r="BL143" s="872"/>
      <c r="BM143" s="872"/>
      <c r="BN143" s="872"/>
      <c r="BO143" s="872"/>
      <c r="BP143" s="872"/>
      <c r="BQ143" s="872"/>
      <c r="BR143" s="872"/>
      <c r="BS143" s="872"/>
      <c r="BT143" s="872"/>
      <c r="BU143" s="872"/>
      <c r="BV143" s="872"/>
      <c r="BW143" s="872"/>
      <c r="BX143" s="872"/>
      <c r="BY143" s="872"/>
      <c r="BZ143" s="872"/>
      <c r="CA143" s="872"/>
      <c r="CB143" s="872"/>
      <c r="CC143" s="872"/>
      <c r="CD143" s="872"/>
      <c r="CE143" s="872"/>
      <c r="CF143" s="872"/>
      <c r="CG143" s="872"/>
      <c r="CH143" s="872"/>
      <c r="CI143" s="872"/>
      <c r="CJ143" s="872"/>
      <c r="CK143" s="872"/>
      <c r="CL143" s="872"/>
      <c r="CM143" s="872"/>
      <c r="CN143" s="872"/>
      <c r="CO143" s="872"/>
      <c r="CP143" s="872"/>
      <c r="CQ143" s="872"/>
      <c r="CR143" s="872"/>
      <c r="CS143" s="872"/>
      <c r="CT143" s="872"/>
      <c r="CU143" s="872"/>
      <c r="CV143" s="872"/>
      <c r="CW143" s="872"/>
      <c r="CX143" s="872"/>
      <c r="CY143" s="872"/>
      <c r="CZ143" s="872"/>
      <c r="DA143" s="872"/>
      <c r="DB143" s="872"/>
      <c r="DC143" s="872"/>
      <c r="DD143" s="872"/>
      <c r="DE143" s="872"/>
      <c r="DF143" s="872"/>
      <c r="DG143" s="872"/>
      <c r="DH143" s="872"/>
      <c r="DI143" s="872"/>
      <c r="DJ143" s="872"/>
      <c r="DK143" s="872"/>
      <c r="DL143" s="872"/>
      <c r="DM143" s="872"/>
      <c r="DN143" s="872"/>
      <c r="DO143" s="872"/>
      <c r="DP143" s="872"/>
      <c r="DQ143" s="872"/>
      <c r="DR143" s="872"/>
      <c r="DS143" s="872"/>
      <c r="DT143" s="872"/>
      <c r="DU143" s="872"/>
      <c r="DV143" s="872"/>
      <c r="DW143" s="872"/>
      <c r="DX143" s="872"/>
      <c r="DY143" s="872"/>
      <c r="DZ143" s="976"/>
    </row>
    <row r="144" spans="6:130" s="975" customFormat="1" x14ac:dyDescent="0.2">
      <c r="F144" s="872"/>
      <c r="G144" s="872"/>
      <c r="H144" s="872"/>
      <c r="I144" s="872"/>
      <c r="J144" s="872"/>
      <c r="K144" s="872"/>
      <c r="L144" s="872"/>
      <c r="M144" s="872"/>
      <c r="N144" s="872"/>
      <c r="O144" s="872"/>
      <c r="P144" s="872"/>
      <c r="Q144" s="872"/>
      <c r="R144" s="872"/>
      <c r="S144" s="872"/>
      <c r="T144" s="872"/>
      <c r="U144" s="872"/>
      <c r="V144" s="872"/>
      <c r="W144" s="872"/>
      <c r="X144" s="872"/>
      <c r="Y144" s="872"/>
      <c r="Z144" s="872"/>
      <c r="AA144" s="872"/>
      <c r="AB144" s="872"/>
      <c r="AC144" s="872"/>
      <c r="AD144" s="872"/>
      <c r="AE144" s="872"/>
      <c r="AF144" s="872"/>
      <c r="AG144" s="872"/>
      <c r="AH144" s="872"/>
      <c r="AI144" s="872"/>
      <c r="AJ144" s="872"/>
      <c r="AK144" s="872"/>
      <c r="AL144" s="872"/>
      <c r="AM144" s="872"/>
      <c r="AN144" s="872"/>
      <c r="AO144" s="872"/>
      <c r="AP144" s="872"/>
      <c r="AQ144" s="872"/>
      <c r="AR144" s="872"/>
      <c r="AS144" s="872"/>
      <c r="AT144" s="872"/>
      <c r="AU144" s="872"/>
      <c r="AV144" s="872"/>
      <c r="AW144" s="872"/>
      <c r="AX144" s="872"/>
      <c r="AY144" s="872"/>
      <c r="AZ144" s="872"/>
      <c r="BA144" s="872"/>
      <c r="BB144" s="872"/>
      <c r="BC144" s="872"/>
      <c r="BD144" s="872"/>
      <c r="BE144" s="872"/>
      <c r="BF144" s="872"/>
      <c r="BG144" s="872"/>
      <c r="BH144" s="872"/>
      <c r="BI144" s="872"/>
      <c r="BJ144" s="872"/>
      <c r="BK144" s="872"/>
      <c r="BL144" s="872"/>
      <c r="BM144" s="872"/>
      <c r="BN144" s="872"/>
      <c r="BO144" s="872"/>
      <c r="BP144" s="872"/>
      <c r="BQ144" s="872"/>
      <c r="BR144" s="872"/>
      <c r="BS144" s="872"/>
      <c r="BT144" s="872"/>
      <c r="BU144" s="872"/>
      <c r="BV144" s="872"/>
      <c r="BW144" s="872"/>
      <c r="BX144" s="872"/>
      <c r="BY144" s="872"/>
      <c r="BZ144" s="872"/>
      <c r="CA144" s="872"/>
      <c r="CB144" s="872"/>
      <c r="CC144" s="872"/>
      <c r="CD144" s="872"/>
      <c r="CE144" s="872"/>
      <c r="CF144" s="872"/>
      <c r="CG144" s="872"/>
      <c r="CH144" s="872"/>
      <c r="CI144" s="872"/>
      <c r="CJ144" s="872"/>
      <c r="CK144" s="872"/>
      <c r="CL144" s="872"/>
      <c r="CM144" s="872"/>
      <c r="CN144" s="872"/>
      <c r="CO144" s="872"/>
      <c r="CP144" s="872"/>
      <c r="CQ144" s="872"/>
      <c r="CR144" s="872"/>
      <c r="CS144" s="872"/>
      <c r="CT144" s="872"/>
      <c r="CU144" s="872"/>
      <c r="CV144" s="872"/>
      <c r="CW144" s="872"/>
      <c r="CX144" s="872"/>
      <c r="CY144" s="872"/>
      <c r="CZ144" s="872"/>
      <c r="DA144" s="872"/>
      <c r="DB144" s="872"/>
      <c r="DC144" s="872"/>
      <c r="DD144" s="872"/>
      <c r="DE144" s="872"/>
      <c r="DF144" s="872"/>
      <c r="DG144" s="872"/>
      <c r="DH144" s="872"/>
      <c r="DI144" s="872"/>
      <c r="DJ144" s="872"/>
      <c r="DK144" s="872"/>
      <c r="DL144" s="872"/>
      <c r="DM144" s="872"/>
      <c r="DN144" s="872"/>
      <c r="DO144" s="872"/>
      <c r="DP144" s="872"/>
      <c r="DQ144" s="872"/>
      <c r="DR144" s="872"/>
      <c r="DS144" s="872"/>
      <c r="DT144" s="872"/>
      <c r="DU144" s="872"/>
      <c r="DV144" s="872"/>
      <c r="DW144" s="872"/>
      <c r="DX144" s="872"/>
      <c r="DY144" s="872"/>
      <c r="DZ144" s="976"/>
    </row>
    <row r="145" spans="6:130" s="975" customFormat="1" x14ac:dyDescent="0.2">
      <c r="F145" s="872"/>
      <c r="G145" s="872"/>
      <c r="H145" s="872"/>
      <c r="I145" s="872"/>
      <c r="J145" s="872"/>
      <c r="K145" s="872"/>
      <c r="L145" s="872"/>
      <c r="M145" s="872"/>
      <c r="N145" s="872"/>
      <c r="O145" s="872"/>
      <c r="P145" s="872"/>
      <c r="Q145" s="872"/>
      <c r="R145" s="872"/>
      <c r="S145" s="872"/>
      <c r="T145" s="872"/>
      <c r="U145" s="872"/>
      <c r="V145" s="872"/>
      <c r="W145" s="872"/>
      <c r="X145" s="872"/>
      <c r="Y145" s="872"/>
      <c r="Z145" s="872"/>
      <c r="AA145" s="872"/>
      <c r="AB145" s="872"/>
      <c r="AC145" s="872"/>
      <c r="AD145" s="872"/>
      <c r="AE145" s="872"/>
      <c r="AF145" s="872"/>
      <c r="AG145" s="872"/>
      <c r="AH145" s="872"/>
      <c r="AI145" s="872"/>
      <c r="AJ145" s="872"/>
      <c r="AK145" s="872"/>
      <c r="AL145" s="872"/>
      <c r="AM145" s="872"/>
      <c r="AN145" s="872"/>
      <c r="AO145" s="872"/>
      <c r="AP145" s="872"/>
      <c r="AQ145" s="872"/>
      <c r="AR145" s="872"/>
      <c r="AS145" s="872"/>
      <c r="AT145" s="872"/>
      <c r="AU145" s="872"/>
      <c r="AV145" s="872"/>
      <c r="AW145" s="872"/>
      <c r="AX145" s="872"/>
      <c r="AY145" s="872"/>
      <c r="AZ145" s="872"/>
      <c r="BA145" s="872"/>
      <c r="BB145" s="872"/>
      <c r="BC145" s="872"/>
      <c r="BD145" s="872"/>
      <c r="BE145" s="872"/>
      <c r="BF145" s="872"/>
      <c r="BG145" s="872"/>
      <c r="BH145" s="872"/>
      <c r="BI145" s="872"/>
      <c r="BJ145" s="872"/>
      <c r="BK145" s="872"/>
      <c r="BL145" s="872"/>
      <c r="BM145" s="872"/>
      <c r="BN145" s="872"/>
      <c r="BO145" s="872"/>
      <c r="BP145" s="872"/>
      <c r="BQ145" s="872"/>
      <c r="BR145" s="872"/>
      <c r="BS145" s="872"/>
      <c r="BT145" s="872"/>
      <c r="BU145" s="872"/>
      <c r="BV145" s="872"/>
      <c r="BW145" s="872"/>
      <c r="BX145" s="872"/>
      <c r="BY145" s="872"/>
      <c r="BZ145" s="872"/>
      <c r="CA145" s="872"/>
      <c r="CB145" s="872"/>
      <c r="CC145" s="872"/>
      <c r="CD145" s="872"/>
      <c r="CE145" s="872"/>
      <c r="CF145" s="872"/>
      <c r="CG145" s="872"/>
      <c r="CH145" s="872"/>
      <c r="CI145" s="872"/>
      <c r="CJ145" s="872"/>
      <c r="CK145" s="872"/>
      <c r="CL145" s="872"/>
      <c r="CM145" s="872"/>
      <c r="CN145" s="872"/>
      <c r="CO145" s="872"/>
      <c r="CP145" s="872"/>
      <c r="CQ145" s="872"/>
      <c r="CR145" s="872"/>
      <c r="CS145" s="872"/>
      <c r="CT145" s="872"/>
      <c r="CU145" s="872"/>
      <c r="CV145" s="872"/>
      <c r="CW145" s="872"/>
      <c r="CX145" s="872"/>
      <c r="CY145" s="872"/>
      <c r="CZ145" s="872"/>
      <c r="DA145" s="872"/>
      <c r="DB145" s="872"/>
      <c r="DC145" s="872"/>
      <c r="DD145" s="872"/>
      <c r="DE145" s="872"/>
      <c r="DF145" s="872"/>
      <c r="DG145" s="872"/>
      <c r="DH145" s="872"/>
      <c r="DI145" s="872"/>
      <c r="DJ145" s="872"/>
      <c r="DK145" s="872"/>
      <c r="DL145" s="872"/>
      <c r="DM145" s="872"/>
      <c r="DN145" s="872"/>
      <c r="DO145" s="872"/>
      <c r="DP145" s="872"/>
      <c r="DQ145" s="872"/>
      <c r="DR145" s="872"/>
      <c r="DS145" s="872"/>
      <c r="DT145" s="872"/>
      <c r="DU145" s="872"/>
      <c r="DV145" s="872"/>
      <c r="DW145" s="872"/>
      <c r="DX145" s="872"/>
      <c r="DY145" s="872"/>
      <c r="DZ145" s="976"/>
    </row>
    <row r="185" spans="1:130" s="872" customFormat="1" x14ac:dyDescent="0.2">
      <c r="A185" s="977"/>
      <c r="B185" s="978"/>
      <c r="C185" s="978"/>
      <c r="D185" s="978"/>
      <c r="E185" s="978"/>
      <c r="T185" s="979"/>
      <c r="DZ185" s="976"/>
    </row>
    <row r="186" spans="1:130" s="872" customFormat="1" x14ac:dyDescent="0.2">
      <c r="A186" s="980"/>
      <c r="B186" s="981"/>
      <c r="C186" s="981"/>
      <c r="D186" s="981"/>
      <c r="E186" s="981"/>
      <c r="F186" s="982"/>
      <c r="G186" s="982"/>
      <c r="H186" s="982"/>
      <c r="I186" s="982"/>
      <c r="J186" s="982"/>
      <c r="K186" s="982"/>
      <c r="L186" s="982"/>
      <c r="M186" s="982"/>
      <c r="N186" s="982"/>
      <c r="O186" s="982"/>
      <c r="P186" s="982"/>
      <c r="Q186" s="982"/>
      <c r="R186" s="982"/>
      <c r="S186" s="982"/>
      <c r="T186" s="983"/>
      <c r="DZ186" s="976"/>
    </row>
    <row r="189" spans="1:130" s="872" customFormat="1" x14ac:dyDescent="0.2">
      <c r="A189" s="6"/>
      <c r="B189" s="975"/>
      <c r="C189" s="975"/>
      <c r="D189" s="975"/>
      <c r="E189" s="975"/>
      <c r="M189" s="872">
        <v>734</v>
      </c>
      <c r="DZ189" s="976"/>
    </row>
  </sheetData>
  <mergeCells count="28">
    <mergeCell ref="A1:F1"/>
    <mergeCell ref="A2:F2"/>
    <mergeCell ref="D4:D5"/>
    <mergeCell ref="B13:B14"/>
    <mergeCell ref="C13:C14"/>
    <mergeCell ref="D13:D14"/>
    <mergeCell ref="E13:E14"/>
    <mergeCell ref="F13:F14"/>
    <mergeCell ref="B32:B33"/>
    <mergeCell ref="C32:C33"/>
    <mergeCell ref="D32:D33"/>
    <mergeCell ref="E32:E33"/>
    <mergeCell ref="F32:F33"/>
    <mergeCell ref="B19:B20"/>
    <mergeCell ref="C19:C20"/>
    <mergeCell ref="D19:D20"/>
    <mergeCell ref="E19:E20"/>
    <mergeCell ref="F19:F20"/>
    <mergeCell ref="B42:B43"/>
    <mergeCell ref="C42:C43"/>
    <mergeCell ref="D42:D43"/>
    <mergeCell ref="E42:E43"/>
    <mergeCell ref="F42:F43"/>
    <mergeCell ref="B35:B36"/>
    <mergeCell ref="C35:C36"/>
    <mergeCell ref="D35:D36"/>
    <mergeCell ref="E35:E36"/>
    <mergeCell ref="F35:F36"/>
  </mergeCells>
  <pageMargins left="0.39370078740157483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895"/>
  <sheetViews>
    <sheetView zoomScale="85" zoomScaleNormal="85" workbookViewId="0">
      <pane ySplit="5" topLeftCell="A15" activePane="bottomLeft" state="frozen"/>
      <selection activeCell="J14" sqref="J14"/>
      <selection pane="bottomLeft" activeCell="D23" sqref="D23"/>
    </sheetView>
  </sheetViews>
  <sheetFormatPr defaultRowHeight="409.6" customHeight="1" x14ac:dyDescent="0.2"/>
  <cols>
    <col min="1" max="1" width="5.85546875" style="860" customWidth="1"/>
    <col min="2" max="2" width="5.5703125" style="6" customWidth="1"/>
    <col min="3" max="3" width="11.7109375" style="6" customWidth="1"/>
    <col min="4" max="4" width="42" style="6" customWidth="1"/>
    <col min="5" max="5" width="9.7109375" style="10" customWidth="1"/>
    <col min="6" max="6" width="10" style="10" customWidth="1"/>
    <col min="7" max="7" width="8.140625" style="10" customWidth="1"/>
    <col min="8" max="8" width="7.85546875" style="10" customWidth="1"/>
    <col min="9" max="9" width="10.140625" style="10" customWidth="1"/>
    <col min="10" max="12" width="7.7109375" style="10" customWidth="1"/>
    <col min="13" max="13" width="5.7109375" style="10" customWidth="1"/>
    <col min="14" max="14" width="7.7109375" style="6" customWidth="1"/>
    <col min="15" max="15" width="7.42578125" style="6" customWidth="1"/>
    <col min="16" max="16" width="14.42578125" style="864" customWidth="1"/>
    <col min="17" max="17" width="7.5703125" style="6" customWidth="1"/>
    <col min="18" max="18" width="50" style="865" customWidth="1"/>
    <col min="19" max="80" width="9.140625" style="1"/>
    <col min="81" max="134" width="9.140625" style="2"/>
    <col min="135" max="142" width="9.140625" style="3"/>
    <col min="143" max="16384" width="9.140625" style="4"/>
  </cols>
  <sheetData>
    <row r="1" spans="1:161" ht="23.25" x14ac:dyDescent="0.35">
      <c r="A1" s="1030" t="s">
        <v>0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  <c r="R1" s="1030"/>
      <c r="CC1" s="1"/>
      <c r="CD1" s="1"/>
      <c r="CE1" s="1"/>
      <c r="CF1" s="1"/>
      <c r="CG1" s="1"/>
      <c r="CH1" s="1"/>
      <c r="CI1" s="1"/>
      <c r="CJ1" s="1"/>
      <c r="CK1" s="1"/>
      <c r="CL1" s="1"/>
    </row>
    <row r="2" spans="1:161" ht="17.25" thickBot="1" x14ac:dyDescent="0.3">
      <c r="A2" s="5"/>
      <c r="C2" s="7"/>
      <c r="D2" s="8"/>
      <c r="E2" s="9"/>
      <c r="J2" s="7"/>
      <c r="L2" s="7"/>
      <c r="M2" s="2"/>
      <c r="P2" s="11"/>
      <c r="Q2" s="2"/>
      <c r="R2" s="12" t="s">
        <v>1</v>
      </c>
      <c r="CC2" s="1"/>
      <c r="CD2" s="1"/>
      <c r="CE2" s="1"/>
      <c r="CF2" s="1"/>
      <c r="CG2" s="1"/>
      <c r="CH2" s="1"/>
      <c r="CI2" s="1"/>
      <c r="CJ2" s="1"/>
      <c r="CK2" s="1"/>
      <c r="CL2" s="1"/>
    </row>
    <row r="3" spans="1:161" s="19" customFormat="1" ht="12.75" customHeight="1" x14ac:dyDescent="0.2">
      <c r="A3" s="13"/>
      <c r="B3" s="14"/>
      <c r="C3" s="14"/>
      <c r="D3" s="14"/>
      <c r="E3" s="1031" t="s">
        <v>2</v>
      </c>
      <c r="F3" s="1032"/>
      <c r="G3" s="1032"/>
      <c r="H3" s="1033"/>
      <c r="I3" s="15" t="s">
        <v>3</v>
      </c>
      <c r="J3" s="1034" t="s">
        <v>4</v>
      </c>
      <c r="K3" s="1034"/>
      <c r="L3" s="1035" t="s">
        <v>5</v>
      </c>
      <c r="M3" s="1036"/>
      <c r="N3" s="1037" t="s">
        <v>6</v>
      </c>
      <c r="O3" s="1038"/>
      <c r="P3" s="1038"/>
      <c r="Q3" s="1039"/>
      <c r="R3" s="16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</row>
    <row r="4" spans="1:161" s="19" customFormat="1" ht="12.75" customHeight="1" x14ac:dyDescent="0.2">
      <c r="A4" s="20" t="s">
        <v>7</v>
      </c>
      <c r="B4" s="21" t="s">
        <v>8</v>
      </c>
      <c r="C4" s="21" t="s">
        <v>9</v>
      </c>
      <c r="D4" s="21" t="s">
        <v>10</v>
      </c>
      <c r="E4" s="1040" t="s">
        <v>11</v>
      </c>
      <c r="F4" s="1042" t="s">
        <v>12</v>
      </c>
      <c r="G4" s="1043"/>
      <c r="H4" s="1044"/>
      <c r="I4" s="22" t="s">
        <v>13</v>
      </c>
      <c r="J4" s="23" t="s">
        <v>14</v>
      </c>
      <c r="K4" s="24" t="s">
        <v>15</v>
      </c>
      <c r="L4" s="25" t="s">
        <v>16</v>
      </c>
      <c r="M4" s="26" t="s">
        <v>17</v>
      </c>
      <c r="N4" s="27" t="s">
        <v>18</v>
      </c>
      <c r="O4" s="21" t="s">
        <v>18</v>
      </c>
      <c r="P4" s="1045" t="s">
        <v>19</v>
      </c>
      <c r="Q4" s="1047" t="s">
        <v>20</v>
      </c>
      <c r="R4" s="28" t="s">
        <v>21</v>
      </c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</row>
    <row r="5" spans="1:161" s="19" customFormat="1" ht="12.75" customHeight="1" thickBot="1" x14ac:dyDescent="0.25">
      <c r="A5" s="20"/>
      <c r="B5" s="21"/>
      <c r="C5" s="21"/>
      <c r="D5" s="21"/>
      <c r="E5" s="1041"/>
      <c r="F5" s="29" t="s">
        <v>22</v>
      </c>
      <c r="G5" s="23" t="s">
        <v>23</v>
      </c>
      <c r="H5" s="30" t="s">
        <v>24</v>
      </c>
      <c r="I5" s="22" t="s">
        <v>25</v>
      </c>
      <c r="J5" s="31" t="s">
        <v>26</v>
      </c>
      <c r="K5" s="32" t="s">
        <v>26</v>
      </c>
      <c r="L5" s="33" t="s">
        <v>26</v>
      </c>
      <c r="M5" s="34" t="s">
        <v>27</v>
      </c>
      <c r="N5" s="35" t="s">
        <v>28</v>
      </c>
      <c r="O5" s="36" t="s">
        <v>29</v>
      </c>
      <c r="P5" s="1046"/>
      <c r="Q5" s="1048"/>
      <c r="R5" s="3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</row>
    <row r="6" spans="1:161" s="53" customFormat="1" ht="20.25" customHeight="1" thickBot="1" x14ac:dyDescent="0.25">
      <c r="A6" s="38" t="s">
        <v>30</v>
      </c>
      <c r="B6" s="39"/>
      <c r="C6" s="40"/>
      <c r="D6" s="41"/>
      <c r="E6" s="42">
        <f t="shared" ref="E6:L6" si="0">E7+E31+E73+E77+E79+E82+E111+E183</f>
        <v>6872621.8448400004</v>
      </c>
      <c r="F6" s="43">
        <f t="shared" si="0"/>
        <v>6327414.5707400003</v>
      </c>
      <c r="G6" s="43">
        <f t="shared" si="0"/>
        <v>378105.57509999996</v>
      </c>
      <c r="H6" s="44">
        <f t="shared" si="0"/>
        <v>167101.69900000002</v>
      </c>
      <c r="I6" s="45">
        <f t="shared" si="0"/>
        <v>2042556</v>
      </c>
      <c r="J6" s="46">
        <f t="shared" si="0"/>
        <v>593124</v>
      </c>
      <c r="K6" s="43">
        <f t="shared" si="0"/>
        <v>512916</v>
      </c>
      <c r="L6" s="43">
        <f t="shared" si="0"/>
        <v>489001</v>
      </c>
      <c r="M6" s="47">
        <f t="shared" ref="M6:M83" si="1">(L6/K6)*100</f>
        <v>95.337443168082103</v>
      </c>
      <c r="N6" s="42"/>
      <c r="O6" s="46"/>
      <c r="P6" s="48"/>
      <c r="Q6" s="49"/>
      <c r="R6" s="50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</row>
    <row r="7" spans="1:161" s="67" customFormat="1" ht="17.100000000000001" customHeight="1" thickBot="1" x14ac:dyDescent="0.25">
      <c r="A7" s="1015" t="s">
        <v>31</v>
      </c>
      <c r="B7" s="1016"/>
      <c r="C7" s="1016"/>
      <c r="D7" s="1017"/>
      <c r="E7" s="54">
        <f t="shared" ref="E7:L7" si="2">SUM(E8:E30)</f>
        <v>1194567.0641999999</v>
      </c>
      <c r="F7" s="55">
        <f t="shared" si="2"/>
        <v>1114420.9642</v>
      </c>
      <c r="G7" s="55">
        <f t="shared" si="2"/>
        <v>36985.1</v>
      </c>
      <c r="H7" s="56">
        <f t="shared" si="2"/>
        <v>43161</v>
      </c>
      <c r="I7" s="57">
        <f t="shared" si="2"/>
        <v>603508</v>
      </c>
      <c r="J7" s="58">
        <f t="shared" si="2"/>
        <v>113813</v>
      </c>
      <c r="K7" s="55">
        <f t="shared" si="2"/>
        <v>200875</v>
      </c>
      <c r="L7" s="59">
        <f t="shared" si="2"/>
        <v>197418</v>
      </c>
      <c r="M7" s="60">
        <f t="shared" si="1"/>
        <v>98.279029247044178</v>
      </c>
      <c r="N7" s="61"/>
      <c r="O7" s="62"/>
      <c r="P7" s="63"/>
      <c r="Q7" s="64"/>
      <c r="R7" s="65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66"/>
      <c r="EF7" s="66"/>
      <c r="EG7" s="66"/>
      <c r="EH7" s="66"/>
      <c r="EI7" s="66"/>
      <c r="EJ7" s="66"/>
      <c r="EK7" s="66"/>
      <c r="EL7" s="66"/>
    </row>
    <row r="8" spans="1:161" s="84" customFormat="1" ht="16.5" customHeight="1" x14ac:dyDescent="0.2">
      <c r="A8" s="68">
        <v>3004</v>
      </c>
      <c r="B8" s="69" t="s">
        <v>32</v>
      </c>
      <c r="C8" s="69" t="s">
        <v>33</v>
      </c>
      <c r="D8" s="70" t="s">
        <v>34</v>
      </c>
      <c r="E8" s="71">
        <f>SUM(F8:H8)</f>
        <v>63576</v>
      </c>
      <c r="F8" s="72">
        <v>55135</v>
      </c>
      <c r="G8" s="72">
        <v>3497</v>
      </c>
      <c r="H8" s="73">
        <v>4944</v>
      </c>
      <c r="I8" s="74">
        <v>63576</v>
      </c>
      <c r="J8" s="75">
        <v>4500</v>
      </c>
      <c r="K8" s="76">
        <v>4500</v>
      </c>
      <c r="L8" s="77">
        <v>4446</v>
      </c>
      <c r="M8" s="78">
        <f t="shared" si="1"/>
        <v>98.8</v>
      </c>
      <c r="N8" s="79" t="s">
        <v>35</v>
      </c>
      <c r="O8" s="80" t="s">
        <v>36</v>
      </c>
      <c r="P8" s="81" t="s">
        <v>37</v>
      </c>
      <c r="Q8" s="82" t="s">
        <v>38</v>
      </c>
      <c r="R8" s="83" t="s">
        <v>39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</row>
    <row r="9" spans="1:161" s="84" customFormat="1" ht="16.5" customHeight="1" x14ac:dyDescent="0.2">
      <c r="A9" s="85">
        <v>3049</v>
      </c>
      <c r="B9" s="86" t="s">
        <v>40</v>
      </c>
      <c r="C9" s="86" t="s">
        <v>41</v>
      </c>
      <c r="D9" s="87" t="s">
        <v>42</v>
      </c>
      <c r="E9" s="88">
        <f t="shared" ref="E9" si="3">SUM(F9:H9)</f>
        <v>15000</v>
      </c>
      <c r="F9" s="89">
        <v>13000</v>
      </c>
      <c r="G9" s="89">
        <v>2000</v>
      </c>
      <c r="H9" s="90"/>
      <c r="I9" s="91">
        <v>1608</v>
      </c>
      <c r="J9" s="92">
        <v>2455</v>
      </c>
      <c r="K9" s="93">
        <v>465</v>
      </c>
      <c r="L9" s="94">
        <v>463</v>
      </c>
      <c r="M9" s="95">
        <f t="shared" si="1"/>
        <v>99.569892473118287</v>
      </c>
      <c r="N9" s="96" t="s">
        <v>43</v>
      </c>
      <c r="O9" s="97" t="s">
        <v>44</v>
      </c>
      <c r="P9" s="97" t="s">
        <v>45</v>
      </c>
      <c r="Q9" s="98"/>
      <c r="R9" s="99" t="s">
        <v>46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00"/>
      <c r="DZ9" s="100"/>
      <c r="EA9" s="100"/>
      <c r="EB9" s="100"/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</row>
    <row r="10" spans="1:161" s="104" customFormat="1" ht="28.5" customHeight="1" x14ac:dyDescent="0.2">
      <c r="A10" s="101">
        <v>3069</v>
      </c>
      <c r="B10" s="86"/>
      <c r="C10" s="86" t="s">
        <v>47</v>
      </c>
      <c r="D10" s="102" t="s">
        <v>48</v>
      </c>
      <c r="E10" s="71">
        <f>F10+G10+H10</f>
        <v>74200</v>
      </c>
      <c r="F10" s="90">
        <v>55200</v>
      </c>
      <c r="G10" s="90">
        <v>4000</v>
      </c>
      <c r="H10" s="103">
        <v>15000</v>
      </c>
      <c r="I10" s="91">
        <v>2340</v>
      </c>
      <c r="J10" s="92">
        <v>674</v>
      </c>
      <c r="K10" s="93">
        <v>109</v>
      </c>
      <c r="L10" s="77">
        <v>109</v>
      </c>
      <c r="M10" s="78">
        <f t="shared" si="1"/>
        <v>100</v>
      </c>
      <c r="N10" s="96" t="s">
        <v>49</v>
      </c>
      <c r="O10" s="97" t="s">
        <v>50</v>
      </c>
      <c r="P10" s="97" t="s">
        <v>51</v>
      </c>
      <c r="Q10" s="98"/>
      <c r="R10" s="99" t="s">
        <v>52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s="107" customFormat="1" ht="28.5" customHeight="1" x14ac:dyDescent="0.2">
      <c r="A11" s="85">
        <v>3076</v>
      </c>
      <c r="B11" s="86" t="s">
        <v>53</v>
      </c>
      <c r="C11" s="105" t="s">
        <v>54</v>
      </c>
      <c r="D11" s="106" t="s">
        <v>55</v>
      </c>
      <c r="E11" s="88">
        <f>F11+G11+H11</f>
        <v>104648</v>
      </c>
      <c r="F11" s="90">
        <v>100244</v>
      </c>
      <c r="G11" s="90">
        <v>4404</v>
      </c>
      <c r="H11" s="103">
        <v>0</v>
      </c>
      <c r="I11" s="91">
        <v>104648</v>
      </c>
      <c r="J11" s="92">
        <v>26000</v>
      </c>
      <c r="K11" s="93">
        <v>60000</v>
      </c>
      <c r="L11" s="94">
        <v>59374</v>
      </c>
      <c r="M11" s="95">
        <f t="shared" si="1"/>
        <v>98.956666666666678</v>
      </c>
      <c r="N11" s="96" t="s">
        <v>56</v>
      </c>
      <c r="O11" s="97" t="s">
        <v>57</v>
      </c>
      <c r="P11" s="97" t="s">
        <v>58</v>
      </c>
      <c r="Q11" s="98" t="s">
        <v>59</v>
      </c>
      <c r="R11" s="99" t="s">
        <v>60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</row>
    <row r="12" spans="1:161" s="118" customFormat="1" ht="16.5" customHeight="1" thickBot="1" x14ac:dyDescent="0.25">
      <c r="A12" s="108">
        <v>3101</v>
      </c>
      <c r="B12" s="109" t="s">
        <v>53</v>
      </c>
      <c r="C12" s="110" t="s">
        <v>61</v>
      </c>
      <c r="D12" s="111" t="s">
        <v>62</v>
      </c>
      <c r="E12" s="71">
        <f>SUM(F12:H12)</f>
        <v>6097</v>
      </c>
      <c r="F12" s="72">
        <f>4757-26</f>
        <v>4731</v>
      </c>
      <c r="G12" s="112">
        <v>1126</v>
      </c>
      <c r="H12" s="73">
        <v>240</v>
      </c>
      <c r="I12" s="74">
        <v>6097</v>
      </c>
      <c r="J12" s="113">
        <v>5949</v>
      </c>
      <c r="K12" s="114">
        <v>5949</v>
      </c>
      <c r="L12" s="115">
        <v>5067</v>
      </c>
      <c r="M12" s="78">
        <f t="shared" si="1"/>
        <v>85.173978819969747</v>
      </c>
      <c r="N12" s="79" t="s">
        <v>63</v>
      </c>
      <c r="O12" s="80" t="s">
        <v>64</v>
      </c>
      <c r="P12" s="80" t="s">
        <v>65</v>
      </c>
      <c r="Q12" s="82" t="s">
        <v>66</v>
      </c>
      <c r="R12" s="116" t="s">
        <v>67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</row>
    <row r="13" spans="1:161" s="104" customFormat="1" ht="16.5" customHeight="1" x14ac:dyDescent="0.2">
      <c r="A13" s="85">
        <v>3105</v>
      </c>
      <c r="B13" s="86" t="s">
        <v>68</v>
      </c>
      <c r="C13" s="86" t="s">
        <v>47</v>
      </c>
      <c r="D13" s="119" t="s">
        <v>69</v>
      </c>
      <c r="E13" s="71">
        <f>F13+G13+H13</f>
        <v>4829</v>
      </c>
      <c r="F13" s="90">
        <v>4427</v>
      </c>
      <c r="G13" s="90">
        <v>402</v>
      </c>
      <c r="H13" s="103"/>
      <c r="I13" s="91">
        <v>4829</v>
      </c>
      <c r="J13" s="92">
        <v>2880</v>
      </c>
      <c r="K13" s="93">
        <v>980</v>
      </c>
      <c r="L13" s="77">
        <v>953</v>
      </c>
      <c r="M13" s="78">
        <f t="shared" si="1"/>
        <v>97.244897959183675</v>
      </c>
      <c r="N13" s="96" t="s">
        <v>70</v>
      </c>
      <c r="O13" s="97" t="s">
        <v>71</v>
      </c>
      <c r="P13" s="97" t="s">
        <v>72</v>
      </c>
      <c r="Q13" s="98" t="s">
        <v>73</v>
      </c>
      <c r="R13" s="83" t="s">
        <v>74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</row>
    <row r="14" spans="1:161" s="84" customFormat="1" ht="27" customHeight="1" x14ac:dyDescent="0.2">
      <c r="A14" s="85">
        <v>3106</v>
      </c>
      <c r="B14" s="86" t="s">
        <v>75</v>
      </c>
      <c r="C14" s="86" t="s">
        <v>76</v>
      </c>
      <c r="D14" s="120" t="s">
        <v>77</v>
      </c>
      <c r="E14" s="88">
        <f>F14+G14+H14</f>
        <v>1239</v>
      </c>
      <c r="F14" s="90"/>
      <c r="G14" s="90">
        <v>1239</v>
      </c>
      <c r="H14" s="103"/>
      <c r="I14" s="91">
        <v>1239</v>
      </c>
      <c r="J14" s="92">
        <v>0</v>
      </c>
      <c r="K14" s="93">
        <v>84</v>
      </c>
      <c r="L14" s="94">
        <v>83</v>
      </c>
      <c r="M14" s="95">
        <f t="shared" si="1"/>
        <v>98.80952380952381</v>
      </c>
      <c r="N14" s="96" t="s">
        <v>78</v>
      </c>
      <c r="O14" s="97" t="s">
        <v>50</v>
      </c>
      <c r="P14" s="97"/>
      <c r="Q14" s="98"/>
      <c r="R14" s="121" t="s">
        <v>79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</row>
    <row r="15" spans="1:161" s="84" customFormat="1" ht="28.5" customHeight="1" x14ac:dyDescent="0.2">
      <c r="A15" s="122">
        <v>3115</v>
      </c>
      <c r="B15" s="123" t="s">
        <v>80</v>
      </c>
      <c r="C15" s="86" t="s">
        <v>41</v>
      </c>
      <c r="D15" s="124" t="s">
        <v>81</v>
      </c>
      <c r="E15" s="125">
        <f t="shared" ref="E15" si="4">SUM(F15:H15)</f>
        <v>32000</v>
      </c>
      <c r="F15" s="90">
        <v>30000</v>
      </c>
      <c r="G15" s="126">
        <v>2000</v>
      </c>
      <c r="H15" s="90"/>
      <c r="I15" s="91">
        <v>2300</v>
      </c>
      <c r="J15" s="127">
        <v>3900</v>
      </c>
      <c r="K15" s="128">
        <v>310</v>
      </c>
      <c r="L15" s="129">
        <v>303</v>
      </c>
      <c r="M15" s="95">
        <f t="shared" si="1"/>
        <v>97.741935483870961</v>
      </c>
      <c r="N15" s="96" t="s">
        <v>82</v>
      </c>
      <c r="O15" s="97"/>
      <c r="P15" s="97"/>
      <c r="Q15" s="98"/>
      <c r="R15" s="99" t="s">
        <v>83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</row>
    <row r="16" spans="1:161" s="84" customFormat="1" ht="16.5" customHeight="1" x14ac:dyDescent="0.2">
      <c r="A16" s="108">
        <v>3116</v>
      </c>
      <c r="B16" s="109" t="s">
        <v>84</v>
      </c>
      <c r="C16" s="69" t="s">
        <v>47</v>
      </c>
      <c r="D16" s="130" t="s">
        <v>85</v>
      </c>
      <c r="E16" s="71">
        <f>SUM(F16:H16)</f>
        <v>17802</v>
      </c>
      <c r="F16" s="72">
        <v>17280</v>
      </c>
      <c r="G16" s="112">
        <v>420</v>
      </c>
      <c r="H16" s="73">
        <v>102</v>
      </c>
      <c r="I16" s="74">
        <v>17802</v>
      </c>
      <c r="J16" s="127">
        <v>0</v>
      </c>
      <c r="K16" s="128">
        <v>17452</v>
      </c>
      <c r="L16" s="115">
        <v>17034</v>
      </c>
      <c r="M16" s="78">
        <f t="shared" si="1"/>
        <v>97.604859041943612</v>
      </c>
      <c r="N16" s="79" t="s">
        <v>86</v>
      </c>
      <c r="O16" s="80" t="s">
        <v>87</v>
      </c>
      <c r="P16" s="80" t="s">
        <v>88</v>
      </c>
      <c r="Q16" s="82" t="s">
        <v>59</v>
      </c>
      <c r="R16" s="121" t="s">
        <v>89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</row>
    <row r="17" spans="1:161" s="104" customFormat="1" ht="16.5" customHeight="1" x14ac:dyDescent="0.2">
      <c r="A17" s="122">
        <v>3120</v>
      </c>
      <c r="B17" s="123" t="s">
        <v>80</v>
      </c>
      <c r="C17" s="86" t="s">
        <v>47</v>
      </c>
      <c r="D17" s="131" t="s">
        <v>90</v>
      </c>
      <c r="E17" s="88">
        <f>SUM(F17:H17)</f>
        <v>302500</v>
      </c>
      <c r="F17" s="90">
        <v>300000</v>
      </c>
      <c r="G17" s="126">
        <v>2500</v>
      </c>
      <c r="H17" s="103"/>
      <c r="I17" s="91">
        <v>2112</v>
      </c>
      <c r="J17" s="127">
        <v>3200</v>
      </c>
      <c r="K17" s="128">
        <v>1382</v>
      </c>
      <c r="L17" s="129">
        <v>1381</v>
      </c>
      <c r="M17" s="95">
        <f t="shared" si="1"/>
        <v>99.927641099855279</v>
      </c>
      <c r="N17" s="96" t="s">
        <v>66</v>
      </c>
      <c r="O17" s="97" t="s">
        <v>91</v>
      </c>
      <c r="P17" s="97" t="s">
        <v>51</v>
      </c>
      <c r="Q17" s="98" t="s">
        <v>92</v>
      </c>
      <c r="R17" s="99" t="s">
        <v>93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84" customFormat="1" ht="15.75" customHeight="1" x14ac:dyDescent="0.2">
      <c r="A18" s="108">
        <v>3130</v>
      </c>
      <c r="B18" s="109" t="s">
        <v>84</v>
      </c>
      <c r="C18" s="69" t="s">
        <v>41</v>
      </c>
      <c r="D18" s="132" t="s">
        <v>94</v>
      </c>
      <c r="E18" s="133">
        <f t="shared" ref="E18" si="5">SUM(F18:H18)</f>
        <v>192223</v>
      </c>
      <c r="F18" s="72">
        <v>189200</v>
      </c>
      <c r="G18" s="112">
        <v>1080</v>
      </c>
      <c r="H18" s="72">
        <v>1943</v>
      </c>
      <c r="I18" s="74">
        <v>192150</v>
      </c>
      <c r="J18" s="113">
        <v>46437</v>
      </c>
      <c r="K18" s="114">
        <v>96643</v>
      </c>
      <c r="L18" s="115">
        <v>96570</v>
      </c>
      <c r="M18" s="78">
        <f t="shared" si="1"/>
        <v>99.924464265389119</v>
      </c>
      <c r="N18" s="79" t="s">
        <v>36</v>
      </c>
      <c r="O18" s="80" t="s">
        <v>95</v>
      </c>
      <c r="P18" s="80" t="s">
        <v>96</v>
      </c>
      <c r="Q18" s="82"/>
      <c r="R18" s="99" t="s">
        <v>97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84" customFormat="1" ht="15.75" customHeight="1" x14ac:dyDescent="0.2">
      <c r="A19" s="108">
        <v>3139</v>
      </c>
      <c r="B19" s="109" t="s">
        <v>84</v>
      </c>
      <c r="C19" s="69" t="s">
        <v>98</v>
      </c>
      <c r="D19" s="132" t="s">
        <v>99</v>
      </c>
      <c r="E19" s="71">
        <f>SUM(F19:H19)</f>
        <v>6195.0641999999998</v>
      </c>
      <c r="F19" s="72">
        <f>6195.0642-G19</f>
        <v>5214.9641999999994</v>
      </c>
      <c r="G19" s="112">
        <v>980.1</v>
      </c>
      <c r="H19" s="73"/>
      <c r="I19" s="74">
        <v>6195</v>
      </c>
      <c r="J19" s="134">
        <v>3400</v>
      </c>
      <c r="K19" s="135">
        <v>5215</v>
      </c>
      <c r="L19" s="115">
        <v>5215</v>
      </c>
      <c r="M19" s="78">
        <f t="shared" si="1"/>
        <v>100</v>
      </c>
      <c r="N19" s="79"/>
      <c r="O19" s="80" t="s">
        <v>100</v>
      </c>
      <c r="P19" s="136" t="s">
        <v>101</v>
      </c>
      <c r="Q19" s="82" t="s">
        <v>91</v>
      </c>
      <c r="R19" s="116" t="s">
        <v>102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</row>
    <row r="20" spans="1:161" s="84" customFormat="1" ht="17.25" customHeight="1" x14ac:dyDescent="0.2">
      <c r="A20" s="108">
        <v>3140</v>
      </c>
      <c r="B20" s="123" t="s">
        <v>80</v>
      </c>
      <c r="C20" s="105" t="s">
        <v>76</v>
      </c>
      <c r="D20" s="137" t="s">
        <v>103</v>
      </c>
      <c r="E20" s="71">
        <f t="shared" ref="E20" si="6">SUM(F20:H20)</f>
        <v>947</v>
      </c>
      <c r="F20" s="72"/>
      <c r="G20" s="112">
        <v>775</v>
      </c>
      <c r="H20" s="73">
        <v>172</v>
      </c>
      <c r="I20" s="74">
        <v>947</v>
      </c>
      <c r="J20" s="113">
        <v>1198</v>
      </c>
      <c r="K20" s="114">
        <v>1114</v>
      </c>
      <c r="L20" s="129">
        <v>458</v>
      </c>
      <c r="M20" s="95">
        <f t="shared" si="1"/>
        <v>41.113105924596049</v>
      </c>
      <c r="N20" s="79"/>
      <c r="O20" s="80"/>
      <c r="P20" s="80"/>
      <c r="Q20" s="82"/>
      <c r="R20" s="138" t="s">
        <v>79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84" customFormat="1" ht="16.5" customHeight="1" x14ac:dyDescent="0.2">
      <c r="A21" s="122">
        <v>3141</v>
      </c>
      <c r="B21" s="123" t="s">
        <v>80</v>
      </c>
      <c r="C21" s="86" t="s">
        <v>41</v>
      </c>
      <c r="D21" s="139" t="s">
        <v>104</v>
      </c>
      <c r="E21" s="125">
        <f t="shared" ref="E21" si="7">SUM(F21:H21)</f>
        <v>188785</v>
      </c>
      <c r="F21" s="90">
        <v>161938</v>
      </c>
      <c r="G21" s="126">
        <v>6847</v>
      </c>
      <c r="H21" s="90">
        <v>20000</v>
      </c>
      <c r="I21" s="91">
        <v>188785</v>
      </c>
      <c r="J21" s="127">
        <v>1320</v>
      </c>
      <c r="K21" s="128">
        <v>268</v>
      </c>
      <c r="L21" s="129">
        <v>266</v>
      </c>
      <c r="M21" s="95">
        <f t="shared" si="1"/>
        <v>99.253731343283576</v>
      </c>
      <c r="N21" s="96" t="s">
        <v>105</v>
      </c>
      <c r="O21" s="97" t="s">
        <v>106</v>
      </c>
      <c r="P21" s="97" t="s">
        <v>107</v>
      </c>
      <c r="Q21" s="98"/>
      <c r="R21" s="140" t="s">
        <v>108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</row>
    <row r="22" spans="1:161" s="107" customFormat="1" ht="17.25" customHeight="1" x14ac:dyDescent="0.2">
      <c r="A22" s="122">
        <v>3150</v>
      </c>
      <c r="B22" s="123" t="s">
        <v>84</v>
      </c>
      <c r="C22" s="86" t="s">
        <v>47</v>
      </c>
      <c r="D22" s="141" t="s">
        <v>109</v>
      </c>
      <c r="E22" s="88">
        <f>SUM(F22:H22)</f>
        <v>134470</v>
      </c>
      <c r="F22" s="90">
        <v>133000</v>
      </c>
      <c r="G22" s="126">
        <v>1470</v>
      </c>
      <c r="H22" s="103"/>
      <c r="I22" s="91">
        <v>1470</v>
      </c>
      <c r="J22" s="127">
        <v>10200</v>
      </c>
      <c r="K22" s="128">
        <v>404</v>
      </c>
      <c r="L22" s="115">
        <v>403</v>
      </c>
      <c r="M22" s="78">
        <f t="shared" si="1"/>
        <v>99.752475247524757</v>
      </c>
      <c r="N22" s="96" t="s">
        <v>110</v>
      </c>
      <c r="O22" s="97" t="s">
        <v>91</v>
      </c>
      <c r="P22" s="97" t="s">
        <v>51</v>
      </c>
      <c r="Q22" s="98" t="s">
        <v>92</v>
      </c>
      <c r="R22" s="140" t="s">
        <v>111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84" customFormat="1" ht="17.25" customHeight="1" x14ac:dyDescent="0.2">
      <c r="A23" s="142">
        <v>3156</v>
      </c>
      <c r="B23" s="123" t="s">
        <v>112</v>
      </c>
      <c r="C23" s="86" t="s">
        <v>41</v>
      </c>
      <c r="D23" s="986" t="s">
        <v>113</v>
      </c>
      <c r="E23" s="125">
        <f t="shared" ref="E23:E24" si="8">SUM(F23:H23)</f>
        <v>1350</v>
      </c>
      <c r="F23" s="89">
        <v>1350</v>
      </c>
      <c r="G23" s="126"/>
      <c r="H23" s="103"/>
      <c r="I23" s="91">
        <v>1173</v>
      </c>
      <c r="J23" s="127">
        <v>1000</v>
      </c>
      <c r="K23" s="128">
        <v>210</v>
      </c>
      <c r="L23" s="129">
        <v>208</v>
      </c>
      <c r="M23" s="95">
        <f t="shared" si="1"/>
        <v>99.047619047619051</v>
      </c>
      <c r="N23" s="96" t="s">
        <v>114</v>
      </c>
      <c r="O23" s="97"/>
      <c r="P23" s="97" t="s">
        <v>115</v>
      </c>
      <c r="Q23" s="98"/>
      <c r="R23" s="99" t="s">
        <v>116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48" customFormat="1" ht="27.75" customHeight="1" x14ac:dyDescent="0.2">
      <c r="A24" s="122">
        <v>3157</v>
      </c>
      <c r="B24" s="123" t="s">
        <v>53</v>
      </c>
      <c r="C24" s="86" t="s">
        <v>117</v>
      </c>
      <c r="D24" s="143" t="s">
        <v>118</v>
      </c>
      <c r="E24" s="88">
        <f t="shared" si="8"/>
        <v>13400</v>
      </c>
      <c r="F24" s="90">
        <v>13400</v>
      </c>
      <c r="G24" s="126"/>
      <c r="H24" s="103"/>
      <c r="I24" s="91"/>
      <c r="J24" s="127">
        <v>700</v>
      </c>
      <c r="K24" s="128">
        <v>0</v>
      </c>
      <c r="L24" s="129">
        <v>0</v>
      </c>
      <c r="M24" s="144" t="s">
        <v>119</v>
      </c>
      <c r="N24" s="96"/>
      <c r="O24" s="97"/>
      <c r="P24" s="97"/>
      <c r="Q24" s="98"/>
      <c r="R24" s="145" t="s">
        <v>120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46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</row>
    <row r="25" spans="1:161" s="104" customFormat="1" ht="16.5" customHeight="1" x14ac:dyDescent="0.2">
      <c r="A25" s="122">
        <v>3162</v>
      </c>
      <c r="B25" s="123" t="s">
        <v>53</v>
      </c>
      <c r="C25" s="86" t="s">
        <v>98</v>
      </c>
      <c r="D25" s="149" t="s">
        <v>121</v>
      </c>
      <c r="E25" s="88">
        <f>SUM(F25:H25)</f>
        <v>3858</v>
      </c>
      <c r="F25" s="90">
        <v>2976</v>
      </c>
      <c r="G25" s="126">
        <v>799</v>
      </c>
      <c r="H25" s="103">
        <v>83</v>
      </c>
      <c r="I25" s="91">
        <v>3858</v>
      </c>
      <c r="J25" s="127">
        <v>0</v>
      </c>
      <c r="K25" s="93">
        <v>3144</v>
      </c>
      <c r="L25" s="129">
        <v>3144</v>
      </c>
      <c r="M25" s="95">
        <f t="shared" ref="M25" si="9">(L25/K25)*100</f>
        <v>100</v>
      </c>
      <c r="N25" s="96"/>
      <c r="O25" s="97"/>
      <c r="P25" s="97"/>
      <c r="Q25" s="98"/>
      <c r="R25" s="99" t="s">
        <v>122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07" customFormat="1" ht="17.25" customHeight="1" x14ac:dyDescent="0.2">
      <c r="A26" s="122">
        <v>3163</v>
      </c>
      <c r="B26" s="123" t="s">
        <v>84</v>
      </c>
      <c r="C26" s="86" t="s">
        <v>47</v>
      </c>
      <c r="D26" s="120" t="s">
        <v>123</v>
      </c>
      <c r="E26" s="88">
        <f>SUM(F26:H26)</f>
        <v>4815</v>
      </c>
      <c r="F26" s="90">
        <v>4678</v>
      </c>
      <c r="G26" s="126">
        <v>137</v>
      </c>
      <c r="H26" s="103"/>
      <c r="I26" s="91">
        <v>137</v>
      </c>
      <c r="J26" s="150">
        <v>0</v>
      </c>
      <c r="K26" s="151">
        <v>80</v>
      </c>
      <c r="L26" s="115">
        <v>86</v>
      </c>
      <c r="M26" s="78">
        <f t="shared" si="1"/>
        <v>107.5</v>
      </c>
      <c r="N26" s="96" t="s">
        <v>110</v>
      </c>
      <c r="O26" s="97" t="s">
        <v>124</v>
      </c>
      <c r="P26" s="97" t="s">
        <v>92</v>
      </c>
      <c r="Q26" s="98" t="s">
        <v>92</v>
      </c>
      <c r="R26" s="99" t="s">
        <v>125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84" customFormat="1" ht="16.5" customHeight="1" x14ac:dyDescent="0.2">
      <c r="A27" s="108">
        <v>3164</v>
      </c>
      <c r="B27" s="123" t="s">
        <v>53</v>
      </c>
      <c r="C27" s="105" t="s">
        <v>76</v>
      </c>
      <c r="D27" s="152" t="s">
        <v>126</v>
      </c>
      <c r="E27" s="71">
        <f t="shared" ref="E27:E30" si="10">SUM(F27:H27)</f>
        <v>800</v>
      </c>
      <c r="F27" s="72"/>
      <c r="G27" s="112">
        <v>800</v>
      </c>
      <c r="H27" s="73"/>
      <c r="I27" s="74">
        <v>350</v>
      </c>
      <c r="J27" s="113">
        <v>0</v>
      </c>
      <c r="K27" s="76">
        <v>800</v>
      </c>
      <c r="L27" s="129">
        <v>274</v>
      </c>
      <c r="M27" s="95">
        <f t="shared" si="1"/>
        <v>34.25</v>
      </c>
      <c r="N27" s="79"/>
      <c r="O27" s="80"/>
      <c r="P27" s="80"/>
      <c r="Q27" s="82"/>
      <c r="R27" s="138" t="s">
        <v>127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53" customFormat="1" ht="16.5" customHeight="1" x14ac:dyDescent="0.2">
      <c r="A28" s="108">
        <v>3165</v>
      </c>
      <c r="B28" s="123" t="s">
        <v>53</v>
      </c>
      <c r="C28" s="105" t="s">
        <v>76</v>
      </c>
      <c r="D28" s="152" t="s">
        <v>128</v>
      </c>
      <c r="E28" s="71">
        <f t="shared" si="10"/>
        <v>1100</v>
      </c>
      <c r="F28" s="72"/>
      <c r="G28" s="112">
        <v>1100</v>
      </c>
      <c r="H28" s="73"/>
      <c r="I28" s="74">
        <v>577</v>
      </c>
      <c r="J28" s="127">
        <v>0</v>
      </c>
      <c r="K28" s="93">
        <v>600</v>
      </c>
      <c r="L28" s="115">
        <v>469</v>
      </c>
      <c r="M28" s="95">
        <f t="shared" si="1"/>
        <v>78.166666666666657</v>
      </c>
      <c r="N28" s="79"/>
      <c r="O28" s="80"/>
      <c r="P28" s="80"/>
      <c r="Q28" s="82"/>
      <c r="R28" s="138" t="s">
        <v>129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56" customFormat="1" ht="27" customHeight="1" x14ac:dyDescent="0.2">
      <c r="A29" s="154">
        <v>3169</v>
      </c>
      <c r="B29" s="109"/>
      <c r="C29" s="69" t="s">
        <v>41</v>
      </c>
      <c r="D29" s="152" t="s">
        <v>130</v>
      </c>
      <c r="E29" s="133">
        <f t="shared" si="10"/>
        <v>1060</v>
      </c>
      <c r="F29" s="155"/>
      <c r="G29" s="112">
        <v>1060</v>
      </c>
      <c r="H29" s="73"/>
      <c r="I29" s="74">
        <v>966</v>
      </c>
      <c r="J29" s="113">
        <v>0</v>
      </c>
      <c r="K29" s="76">
        <v>966</v>
      </c>
      <c r="L29" s="115">
        <v>965</v>
      </c>
      <c r="M29" s="78">
        <f t="shared" si="1"/>
        <v>99.896480331262936</v>
      </c>
      <c r="N29" s="79"/>
      <c r="O29" s="80"/>
      <c r="P29" s="97"/>
      <c r="Q29" s="82"/>
      <c r="R29" s="138" t="s">
        <v>131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07" customFormat="1" ht="16.5" customHeight="1" thickBot="1" x14ac:dyDescent="0.25">
      <c r="A30" s="154">
        <v>3172</v>
      </c>
      <c r="B30" s="109" t="s">
        <v>132</v>
      </c>
      <c r="C30" s="69" t="s">
        <v>47</v>
      </c>
      <c r="D30" s="141" t="s">
        <v>133</v>
      </c>
      <c r="E30" s="133">
        <f t="shared" si="10"/>
        <v>23673</v>
      </c>
      <c r="F30" s="155">
        <v>22647</v>
      </c>
      <c r="G30" s="112">
        <v>349</v>
      </c>
      <c r="H30" s="73">
        <v>677</v>
      </c>
      <c r="I30" s="74">
        <v>349</v>
      </c>
      <c r="J30" s="113">
        <v>0</v>
      </c>
      <c r="K30" s="76">
        <v>200</v>
      </c>
      <c r="L30" s="115">
        <v>147</v>
      </c>
      <c r="M30" s="78">
        <f t="shared" si="1"/>
        <v>73.5</v>
      </c>
      <c r="N30" s="79"/>
      <c r="O30" s="80" t="s">
        <v>134</v>
      </c>
      <c r="P30" s="97" t="s">
        <v>92</v>
      </c>
      <c r="Q30" s="82" t="s">
        <v>92</v>
      </c>
      <c r="R30" s="138" t="s">
        <v>135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67" customFormat="1" ht="17.100000000000001" customHeight="1" thickBot="1" x14ac:dyDescent="0.25">
      <c r="A31" s="1015" t="s">
        <v>136</v>
      </c>
      <c r="B31" s="1016"/>
      <c r="C31" s="1016"/>
      <c r="D31" s="1017"/>
      <c r="E31" s="54">
        <f t="shared" ref="E31:L31" si="11">SUM(E32:E72)</f>
        <v>880593.56</v>
      </c>
      <c r="F31" s="55">
        <f t="shared" si="11"/>
        <v>797801</v>
      </c>
      <c r="G31" s="55">
        <f t="shared" si="11"/>
        <v>66754.559999999998</v>
      </c>
      <c r="H31" s="56">
        <f t="shared" si="11"/>
        <v>16038</v>
      </c>
      <c r="I31" s="57">
        <f t="shared" si="11"/>
        <v>258210</v>
      </c>
      <c r="J31" s="58">
        <f t="shared" si="11"/>
        <v>96559</v>
      </c>
      <c r="K31" s="55">
        <f t="shared" si="11"/>
        <v>89442</v>
      </c>
      <c r="L31" s="59">
        <f t="shared" si="11"/>
        <v>86276</v>
      </c>
      <c r="M31" s="60">
        <f t="shared" si="1"/>
        <v>96.460275933006869</v>
      </c>
      <c r="N31" s="61"/>
      <c r="O31" s="62"/>
      <c r="P31" s="62"/>
      <c r="Q31" s="64"/>
      <c r="R31" s="6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66"/>
      <c r="EF31" s="66"/>
      <c r="EG31" s="66"/>
      <c r="EH31" s="66"/>
      <c r="EI31" s="66"/>
      <c r="EJ31" s="66"/>
      <c r="EK31" s="66"/>
      <c r="EL31" s="66"/>
    </row>
    <row r="32" spans="1:161" s="118" customFormat="1" ht="28.5" customHeight="1" thickBot="1" x14ac:dyDescent="0.25">
      <c r="A32" s="157">
        <v>3071</v>
      </c>
      <c r="B32" s="123"/>
      <c r="C32" s="105" t="s">
        <v>54</v>
      </c>
      <c r="D32" s="158" t="s">
        <v>137</v>
      </c>
      <c r="E32" s="71">
        <f>SUM(F32:H32)</f>
        <v>72000</v>
      </c>
      <c r="F32" s="90">
        <v>69500</v>
      </c>
      <c r="G32" s="90">
        <v>2500</v>
      </c>
      <c r="H32" s="103">
        <v>0</v>
      </c>
      <c r="I32" s="91">
        <v>1788</v>
      </c>
      <c r="J32" s="92">
        <v>11000</v>
      </c>
      <c r="K32" s="93">
        <v>0</v>
      </c>
      <c r="L32" s="94">
        <v>0</v>
      </c>
      <c r="M32" s="159" t="s">
        <v>119</v>
      </c>
      <c r="N32" s="96" t="s">
        <v>138</v>
      </c>
      <c r="O32" s="97" t="s">
        <v>63</v>
      </c>
      <c r="P32" s="97" t="s">
        <v>139</v>
      </c>
      <c r="Q32" s="98" t="s">
        <v>140</v>
      </c>
      <c r="R32" s="140" t="s">
        <v>141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</row>
    <row r="33" spans="1:161" s="107" customFormat="1" ht="17.25" customHeight="1" x14ac:dyDescent="0.2">
      <c r="A33" s="157">
        <v>3086</v>
      </c>
      <c r="B33" s="123" t="s">
        <v>84</v>
      </c>
      <c r="C33" s="86" t="s">
        <v>47</v>
      </c>
      <c r="D33" s="160" t="s">
        <v>142</v>
      </c>
      <c r="E33" s="88">
        <f>F33+G33+H33</f>
        <v>7629</v>
      </c>
      <c r="F33" s="90">
        <v>7242</v>
      </c>
      <c r="G33" s="90">
        <v>387</v>
      </c>
      <c r="H33" s="103"/>
      <c r="I33" s="91">
        <v>7629</v>
      </c>
      <c r="J33" s="92">
        <v>400</v>
      </c>
      <c r="K33" s="93">
        <v>400</v>
      </c>
      <c r="L33" s="77">
        <v>379</v>
      </c>
      <c r="M33" s="78">
        <f t="shared" ref="M33:M45" si="12">(L33/K33)*100</f>
        <v>94.75</v>
      </c>
      <c r="N33" s="96" t="s">
        <v>106</v>
      </c>
      <c r="O33" s="97" t="s">
        <v>143</v>
      </c>
      <c r="P33" s="97" t="s">
        <v>144</v>
      </c>
      <c r="Q33" s="98" t="s">
        <v>50</v>
      </c>
      <c r="R33" s="140" t="s">
        <v>145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07" customFormat="1" ht="16.5" customHeight="1" x14ac:dyDescent="0.2">
      <c r="A34" s="85">
        <v>3089</v>
      </c>
      <c r="B34" s="86" t="s">
        <v>84</v>
      </c>
      <c r="C34" s="86" t="s">
        <v>47</v>
      </c>
      <c r="D34" s="119" t="s">
        <v>146</v>
      </c>
      <c r="E34" s="88">
        <f>F34+G34+H34</f>
        <v>61243</v>
      </c>
      <c r="F34" s="90">
        <v>56464</v>
      </c>
      <c r="G34" s="90">
        <v>2317</v>
      </c>
      <c r="H34" s="103">
        <v>2462</v>
      </c>
      <c r="I34" s="91">
        <v>61243</v>
      </c>
      <c r="J34" s="92">
        <v>7433</v>
      </c>
      <c r="K34" s="93">
        <v>901</v>
      </c>
      <c r="L34" s="77">
        <v>901</v>
      </c>
      <c r="M34" s="78">
        <f t="shared" si="12"/>
        <v>100</v>
      </c>
      <c r="N34" s="96" t="s">
        <v>106</v>
      </c>
      <c r="O34" s="97" t="s">
        <v>71</v>
      </c>
      <c r="P34" s="97" t="s">
        <v>147</v>
      </c>
      <c r="Q34" s="98" t="s">
        <v>50</v>
      </c>
      <c r="R34" s="140" t="s">
        <v>148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07" customFormat="1" ht="16.5" customHeight="1" x14ac:dyDescent="0.2">
      <c r="A35" s="68">
        <v>3091</v>
      </c>
      <c r="B35" s="69" t="s">
        <v>149</v>
      </c>
      <c r="C35" s="110" t="s">
        <v>54</v>
      </c>
      <c r="D35" s="161" t="s">
        <v>150</v>
      </c>
      <c r="E35" s="71">
        <f t="shared" ref="E35:E66" si="13">F35+G35+H35</f>
        <v>56345</v>
      </c>
      <c r="F35" s="72">
        <v>52000</v>
      </c>
      <c r="G35" s="72">
        <v>4345</v>
      </c>
      <c r="H35" s="73">
        <v>0</v>
      </c>
      <c r="I35" s="74">
        <v>1345</v>
      </c>
      <c r="J35" s="75">
        <v>796</v>
      </c>
      <c r="K35" s="76">
        <v>596</v>
      </c>
      <c r="L35" s="77">
        <v>595</v>
      </c>
      <c r="M35" s="78">
        <f t="shared" si="12"/>
        <v>99.832214765100673</v>
      </c>
      <c r="N35" s="79" t="s">
        <v>66</v>
      </c>
      <c r="O35" s="80" t="s">
        <v>140</v>
      </c>
      <c r="P35" s="80" t="s">
        <v>151</v>
      </c>
      <c r="Q35" s="82" t="s">
        <v>152</v>
      </c>
      <c r="R35" s="138" t="s">
        <v>153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47" customFormat="1" ht="28.5" customHeight="1" x14ac:dyDescent="0.2">
      <c r="A36" s="85">
        <v>3094</v>
      </c>
      <c r="B36" s="86"/>
      <c r="C36" s="110" t="s">
        <v>54</v>
      </c>
      <c r="D36" s="141" t="s">
        <v>154</v>
      </c>
      <c r="E36" s="71">
        <f t="shared" si="13"/>
        <v>38700</v>
      </c>
      <c r="F36" s="90">
        <v>35200</v>
      </c>
      <c r="G36" s="90">
        <v>3500</v>
      </c>
      <c r="H36" s="103">
        <v>0</v>
      </c>
      <c r="I36" s="91">
        <v>2545</v>
      </c>
      <c r="J36" s="75">
        <v>648</v>
      </c>
      <c r="K36" s="93">
        <v>610</v>
      </c>
      <c r="L36" s="94">
        <v>610</v>
      </c>
      <c r="M36" s="78">
        <f t="shared" si="12"/>
        <v>100</v>
      </c>
      <c r="N36" s="96" t="s">
        <v>57</v>
      </c>
      <c r="O36" s="97" t="s">
        <v>155</v>
      </c>
      <c r="P36" s="97" t="s">
        <v>156</v>
      </c>
      <c r="Q36" s="98" t="s">
        <v>157</v>
      </c>
      <c r="R36" s="99" t="s">
        <v>158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</row>
    <row r="37" spans="1:161" s="84" customFormat="1" ht="27.75" customHeight="1" x14ac:dyDescent="0.2">
      <c r="A37" s="85">
        <v>3095</v>
      </c>
      <c r="B37" s="162"/>
      <c r="C37" s="110" t="s">
        <v>54</v>
      </c>
      <c r="D37" s="163" t="s">
        <v>159</v>
      </c>
      <c r="E37" s="71">
        <f t="shared" si="13"/>
        <v>37628</v>
      </c>
      <c r="F37" s="90">
        <v>34528</v>
      </c>
      <c r="G37" s="90">
        <v>3100</v>
      </c>
      <c r="H37" s="103">
        <v>0</v>
      </c>
      <c r="I37" s="91">
        <v>2365</v>
      </c>
      <c r="J37" s="75">
        <v>678</v>
      </c>
      <c r="K37" s="93">
        <v>605</v>
      </c>
      <c r="L37" s="94">
        <v>605</v>
      </c>
      <c r="M37" s="78">
        <f t="shared" si="12"/>
        <v>100</v>
      </c>
      <c r="N37" s="96" t="s">
        <v>160</v>
      </c>
      <c r="O37" s="97" t="s">
        <v>78</v>
      </c>
      <c r="P37" s="97" t="s">
        <v>161</v>
      </c>
      <c r="Q37" s="98" t="s">
        <v>162</v>
      </c>
      <c r="R37" s="99" t="s">
        <v>163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</row>
    <row r="38" spans="1:161" s="147" customFormat="1" ht="16.5" customHeight="1" x14ac:dyDescent="0.2">
      <c r="A38" s="68">
        <v>3097</v>
      </c>
      <c r="B38" s="69" t="s">
        <v>53</v>
      </c>
      <c r="C38" s="110" t="s">
        <v>54</v>
      </c>
      <c r="D38" s="152" t="s">
        <v>164</v>
      </c>
      <c r="E38" s="133">
        <f t="shared" si="13"/>
        <v>9836</v>
      </c>
      <c r="F38" s="72">
        <v>8000</v>
      </c>
      <c r="G38" s="72">
        <v>1800</v>
      </c>
      <c r="H38" s="73">
        <v>36</v>
      </c>
      <c r="I38" s="74">
        <v>1371</v>
      </c>
      <c r="J38" s="75">
        <v>1399</v>
      </c>
      <c r="K38" s="76">
        <v>678</v>
      </c>
      <c r="L38" s="77">
        <v>678</v>
      </c>
      <c r="M38" s="78">
        <f t="shared" si="12"/>
        <v>100</v>
      </c>
      <c r="N38" s="79" t="s">
        <v>66</v>
      </c>
      <c r="O38" s="80" t="s">
        <v>165</v>
      </c>
      <c r="P38" s="80" t="s">
        <v>166</v>
      </c>
      <c r="Q38" s="82" t="s">
        <v>167</v>
      </c>
      <c r="R38" s="164" t="s">
        <v>168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65"/>
      <c r="CN38" s="165"/>
      <c r="CO38" s="165"/>
      <c r="CP38" s="165"/>
      <c r="CQ38" s="165"/>
      <c r="CR38" s="165"/>
      <c r="CS38" s="165"/>
      <c r="CT38" s="165"/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165"/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165"/>
      <c r="DT38" s="165"/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165"/>
      <c r="EG38" s="165"/>
      <c r="EH38" s="165"/>
      <c r="EI38" s="165"/>
      <c r="EJ38" s="165"/>
      <c r="EK38" s="165"/>
      <c r="EL38" s="165"/>
      <c r="EM38" s="165"/>
      <c r="EN38" s="165"/>
      <c r="EO38" s="165"/>
      <c r="EP38" s="165"/>
      <c r="EQ38" s="165"/>
      <c r="ER38" s="165"/>
      <c r="ES38" s="165"/>
      <c r="ET38" s="165"/>
      <c r="EU38" s="165"/>
      <c r="EV38" s="165"/>
      <c r="EW38" s="165"/>
      <c r="EX38" s="165"/>
      <c r="EY38" s="165"/>
      <c r="EZ38" s="165"/>
      <c r="FA38" s="165"/>
      <c r="FB38" s="165"/>
      <c r="FC38" s="165"/>
      <c r="FD38" s="165"/>
      <c r="FE38" s="165"/>
    </row>
    <row r="39" spans="1:161" s="84" customFormat="1" ht="27.75" customHeight="1" x14ac:dyDescent="0.2">
      <c r="A39" s="85">
        <v>3100</v>
      </c>
      <c r="B39" s="86" t="s">
        <v>53</v>
      </c>
      <c r="C39" s="105" t="s">
        <v>54</v>
      </c>
      <c r="D39" s="166" t="s">
        <v>169</v>
      </c>
      <c r="E39" s="88">
        <f t="shared" si="13"/>
        <v>10264</v>
      </c>
      <c r="F39" s="90">
        <v>8916</v>
      </c>
      <c r="G39" s="90">
        <v>1348</v>
      </c>
      <c r="H39" s="103">
        <v>0</v>
      </c>
      <c r="I39" s="91">
        <v>10264</v>
      </c>
      <c r="J39" s="92">
        <v>10578</v>
      </c>
      <c r="K39" s="93">
        <v>6778</v>
      </c>
      <c r="L39" s="94">
        <v>6666</v>
      </c>
      <c r="M39" s="95">
        <f t="shared" si="12"/>
        <v>98.347595160814407</v>
      </c>
      <c r="N39" s="96" t="s">
        <v>36</v>
      </c>
      <c r="O39" s="167" t="s">
        <v>100</v>
      </c>
      <c r="P39" s="167" t="s">
        <v>58</v>
      </c>
      <c r="Q39" s="168" t="s">
        <v>59</v>
      </c>
      <c r="R39" s="99" t="s">
        <v>170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</row>
    <row r="40" spans="1:161" s="84" customFormat="1" ht="17.25" customHeight="1" x14ac:dyDescent="0.2">
      <c r="A40" s="68">
        <v>3102</v>
      </c>
      <c r="B40" s="169"/>
      <c r="C40" s="110" t="s">
        <v>54</v>
      </c>
      <c r="D40" s="152" t="s">
        <v>171</v>
      </c>
      <c r="E40" s="71">
        <f t="shared" si="13"/>
        <v>34612</v>
      </c>
      <c r="F40" s="72">
        <v>31000</v>
      </c>
      <c r="G40" s="72">
        <v>3300</v>
      </c>
      <c r="H40" s="73">
        <v>312</v>
      </c>
      <c r="I40" s="74">
        <v>3169</v>
      </c>
      <c r="J40" s="75">
        <v>997</v>
      </c>
      <c r="K40" s="76">
        <v>957</v>
      </c>
      <c r="L40" s="77">
        <v>956</v>
      </c>
      <c r="M40" s="78">
        <f t="shared" si="12"/>
        <v>99.895506792058512</v>
      </c>
      <c r="N40" s="79" t="s">
        <v>87</v>
      </c>
      <c r="O40" s="170" t="s">
        <v>172</v>
      </c>
      <c r="P40" s="170" t="s">
        <v>173</v>
      </c>
      <c r="Q40" s="171" t="s">
        <v>174</v>
      </c>
      <c r="R40" s="138" t="s">
        <v>175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</row>
    <row r="41" spans="1:161" s="84" customFormat="1" ht="27.75" customHeight="1" x14ac:dyDescent="0.2">
      <c r="A41" s="85">
        <v>3107</v>
      </c>
      <c r="B41" s="162"/>
      <c r="C41" s="86" t="s">
        <v>54</v>
      </c>
      <c r="D41" s="172" t="s">
        <v>176</v>
      </c>
      <c r="E41" s="88">
        <f t="shared" si="13"/>
        <v>32900</v>
      </c>
      <c r="F41" s="90">
        <v>30000</v>
      </c>
      <c r="G41" s="90">
        <v>2900</v>
      </c>
      <c r="H41" s="103">
        <v>0</v>
      </c>
      <c r="I41" s="91">
        <v>1044</v>
      </c>
      <c r="J41" s="92">
        <v>393</v>
      </c>
      <c r="K41" s="151">
        <v>31</v>
      </c>
      <c r="L41" s="173">
        <v>30</v>
      </c>
      <c r="M41" s="95">
        <f t="shared" si="12"/>
        <v>96.774193548387103</v>
      </c>
      <c r="N41" s="96" t="s">
        <v>177</v>
      </c>
      <c r="O41" s="97" t="s">
        <v>178</v>
      </c>
      <c r="P41" s="97" t="s">
        <v>173</v>
      </c>
      <c r="Q41" s="98" t="s">
        <v>174</v>
      </c>
      <c r="R41" s="99" t="s">
        <v>179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</row>
    <row r="42" spans="1:161" s="147" customFormat="1" ht="17.100000000000001" customHeight="1" x14ac:dyDescent="0.2">
      <c r="A42" s="68">
        <v>3109</v>
      </c>
      <c r="B42" s="69" t="s">
        <v>180</v>
      </c>
      <c r="C42" s="69" t="s">
        <v>54</v>
      </c>
      <c r="D42" s="174" t="s">
        <v>181</v>
      </c>
      <c r="E42" s="71">
        <f t="shared" si="13"/>
        <v>30906</v>
      </c>
      <c r="F42" s="72">
        <v>28949</v>
      </c>
      <c r="G42" s="72">
        <v>1950</v>
      </c>
      <c r="H42" s="73">
        <v>7</v>
      </c>
      <c r="I42" s="74">
        <v>1267</v>
      </c>
      <c r="J42" s="75">
        <v>727</v>
      </c>
      <c r="K42" s="175">
        <v>708</v>
      </c>
      <c r="L42" s="176">
        <v>697</v>
      </c>
      <c r="M42" s="78">
        <f t="shared" si="12"/>
        <v>98.44632768361582</v>
      </c>
      <c r="N42" s="79" t="s">
        <v>182</v>
      </c>
      <c r="O42" s="80" t="s">
        <v>73</v>
      </c>
      <c r="P42" s="80" t="s">
        <v>173</v>
      </c>
      <c r="Q42" s="82" t="s">
        <v>174</v>
      </c>
      <c r="R42" s="138" t="s">
        <v>183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65"/>
      <c r="CN42" s="165"/>
      <c r="CO42" s="165"/>
      <c r="CP42" s="165"/>
      <c r="CQ42" s="165"/>
      <c r="CR42" s="165"/>
      <c r="CS42" s="165"/>
      <c r="CT42" s="165"/>
      <c r="CU42" s="165"/>
      <c r="CV42" s="165"/>
      <c r="CW42" s="165"/>
      <c r="CX42" s="165"/>
      <c r="CY42" s="165"/>
      <c r="CZ42" s="165"/>
      <c r="DA42" s="165"/>
      <c r="DB42" s="165"/>
      <c r="DC42" s="165"/>
      <c r="DD42" s="165"/>
      <c r="DE42" s="165"/>
      <c r="DF42" s="165"/>
      <c r="DG42" s="165"/>
      <c r="DH42" s="165"/>
      <c r="DI42" s="165"/>
      <c r="DJ42" s="165"/>
      <c r="DK42" s="165"/>
      <c r="DL42" s="165"/>
      <c r="DM42" s="165"/>
      <c r="DN42" s="165"/>
      <c r="DO42" s="165"/>
      <c r="DP42" s="165"/>
      <c r="DQ42" s="165"/>
      <c r="DR42" s="165"/>
      <c r="DS42" s="165"/>
      <c r="DT42" s="165"/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165"/>
      <c r="EG42" s="165"/>
      <c r="EH42" s="165"/>
      <c r="EI42" s="165"/>
      <c r="EJ42" s="165"/>
      <c r="EK42" s="165"/>
      <c r="EL42" s="165"/>
      <c r="EM42" s="165"/>
      <c r="EN42" s="165"/>
      <c r="EO42" s="165"/>
      <c r="EP42" s="165"/>
      <c r="EQ42" s="165"/>
      <c r="ER42" s="165"/>
      <c r="ES42" s="165"/>
      <c r="ET42" s="165"/>
      <c r="EU42" s="165"/>
      <c r="EV42" s="165"/>
      <c r="EW42" s="165"/>
      <c r="EX42" s="165"/>
      <c r="EY42" s="165"/>
      <c r="EZ42" s="165"/>
      <c r="FA42" s="165"/>
      <c r="FB42" s="165"/>
      <c r="FC42" s="165"/>
      <c r="FD42" s="165"/>
      <c r="FE42" s="165"/>
    </row>
    <row r="43" spans="1:161" s="147" customFormat="1" ht="28.5" customHeight="1" x14ac:dyDescent="0.2">
      <c r="A43" s="68">
        <v>3111</v>
      </c>
      <c r="B43" s="69" t="s">
        <v>68</v>
      </c>
      <c r="C43" s="69" t="s">
        <v>54</v>
      </c>
      <c r="D43" s="177" t="s">
        <v>184</v>
      </c>
      <c r="E43" s="71">
        <f t="shared" si="13"/>
        <v>9400</v>
      </c>
      <c r="F43" s="72">
        <v>8300</v>
      </c>
      <c r="G43" s="72">
        <v>1100</v>
      </c>
      <c r="H43" s="73">
        <v>0</v>
      </c>
      <c r="I43" s="74">
        <v>282</v>
      </c>
      <c r="J43" s="75">
        <v>183</v>
      </c>
      <c r="K43" s="175">
        <v>0</v>
      </c>
      <c r="L43" s="176">
        <v>0</v>
      </c>
      <c r="M43" s="159" t="s">
        <v>119</v>
      </c>
      <c r="N43" s="79" t="s">
        <v>165</v>
      </c>
      <c r="O43" s="80" t="s">
        <v>178</v>
      </c>
      <c r="P43" s="80" t="s">
        <v>185</v>
      </c>
      <c r="Q43" s="82" t="s">
        <v>167</v>
      </c>
      <c r="R43" s="138" t="s">
        <v>864</v>
      </c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 s="165"/>
      <c r="EE43" s="165"/>
      <c r="EF43" s="165"/>
      <c r="EG43" s="165"/>
      <c r="EH43" s="165"/>
      <c r="EI43" s="165"/>
      <c r="EJ43" s="165"/>
      <c r="EK43" s="165"/>
      <c r="EL43" s="165"/>
      <c r="EM43" s="165"/>
      <c r="EN43" s="165"/>
      <c r="EO43" s="165"/>
      <c r="EP43" s="165"/>
      <c r="EQ43" s="165"/>
      <c r="ER43" s="165"/>
      <c r="ES43" s="165"/>
      <c r="ET43" s="165"/>
      <c r="EU43" s="165"/>
      <c r="EV43" s="165"/>
      <c r="EW43" s="165"/>
      <c r="EX43" s="165"/>
      <c r="EY43" s="165"/>
      <c r="EZ43" s="165"/>
      <c r="FA43" s="165"/>
      <c r="FB43" s="165"/>
      <c r="FC43" s="165"/>
      <c r="FD43" s="165"/>
      <c r="FE43" s="165"/>
    </row>
    <row r="44" spans="1:161" s="84" customFormat="1" ht="16.5" customHeight="1" x14ac:dyDescent="0.2">
      <c r="A44" s="68">
        <v>3112</v>
      </c>
      <c r="B44" s="69" t="s">
        <v>186</v>
      </c>
      <c r="C44" s="69" t="s">
        <v>54</v>
      </c>
      <c r="D44" s="177" t="s">
        <v>187</v>
      </c>
      <c r="E44" s="71">
        <f t="shared" si="13"/>
        <v>10139</v>
      </c>
      <c r="F44" s="72">
        <v>9230</v>
      </c>
      <c r="G44" s="72">
        <v>900</v>
      </c>
      <c r="H44" s="73">
        <v>9</v>
      </c>
      <c r="I44" s="74">
        <v>579</v>
      </c>
      <c r="J44" s="75">
        <v>396</v>
      </c>
      <c r="K44" s="175">
        <v>372</v>
      </c>
      <c r="L44" s="176">
        <v>372</v>
      </c>
      <c r="M44" s="78">
        <f t="shared" si="12"/>
        <v>100</v>
      </c>
      <c r="N44" s="79" t="s">
        <v>188</v>
      </c>
      <c r="O44" s="80" t="s">
        <v>38</v>
      </c>
      <c r="P44" s="80" t="s">
        <v>189</v>
      </c>
      <c r="Q44" s="82" t="s">
        <v>167</v>
      </c>
      <c r="R44" s="138" t="s">
        <v>865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</row>
    <row r="45" spans="1:161" s="84" customFormat="1" ht="27" customHeight="1" x14ac:dyDescent="0.2">
      <c r="A45" s="85">
        <v>3113</v>
      </c>
      <c r="B45" s="69" t="s">
        <v>80</v>
      </c>
      <c r="C45" s="86" t="s">
        <v>54</v>
      </c>
      <c r="D45" s="132" t="s">
        <v>190</v>
      </c>
      <c r="E45" s="71">
        <f t="shared" si="13"/>
        <v>10388</v>
      </c>
      <c r="F45" s="90">
        <v>8132</v>
      </c>
      <c r="G45" s="90">
        <v>2200</v>
      </c>
      <c r="H45" s="103">
        <v>56</v>
      </c>
      <c r="I45" s="91">
        <v>10241</v>
      </c>
      <c r="J45" s="92">
        <v>42</v>
      </c>
      <c r="K45" s="151">
        <v>5642</v>
      </c>
      <c r="L45" s="173">
        <v>5610</v>
      </c>
      <c r="M45" s="78">
        <f t="shared" si="12"/>
        <v>99.432825239276852</v>
      </c>
      <c r="N45" s="79" t="s">
        <v>191</v>
      </c>
      <c r="O45" s="167" t="s">
        <v>64</v>
      </c>
      <c r="P45" s="97" t="s">
        <v>192</v>
      </c>
      <c r="Q45" s="168" t="s">
        <v>193</v>
      </c>
      <c r="R45" s="99" t="s">
        <v>866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</row>
    <row r="46" spans="1:161" s="107" customFormat="1" ht="27" customHeight="1" thickBot="1" x14ac:dyDescent="0.25">
      <c r="A46" s="178">
        <v>3118</v>
      </c>
      <c r="B46" s="179" t="s">
        <v>80</v>
      </c>
      <c r="C46" s="180" t="s">
        <v>33</v>
      </c>
      <c r="D46" s="181" t="s">
        <v>194</v>
      </c>
      <c r="E46" s="182">
        <f t="shared" si="13"/>
        <v>5250</v>
      </c>
      <c r="F46" s="183">
        <v>4400</v>
      </c>
      <c r="G46" s="183">
        <v>850</v>
      </c>
      <c r="H46" s="184"/>
      <c r="I46" s="185">
        <v>352</v>
      </c>
      <c r="J46" s="186">
        <v>131</v>
      </c>
      <c r="K46" s="187">
        <v>0</v>
      </c>
      <c r="L46" s="188">
        <v>0</v>
      </c>
      <c r="M46" s="189" t="s">
        <v>119</v>
      </c>
      <c r="N46" s="190" t="s">
        <v>195</v>
      </c>
      <c r="O46" s="191" t="s">
        <v>196</v>
      </c>
      <c r="P46" s="191" t="s">
        <v>197</v>
      </c>
      <c r="Q46" s="192" t="s">
        <v>82</v>
      </c>
      <c r="R46" s="193" t="s">
        <v>198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</row>
    <row r="47" spans="1:161" s="147" customFormat="1" ht="16.5" customHeight="1" x14ac:dyDescent="0.2">
      <c r="A47" s="85">
        <v>3122</v>
      </c>
      <c r="B47" s="86"/>
      <c r="C47" s="86" t="s">
        <v>33</v>
      </c>
      <c r="D47" s="194" t="s">
        <v>199</v>
      </c>
      <c r="E47" s="88">
        <f t="shared" si="13"/>
        <v>1333</v>
      </c>
      <c r="F47" s="90">
        <v>983</v>
      </c>
      <c r="G47" s="90">
        <v>350</v>
      </c>
      <c r="H47" s="103"/>
      <c r="I47" s="91">
        <v>1333</v>
      </c>
      <c r="J47" s="92">
        <v>513</v>
      </c>
      <c r="K47" s="93">
        <v>545</v>
      </c>
      <c r="L47" s="94">
        <v>544</v>
      </c>
      <c r="M47" s="95">
        <f t="shared" si="1"/>
        <v>99.816513761467888</v>
      </c>
      <c r="N47" s="96" t="s">
        <v>188</v>
      </c>
      <c r="O47" s="97" t="s">
        <v>100</v>
      </c>
      <c r="P47" s="195" t="s">
        <v>200</v>
      </c>
      <c r="Q47" s="98" t="s">
        <v>201</v>
      </c>
      <c r="R47" s="196" t="s">
        <v>39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</row>
    <row r="48" spans="1:161" s="84" customFormat="1" ht="28.5" customHeight="1" x14ac:dyDescent="0.2">
      <c r="A48" s="85">
        <v>3123</v>
      </c>
      <c r="B48" s="69" t="s">
        <v>32</v>
      </c>
      <c r="C48" s="86" t="s">
        <v>54</v>
      </c>
      <c r="D48" s="197" t="s">
        <v>202</v>
      </c>
      <c r="E48" s="71">
        <f t="shared" si="13"/>
        <v>22413</v>
      </c>
      <c r="F48" s="90">
        <v>20764</v>
      </c>
      <c r="G48" s="90">
        <v>1600</v>
      </c>
      <c r="H48" s="103">
        <v>49</v>
      </c>
      <c r="I48" s="91">
        <v>1082</v>
      </c>
      <c r="J48" s="92">
        <v>526</v>
      </c>
      <c r="K48" s="151">
        <v>448</v>
      </c>
      <c r="L48" s="173">
        <v>447</v>
      </c>
      <c r="M48" s="78">
        <f t="shared" si="1"/>
        <v>99.776785714285708</v>
      </c>
      <c r="N48" s="96" t="s">
        <v>100</v>
      </c>
      <c r="O48" s="167" t="s">
        <v>44</v>
      </c>
      <c r="P48" s="97" t="s">
        <v>203</v>
      </c>
      <c r="Q48" s="168" t="s">
        <v>178</v>
      </c>
      <c r="R48" s="99" t="s">
        <v>867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</row>
    <row r="49" spans="1:161" s="147" customFormat="1" ht="15.75" customHeight="1" x14ac:dyDescent="0.2">
      <c r="A49" s="68">
        <v>3125</v>
      </c>
      <c r="B49" s="69" t="s">
        <v>204</v>
      </c>
      <c r="C49" s="69" t="s">
        <v>54</v>
      </c>
      <c r="D49" s="197" t="s">
        <v>205</v>
      </c>
      <c r="E49" s="71">
        <f t="shared" si="13"/>
        <v>12625</v>
      </c>
      <c r="F49" s="72">
        <v>10723</v>
      </c>
      <c r="G49" s="72">
        <v>1900</v>
      </c>
      <c r="H49" s="73">
        <v>2</v>
      </c>
      <c r="I49" s="74">
        <v>1400</v>
      </c>
      <c r="J49" s="75">
        <v>360</v>
      </c>
      <c r="K49" s="175">
        <v>303</v>
      </c>
      <c r="L49" s="176">
        <v>302</v>
      </c>
      <c r="M49" s="78">
        <f t="shared" si="1"/>
        <v>99.669966996699671</v>
      </c>
      <c r="N49" s="79" t="s">
        <v>206</v>
      </c>
      <c r="O49" s="80" t="s">
        <v>87</v>
      </c>
      <c r="P49" s="80" t="s">
        <v>207</v>
      </c>
      <c r="Q49" s="82" t="s">
        <v>167</v>
      </c>
      <c r="R49" s="138" t="s">
        <v>208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  <c r="EO49" s="165"/>
      <c r="EP49" s="165"/>
      <c r="EQ49" s="165"/>
      <c r="ER49" s="165"/>
      <c r="ES49" s="165"/>
      <c r="ET49" s="165"/>
      <c r="EU49" s="165"/>
      <c r="EV49" s="165"/>
      <c r="EW49" s="165"/>
      <c r="EX49" s="165"/>
      <c r="EY49" s="165"/>
      <c r="EZ49" s="165"/>
      <c r="FA49" s="165"/>
      <c r="FB49" s="165"/>
      <c r="FC49" s="165"/>
      <c r="FD49" s="165"/>
      <c r="FE49" s="165"/>
    </row>
    <row r="50" spans="1:161" s="84" customFormat="1" ht="15.75" customHeight="1" x14ac:dyDescent="0.2">
      <c r="A50" s="85">
        <v>3126</v>
      </c>
      <c r="B50" s="86" t="s">
        <v>80</v>
      </c>
      <c r="C50" s="105" t="s">
        <v>54</v>
      </c>
      <c r="D50" s="198" t="s">
        <v>209</v>
      </c>
      <c r="E50" s="125">
        <f t="shared" si="13"/>
        <v>10900</v>
      </c>
      <c r="F50" s="90">
        <v>9000</v>
      </c>
      <c r="G50" s="90">
        <v>1900</v>
      </c>
      <c r="H50" s="103">
        <v>0</v>
      </c>
      <c r="I50" s="91">
        <v>1288</v>
      </c>
      <c r="J50" s="92">
        <v>356</v>
      </c>
      <c r="K50" s="93">
        <v>354</v>
      </c>
      <c r="L50" s="94">
        <v>353</v>
      </c>
      <c r="M50" s="95">
        <f t="shared" si="1"/>
        <v>99.717514124293785</v>
      </c>
      <c r="N50" s="96" t="s">
        <v>66</v>
      </c>
      <c r="O50" s="97" t="s">
        <v>172</v>
      </c>
      <c r="P50" s="97" t="s">
        <v>210</v>
      </c>
      <c r="Q50" s="98" t="s">
        <v>211</v>
      </c>
      <c r="R50" s="99" t="s">
        <v>212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</row>
    <row r="51" spans="1:161" s="147" customFormat="1" ht="17.25" customHeight="1" x14ac:dyDescent="0.2">
      <c r="A51" s="68">
        <v>3127</v>
      </c>
      <c r="B51" s="69" t="s">
        <v>32</v>
      </c>
      <c r="C51" s="69" t="s">
        <v>213</v>
      </c>
      <c r="D51" s="137" t="s">
        <v>214</v>
      </c>
      <c r="E51" s="133">
        <f>F51+G51+H51</f>
        <v>32268</v>
      </c>
      <c r="F51" s="72">
        <v>30000</v>
      </c>
      <c r="G51" s="72">
        <v>2268</v>
      </c>
      <c r="H51" s="73"/>
      <c r="I51" s="74">
        <v>2603</v>
      </c>
      <c r="J51" s="75">
        <v>24162</v>
      </c>
      <c r="K51" s="76">
        <v>308</v>
      </c>
      <c r="L51" s="77">
        <v>307</v>
      </c>
      <c r="M51" s="78">
        <f t="shared" si="1"/>
        <v>99.675324675324674</v>
      </c>
      <c r="N51" s="199" t="s">
        <v>182</v>
      </c>
      <c r="O51" s="81" t="s">
        <v>206</v>
      </c>
      <c r="P51" s="81" t="s">
        <v>115</v>
      </c>
      <c r="Q51" s="82" t="s">
        <v>178</v>
      </c>
      <c r="R51" s="164" t="s">
        <v>215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</row>
    <row r="52" spans="1:161" s="104" customFormat="1" ht="16.5" customHeight="1" x14ac:dyDescent="0.2">
      <c r="A52" s="200">
        <v>3129</v>
      </c>
      <c r="B52" s="86" t="s">
        <v>53</v>
      </c>
      <c r="C52" s="86" t="s">
        <v>98</v>
      </c>
      <c r="D52" s="198" t="s">
        <v>216</v>
      </c>
      <c r="E52" s="88">
        <f>F52+G52+H52</f>
        <v>82580.56</v>
      </c>
      <c r="F52" s="90">
        <v>80000</v>
      </c>
      <c r="G52" s="90">
        <f>237+1186.8+1156.76</f>
        <v>2580.56</v>
      </c>
      <c r="H52" s="103"/>
      <c r="I52" s="91">
        <v>2581</v>
      </c>
      <c r="J52" s="92">
        <v>1200</v>
      </c>
      <c r="K52" s="93">
        <v>152</v>
      </c>
      <c r="L52" s="94">
        <v>151</v>
      </c>
      <c r="M52" s="95">
        <f t="shared" si="1"/>
        <v>99.342105263157904</v>
      </c>
      <c r="N52" s="96"/>
      <c r="O52" s="97"/>
      <c r="P52" s="97" t="s">
        <v>217</v>
      </c>
      <c r="Q52" s="98"/>
      <c r="R52" s="99" t="s">
        <v>218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</row>
    <row r="53" spans="1:161" s="147" customFormat="1" ht="16.5" customHeight="1" x14ac:dyDescent="0.2">
      <c r="A53" s="201">
        <v>3133</v>
      </c>
      <c r="B53" s="109" t="s">
        <v>112</v>
      </c>
      <c r="C53" s="69" t="s">
        <v>33</v>
      </c>
      <c r="D53" s="202" t="s">
        <v>219</v>
      </c>
      <c r="E53" s="71">
        <f t="shared" si="13"/>
        <v>419</v>
      </c>
      <c r="F53" s="72">
        <v>235</v>
      </c>
      <c r="G53" s="72">
        <v>184</v>
      </c>
      <c r="H53" s="73"/>
      <c r="I53" s="74">
        <v>419</v>
      </c>
      <c r="J53" s="75">
        <v>0</v>
      </c>
      <c r="K53" s="76">
        <v>43</v>
      </c>
      <c r="L53" s="77">
        <v>43</v>
      </c>
      <c r="M53" s="78">
        <f t="shared" si="1"/>
        <v>100</v>
      </c>
      <c r="N53" s="79" t="s">
        <v>182</v>
      </c>
      <c r="O53" s="80" t="s">
        <v>100</v>
      </c>
      <c r="P53" s="80" t="s">
        <v>220</v>
      </c>
      <c r="Q53" s="82" t="s">
        <v>196</v>
      </c>
      <c r="R53" s="83" t="s">
        <v>221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</row>
    <row r="54" spans="1:161" s="147" customFormat="1" ht="16.5" customHeight="1" x14ac:dyDescent="0.2">
      <c r="A54" s="201">
        <v>3134</v>
      </c>
      <c r="B54" s="109"/>
      <c r="C54" s="69" t="s">
        <v>33</v>
      </c>
      <c r="D54" s="202" t="s">
        <v>222</v>
      </c>
      <c r="E54" s="71">
        <f t="shared" si="13"/>
        <v>7000</v>
      </c>
      <c r="F54" s="72">
        <v>6000</v>
      </c>
      <c r="G54" s="72">
        <v>1000</v>
      </c>
      <c r="H54" s="73"/>
      <c r="I54" s="74">
        <v>992</v>
      </c>
      <c r="J54" s="75">
        <v>821</v>
      </c>
      <c r="K54" s="76">
        <v>403</v>
      </c>
      <c r="L54" s="77">
        <v>401</v>
      </c>
      <c r="M54" s="78">
        <f t="shared" si="1"/>
        <v>99.50372208436724</v>
      </c>
      <c r="N54" s="79" t="s">
        <v>206</v>
      </c>
      <c r="O54" s="80" t="s">
        <v>50</v>
      </c>
      <c r="P54" s="80" t="s">
        <v>223</v>
      </c>
      <c r="Q54" s="82" t="s">
        <v>124</v>
      </c>
      <c r="R54" s="138" t="s">
        <v>224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</row>
    <row r="55" spans="1:161" s="84" customFormat="1" ht="17.100000000000001" customHeight="1" x14ac:dyDescent="0.2">
      <c r="A55" s="157">
        <v>3137</v>
      </c>
      <c r="B55" s="123"/>
      <c r="C55" s="86" t="s">
        <v>54</v>
      </c>
      <c r="D55" s="203" t="s">
        <v>225</v>
      </c>
      <c r="E55" s="88">
        <f t="shared" si="13"/>
        <v>21000</v>
      </c>
      <c r="F55" s="90">
        <v>19000</v>
      </c>
      <c r="G55" s="90">
        <v>2000</v>
      </c>
      <c r="H55" s="103">
        <v>0</v>
      </c>
      <c r="I55" s="91">
        <v>1414</v>
      </c>
      <c r="J55" s="92">
        <v>0</v>
      </c>
      <c r="K55" s="151">
        <v>521</v>
      </c>
      <c r="L55" s="173">
        <v>520</v>
      </c>
      <c r="M55" s="95">
        <f t="shared" si="1"/>
        <v>99.808061420345481</v>
      </c>
      <c r="N55" s="96" t="s">
        <v>87</v>
      </c>
      <c r="O55" s="97" t="s">
        <v>177</v>
      </c>
      <c r="P55" s="97" t="s">
        <v>226</v>
      </c>
      <c r="Q55" s="98" t="s">
        <v>167</v>
      </c>
      <c r="R55" s="121" t="s">
        <v>868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</row>
    <row r="56" spans="1:161" s="84" customFormat="1" ht="17.100000000000001" customHeight="1" x14ac:dyDescent="0.2">
      <c r="A56" s="157">
        <v>3138</v>
      </c>
      <c r="B56" s="109" t="s">
        <v>204</v>
      </c>
      <c r="C56" s="86" t="s">
        <v>54</v>
      </c>
      <c r="D56" s="203" t="s">
        <v>227</v>
      </c>
      <c r="E56" s="88">
        <f t="shared" si="13"/>
        <v>13417</v>
      </c>
      <c r="F56" s="90">
        <v>12000</v>
      </c>
      <c r="G56" s="90">
        <v>1400</v>
      </c>
      <c r="H56" s="103">
        <v>17</v>
      </c>
      <c r="I56" s="91">
        <v>1210</v>
      </c>
      <c r="J56" s="92">
        <v>763</v>
      </c>
      <c r="K56" s="151">
        <v>446</v>
      </c>
      <c r="L56" s="173">
        <v>446</v>
      </c>
      <c r="M56" s="95">
        <f t="shared" si="1"/>
        <v>100</v>
      </c>
      <c r="N56" s="96" t="s">
        <v>87</v>
      </c>
      <c r="O56" s="97" t="s">
        <v>134</v>
      </c>
      <c r="P56" s="97" t="s">
        <v>156</v>
      </c>
      <c r="Q56" s="98" t="s">
        <v>157</v>
      </c>
      <c r="R56" s="121" t="s">
        <v>868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</row>
    <row r="57" spans="1:161" s="107" customFormat="1" ht="27" customHeight="1" x14ac:dyDescent="0.2">
      <c r="A57" s="157">
        <v>3142</v>
      </c>
      <c r="B57" s="123" t="s">
        <v>84</v>
      </c>
      <c r="C57" s="86" t="s">
        <v>47</v>
      </c>
      <c r="D57" s="139" t="s">
        <v>228</v>
      </c>
      <c r="E57" s="88">
        <f>F57+G57+H57</f>
        <v>2292</v>
      </c>
      <c r="F57" s="90">
        <v>2265</v>
      </c>
      <c r="G57" s="90"/>
      <c r="H57" s="103">
        <v>27</v>
      </c>
      <c r="I57" s="91">
        <v>2292</v>
      </c>
      <c r="J57" s="204">
        <v>100</v>
      </c>
      <c r="K57" s="151">
        <v>100</v>
      </c>
      <c r="L57" s="77">
        <v>27</v>
      </c>
      <c r="M57" s="78">
        <f t="shared" si="1"/>
        <v>27</v>
      </c>
      <c r="N57" s="96"/>
      <c r="O57" s="97" t="s">
        <v>143</v>
      </c>
      <c r="P57" s="97" t="s">
        <v>229</v>
      </c>
      <c r="Q57" s="98" t="s">
        <v>38</v>
      </c>
      <c r="R57" s="140" t="s">
        <v>67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</row>
    <row r="58" spans="1:161" s="147" customFormat="1" ht="16.5" customHeight="1" x14ac:dyDescent="0.2">
      <c r="A58" s="201">
        <v>3145</v>
      </c>
      <c r="B58" s="109" t="s">
        <v>204</v>
      </c>
      <c r="C58" s="69" t="s">
        <v>33</v>
      </c>
      <c r="D58" s="137" t="s">
        <v>230</v>
      </c>
      <c r="E58" s="71">
        <f t="shared" ref="E58:E64" si="14">F58+G58+H58</f>
        <v>1779</v>
      </c>
      <c r="F58" s="72">
        <v>1376</v>
      </c>
      <c r="G58" s="72">
        <v>224</v>
      </c>
      <c r="H58" s="73">
        <v>179</v>
      </c>
      <c r="I58" s="74">
        <v>1779</v>
      </c>
      <c r="J58" s="75">
        <v>0</v>
      </c>
      <c r="K58" s="76">
        <v>55</v>
      </c>
      <c r="L58" s="77">
        <v>55</v>
      </c>
      <c r="M58" s="78">
        <f t="shared" si="1"/>
        <v>100</v>
      </c>
      <c r="N58" s="79" t="s">
        <v>160</v>
      </c>
      <c r="O58" s="80" t="s">
        <v>182</v>
      </c>
      <c r="P58" s="81" t="s">
        <v>231</v>
      </c>
      <c r="Q58" s="82" t="s">
        <v>87</v>
      </c>
      <c r="R58" s="83" t="s">
        <v>39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</row>
    <row r="59" spans="1:161" s="147" customFormat="1" ht="16.5" customHeight="1" x14ac:dyDescent="0.2">
      <c r="A59" s="201">
        <v>3146</v>
      </c>
      <c r="B59" s="109"/>
      <c r="C59" s="69" t="s">
        <v>33</v>
      </c>
      <c r="D59" s="152" t="s">
        <v>232</v>
      </c>
      <c r="E59" s="71">
        <f t="shared" si="14"/>
        <v>4000</v>
      </c>
      <c r="F59" s="72">
        <v>3558</v>
      </c>
      <c r="G59" s="72">
        <v>442</v>
      </c>
      <c r="H59" s="73"/>
      <c r="I59" s="74">
        <v>442</v>
      </c>
      <c r="J59" s="92">
        <v>285</v>
      </c>
      <c r="K59" s="93">
        <v>479</v>
      </c>
      <c r="L59" s="77">
        <v>157</v>
      </c>
      <c r="M59" s="78">
        <f t="shared" si="1"/>
        <v>32.776617954070979</v>
      </c>
      <c r="N59" s="79"/>
      <c r="O59" s="80"/>
      <c r="P59" s="81"/>
      <c r="Q59" s="82"/>
      <c r="R59" s="164" t="s">
        <v>233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</row>
    <row r="60" spans="1:161" s="107" customFormat="1" ht="27.75" customHeight="1" x14ac:dyDescent="0.2">
      <c r="A60" s="157">
        <v>3148</v>
      </c>
      <c r="B60" s="123" t="s">
        <v>53</v>
      </c>
      <c r="C60" s="86" t="s">
        <v>47</v>
      </c>
      <c r="D60" s="141" t="s">
        <v>234</v>
      </c>
      <c r="E60" s="88">
        <f t="shared" si="14"/>
        <v>2784</v>
      </c>
      <c r="F60" s="90">
        <v>2784</v>
      </c>
      <c r="G60" s="90"/>
      <c r="H60" s="103"/>
      <c r="I60" s="91">
        <v>2784</v>
      </c>
      <c r="J60" s="204">
        <v>0</v>
      </c>
      <c r="K60" s="151">
        <v>600</v>
      </c>
      <c r="L60" s="77">
        <v>449</v>
      </c>
      <c r="M60" s="78">
        <f t="shared" si="1"/>
        <v>74.833333333333329</v>
      </c>
      <c r="N60" s="96"/>
      <c r="O60" s="97" t="s">
        <v>235</v>
      </c>
      <c r="P60" s="97" t="s">
        <v>236</v>
      </c>
      <c r="Q60" s="98" t="s">
        <v>237</v>
      </c>
      <c r="R60" s="205" t="s">
        <v>855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</row>
    <row r="61" spans="1:161" s="84" customFormat="1" ht="18" customHeight="1" x14ac:dyDescent="0.2">
      <c r="A61" s="157">
        <v>3152</v>
      </c>
      <c r="B61" s="109" t="s">
        <v>75</v>
      </c>
      <c r="C61" s="86" t="s">
        <v>54</v>
      </c>
      <c r="D61" s="203" t="s">
        <v>238</v>
      </c>
      <c r="E61" s="71">
        <f t="shared" si="14"/>
        <v>10980</v>
      </c>
      <c r="F61" s="90">
        <v>9680</v>
      </c>
      <c r="G61" s="90">
        <v>1300</v>
      </c>
      <c r="H61" s="103">
        <v>0</v>
      </c>
      <c r="I61" s="91">
        <v>298</v>
      </c>
      <c r="J61" s="92">
        <v>999</v>
      </c>
      <c r="K61" s="151">
        <v>145</v>
      </c>
      <c r="L61" s="173">
        <v>144</v>
      </c>
      <c r="M61" s="78">
        <f t="shared" si="1"/>
        <v>99.310344827586206</v>
      </c>
      <c r="N61" s="96" t="s">
        <v>124</v>
      </c>
      <c r="O61" s="97" t="s">
        <v>178</v>
      </c>
      <c r="P61" s="97" t="s">
        <v>239</v>
      </c>
      <c r="Q61" s="98" t="s">
        <v>240</v>
      </c>
      <c r="R61" s="121" t="s">
        <v>869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</row>
    <row r="62" spans="1:161" s="147" customFormat="1" ht="17.100000000000001" customHeight="1" x14ac:dyDescent="0.2">
      <c r="A62" s="201">
        <v>3153</v>
      </c>
      <c r="B62" s="109" t="s">
        <v>112</v>
      </c>
      <c r="C62" s="69" t="s">
        <v>54</v>
      </c>
      <c r="D62" s="206" t="s">
        <v>241</v>
      </c>
      <c r="E62" s="71">
        <f t="shared" si="14"/>
        <v>10250</v>
      </c>
      <c r="F62" s="72">
        <v>9000</v>
      </c>
      <c r="G62" s="72">
        <v>1250</v>
      </c>
      <c r="H62" s="73">
        <v>0</v>
      </c>
      <c r="I62" s="74">
        <v>263</v>
      </c>
      <c r="J62" s="75">
        <v>869</v>
      </c>
      <c r="K62" s="175">
        <v>264</v>
      </c>
      <c r="L62" s="176">
        <v>263</v>
      </c>
      <c r="M62" s="78">
        <f t="shared" si="1"/>
        <v>99.621212121212125</v>
      </c>
      <c r="N62" s="79" t="s">
        <v>155</v>
      </c>
      <c r="O62" s="80" t="s">
        <v>178</v>
      </c>
      <c r="P62" s="80" t="s">
        <v>242</v>
      </c>
      <c r="Q62" s="82" t="s">
        <v>152</v>
      </c>
      <c r="R62" s="116" t="s">
        <v>869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65"/>
      <c r="CN62" s="165"/>
      <c r="CO62" s="165"/>
      <c r="CP62" s="165"/>
      <c r="CQ62" s="165"/>
      <c r="CR62" s="165"/>
      <c r="CS62" s="165"/>
      <c r="CT62" s="165"/>
      <c r="CU62" s="165"/>
      <c r="CV62" s="165"/>
      <c r="CW62" s="165"/>
      <c r="CX62" s="165"/>
      <c r="CY62" s="165"/>
      <c r="CZ62" s="165"/>
      <c r="DA62" s="165"/>
      <c r="DB62" s="165"/>
      <c r="DC62" s="165"/>
      <c r="DD62" s="165"/>
      <c r="DE62" s="165"/>
      <c r="DF62" s="165"/>
      <c r="DG62" s="165"/>
      <c r="DH62" s="165"/>
      <c r="DI62" s="165"/>
      <c r="DJ62" s="165"/>
      <c r="DK62" s="165"/>
      <c r="DL62" s="165"/>
      <c r="DM62" s="165"/>
      <c r="DN62" s="165"/>
      <c r="DO62" s="165"/>
      <c r="DP62" s="165"/>
      <c r="DQ62" s="165"/>
      <c r="DR62" s="165"/>
      <c r="DS62" s="165"/>
      <c r="DT62" s="165"/>
      <c r="DU62" s="165"/>
      <c r="DV62" s="165"/>
      <c r="DW62" s="165"/>
      <c r="DX62" s="165"/>
      <c r="DY62" s="165"/>
      <c r="DZ62" s="165"/>
      <c r="EA62" s="165"/>
      <c r="EB62" s="165"/>
      <c r="EC62" s="165"/>
      <c r="ED62" s="165"/>
      <c r="EE62" s="165"/>
      <c r="EF62" s="165"/>
      <c r="EG62" s="165"/>
      <c r="EH62" s="165"/>
      <c r="EI62" s="165"/>
      <c r="EJ62" s="165"/>
      <c r="EK62" s="165"/>
      <c r="EL62" s="165"/>
      <c r="EM62" s="165"/>
      <c r="EN62" s="165"/>
      <c r="EO62" s="165"/>
      <c r="EP62" s="165"/>
      <c r="EQ62" s="165"/>
      <c r="ER62" s="165"/>
      <c r="ES62" s="165"/>
      <c r="ET62" s="165"/>
      <c r="EU62" s="165"/>
      <c r="EV62" s="165"/>
      <c r="EW62" s="165"/>
      <c r="EX62" s="165"/>
      <c r="EY62" s="165"/>
      <c r="EZ62" s="165"/>
      <c r="FA62" s="165"/>
      <c r="FB62" s="165"/>
      <c r="FC62" s="165"/>
      <c r="FD62" s="165"/>
      <c r="FE62" s="165"/>
    </row>
    <row r="63" spans="1:161" s="84" customFormat="1" ht="17.25" customHeight="1" x14ac:dyDescent="0.2">
      <c r="A63" s="157">
        <v>3154</v>
      </c>
      <c r="B63" s="123"/>
      <c r="C63" s="86" t="s">
        <v>54</v>
      </c>
      <c r="D63" s="203" t="s">
        <v>243</v>
      </c>
      <c r="E63" s="88">
        <f t="shared" si="14"/>
        <v>20000</v>
      </c>
      <c r="F63" s="90">
        <v>18000</v>
      </c>
      <c r="G63" s="90">
        <v>2000</v>
      </c>
      <c r="H63" s="103">
        <v>0</v>
      </c>
      <c r="I63" s="91">
        <v>475</v>
      </c>
      <c r="J63" s="92">
        <v>1076</v>
      </c>
      <c r="K63" s="151">
        <v>218</v>
      </c>
      <c r="L63" s="173">
        <v>218</v>
      </c>
      <c r="M63" s="95">
        <f t="shared" si="1"/>
        <v>100</v>
      </c>
      <c r="N63" s="96" t="s">
        <v>165</v>
      </c>
      <c r="O63" s="97" t="s">
        <v>140</v>
      </c>
      <c r="P63" s="97" t="s">
        <v>185</v>
      </c>
      <c r="Q63" s="98" t="s">
        <v>167</v>
      </c>
      <c r="R63" s="121" t="s">
        <v>244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</row>
    <row r="64" spans="1:161" s="84" customFormat="1" ht="17.25" customHeight="1" x14ac:dyDescent="0.2">
      <c r="A64" s="157">
        <v>3155</v>
      </c>
      <c r="B64" s="109"/>
      <c r="C64" s="86" t="s">
        <v>54</v>
      </c>
      <c r="D64" s="206" t="s">
        <v>245</v>
      </c>
      <c r="E64" s="71">
        <f t="shared" si="14"/>
        <v>22000</v>
      </c>
      <c r="F64" s="90">
        <v>20000</v>
      </c>
      <c r="G64" s="90">
        <v>2000</v>
      </c>
      <c r="H64" s="73">
        <v>0</v>
      </c>
      <c r="I64" s="74">
        <v>478</v>
      </c>
      <c r="J64" s="75">
        <v>1200</v>
      </c>
      <c r="K64" s="175">
        <v>244</v>
      </c>
      <c r="L64" s="176">
        <v>243</v>
      </c>
      <c r="M64" s="78">
        <f t="shared" si="1"/>
        <v>99.590163934426229</v>
      </c>
      <c r="N64" s="79" t="s">
        <v>134</v>
      </c>
      <c r="O64" s="80" t="s">
        <v>246</v>
      </c>
      <c r="P64" s="80" t="s">
        <v>247</v>
      </c>
      <c r="Q64" s="82" t="s">
        <v>248</v>
      </c>
      <c r="R64" s="116" t="s">
        <v>249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</row>
    <row r="65" spans="1:161" s="147" customFormat="1" ht="16.5" customHeight="1" x14ac:dyDescent="0.2">
      <c r="A65" s="157">
        <v>3161</v>
      </c>
      <c r="B65" s="123" t="s">
        <v>112</v>
      </c>
      <c r="C65" s="86" t="s">
        <v>33</v>
      </c>
      <c r="D65" s="120" t="s">
        <v>250</v>
      </c>
      <c r="E65" s="88">
        <f t="shared" si="13"/>
        <v>3500</v>
      </c>
      <c r="F65" s="90">
        <v>3000</v>
      </c>
      <c r="G65" s="90">
        <v>500</v>
      </c>
      <c r="H65" s="103"/>
      <c r="I65" s="91">
        <v>474</v>
      </c>
      <c r="J65" s="92">
        <v>0</v>
      </c>
      <c r="K65" s="93">
        <v>476</v>
      </c>
      <c r="L65" s="77">
        <v>256</v>
      </c>
      <c r="M65" s="95">
        <f t="shared" si="1"/>
        <v>53.781512605042018</v>
      </c>
      <c r="N65" s="96"/>
      <c r="O65" s="97"/>
      <c r="P65" s="97"/>
      <c r="Q65" s="98"/>
      <c r="R65" s="99" t="s">
        <v>251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</row>
    <row r="66" spans="1:161" s="84" customFormat="1" ht="16.5" customHeight="1" x14ac:dyDescent="0.2">
      <c r="A66" s="157">
        <v>3173</v>
      </c>
      <c r="B66" s="123" t="s">
        <v>204</v>
      </c>
      <c r="C66" s="86" t="s">
        <v>33</v>
      </c>
      <c r="D66" s="141" t="s">
        <v>252</v>
      </c>
      <c r="E66" s="88">
        <f t="shared" si="13"/>
        <v>14937</v>
      </c>
      <c r="F66" s="90">
        <v>14837</v>
      </c>
      <c r="G66" s="90">
        <v>100</v>
      </c>
      <c r="H66" s="103"/>
      <c r="I66" s="91">
        <v>55</v>
      </c>
      <c r="J66" s="92">
        <v>0</v>
      </c>
      <c r="K66" s="93">
        <v>61</v>
      </c>
      <c r="L66" s="173">
        <v>6</v>
      </c>
      <c r="M66" s="95">
        <f t="shared" si="1"/>
        <v>9.8360655737704921</v>
      </c>
      <c r="N66" s="207" t="s">
        <v>82</v>
      </c>
      <c r="O66" s="97"/>
      <c r="P66" s="97"/>
      <c r="Q66" s="98"/>
      <c r="R66" s="140" t="s">
        <v>253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</row>
    <row r="67" spans="1:161" s="84" customFormat="1" ht="51.75" customHeight="1" x14ac:dyDescent="0.2">
      <c r="A67" s="201">
        <v>8134</v>
      </c>
      <c r="B67" s="109"/>
      <c r="C67" s="86" t="s">
        <v>54</v>
      </c>
      <c r="D67" s="208" t="s">
        <v>254</v>
      </c>
      <c r="E67" s="71">
        <f t="shared" ref="E67:E72" si="15">SUM(F67:H67)</f>
        <v>28898</v>
      </c>
      <c r="F67" s="90">
        <v>26535</v>
      </c>
      <c r="G67" s="90">
        <v>2363</v>
      </c>
      <c r="H67" s="103"/>
      <c r="I67" s="91">
        <v>27898</v>
      </c>
      <c r="J67" s="92">
        <v>1805</v>
      </c>
      <c r="K67" s="175">
        <v>24652</v>
      </c>
      <c r="L67" s="173">
        <v>22754</v>
      </c>
      <c r="M67" s="78">
        <f t="shared" si="1"/>
        <v>92.300827519065393</v>
      </c>
      <c r="N67" s="207" t="s">
        <v>255</v>
      </c>
      <c r="O67" s="80" t="s">
        <v>56</v>
      </c>
      <c r="P67" s="97" t="s">
        <v>256</v>
      </c>
      <c r="Q67" s="82" t="s">
        <v>193</v>
      </c>
      <c r="R67" s="99" t="s">
        <v>257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</row>
    <row r="68" spans="1:161" s="147" customFormat="1" ht="27.75" customHeight="1" x14ac:dyDescent="0.2">
      <c r="A68" s="201">
        <v>8136</v>
      </c>
      <c r="B68" s="109" t="s">
        <v>32</v>
      </c>
      <c r="C68" s="69" t="s">
        <v>54</v>
      </c>
      <c r="D68" s="209" t="s">
        <v>258</v>
      </c>
      <c r="E68" s="133">
        <f t="shared" si="15"/>
        <v>28151</v>
      </c>
      <c r="F68" s="72">
        <v>25847</v>
      </c>
      <c r="G68" s="72">
        <v>1997</v>
      </c>
      <c r="H68" s="73">
        <v>307</v>
      </c>
      <c r="I68" s="74">
        <v>28151</v>
      </c>
      <c r="J68" s="75">
        <v>9000</v>
      </c>
      <c r="K68" s="76">
        <v>16648</v>
      </c>
      <c r="L68" s="77">
        <v>16625</v>
      </c>
      <c r="M68" s="78">
        <f t="shared" si="1"/>
        <v>99.861845266698708</v>
      </c>
      <c r="N68" s="79" t="s">
        <v>255</v>
      </c>
      <c r="O68" s="80" t="s">
        <v>259</v>
      </c>
      <c r="P68" s="80" t="s">
        <v>260</v>
      </c>
      <c r="Q68" s="82" t="s">
        <v>110</v>
      </c>
      <c r="R68" s="138" t="s">
        <v>261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65"/>
      <c r="CN68" s="165"/>
      <c r="CO68" s="165"/>
      <c r="CP68" s="165"/>
      <c r="CQ68" s="165"/>
      <c r="CR68" s="165"/>
      <c r="CS68" s="165"/>
      <c r="CT68" s="165"/>
      <c r="CU68" s="165"/>
      <c r="CV68" s="165"/>
      <c r="CW68" s="165"/>
      <c r="CX68" s="165"/>
      <c r="CY68" s="165"/>
      <c r="CZ68" s="165"/>
      <c r="DA68" s="165"/>
      <c r="DB68" s="165"/>
      <c r="DC68" s="165"/>
      <c r="DD68" s="165"/>
      <c r="DE68" s="165"/>
      <c r="DF68" s="165"/>
      <c r="DG68" s="165"/>
      <c r="DH68" s="165"/>
      <c r="DI68" s="165"/>
      <c r="DJ68" s="165"/>
      <c r="DK68" s="165"/>
      <c r="DL68" s="165"/>
      <c r="DM68" s="165"/>
      <c r="DN68" s="165"/>
      <c r="DO68" s="165"/>
      <c r="DP68" s="165"/>
      <c r="DQ68" s="165"/>
      <c r="DR68" s="165"/>
      <c r="DS68" s="165"/>
      <c r="DT68" s="165"/>
      <c r="DU68" s="165"/>
      <c r="DV68" s="165"/>
      <c r="DW68" s="165"/>
      <c r="DX68" s="165"/>
      <c r="DY68" s="165"/>
      <c r="DZ68" s="165"/>
      <c r="EA68" s="165"/>
      <c r="EB68" s="165"/>
      <c r="EC68" s="165"/>
      <c r="ED68" s="165"/>
      <c r="EE68" s="165"/>
      <c r="EF68" s="165"/>
      <c r="EG68" s="165"/>
      <c r="EH68" s="165"/>
      <c r="EI68" s="165"/>
      <c r="EJ68" s="165"/>
      <c r="EK68" s="165"/>
      <c r="EL68" s="165"/>
      <c r="EM68" s="165"/>
      <c r="EN68" s="165"/>
      <c r="EO68" s="165"/>
      <c r="EP68" s="165"/>
      <c r="EQ68" s="165"/>
      <c r="ER68" s="165"/>
      <c r="ES68" s="165"/>
      <c r="ET68" s="165"/>
      <c r="EU68" s="165"/>
      <c r="EV68" s="165"/>
      <c r="EW68" s="165"/>
      <c r="EX68" s="165"/>
      <c r="EY68" s="165"/>
      <c r="EZ68" s="165"/>
      <c r="FA68" s="165"/>
      <c r="FB68" s="165"/>
      <c r="FC68" s="165"/>
      <c r="FD68" s="165"/>
      <c r="FE68" s="165"/>
    </row>
    <row r="69" spans="1:161" s="84" customFormat="1" ht="40.5" customHeight="1" x14ac:dyDescent="0.2">
      <c r="A69" s="157">
        <v>8137</v>
      </c>
      <c r="B69" s="123" t="s">
        <v>32</v>
      </c>
      <c r="C69" s="105" t="s">
        <v>54</v>
      </c>
      <c r="D69" s="210" t="s">
        <v>262</v>
      </c>
      <c r="E69" s="125">
        <f>SUM(F69:H69)</f>
        <v>26769</v>
      </c>
      <c r="F69" s="90">
        <v>21247</v>
      </c>
      <c r="G69" s="90">
        <v>1422</v>
      </c>
      <c r="H69" s="103">
        <v>4100</v>
      </c>
      <c r="I69" s="91">
        <v>26069</v>
      </c>
      <c r="J69" s="92">
        <v>4422</v>
      </c>
      <c r="K69" s="93">
        <v>19219</v>
      </c>
      <c r="L69" s="94">
        <v>19101</v>
      </c>
      <c r="M69" s="95">
        <f t="shared" si="1"/>
        <v>99.386024246839071</v>
      </c>
      <c r="N69" s="96" t="s">
        <v>255</v>
      </c>
      <c r="O69" s="97" t="s">
        <v>259</v>
      </c>
      <c r="P69" s="97" t="s">
        <v>263</v>
      </c>
      <c r="Q69" s="98" t="s">
        <v>193</v>
      </c>
      <c r="R69" s="99" t="s">
        <v>264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</row>
    <row r="70" spans="1:161" s="84" customFormat="1" ht="28.5" customHeight="1" x14ac:dyDescent="0.2">
      <c r="A70" s="211">
        <v>8138</v>
      </c>
      <c r="B70" s="123" t="s">
        <v>80</v>
      </c>
      <c r="C70" s="86" t="s">
        <v>54</v>
      </c>
      <c r="D70" s="210" t="s">
        <v>265</v>
      </c>
      <c r="E70" s="125">
        <f t="shared" si="15"/>
        <v>42695</v>
      </c>
      <c r="F70" s="90">
        <v>36602</v>
      </c>
      <c r="G70" s="90">
        <v>1929</v>
      </c>
      <c r="H70" s="103">
        <v>4164</v>
      </c>
      <c r="I70" s="91">
        <v>41055</v>
      </c>
      <c r="J70" s="92">
        <v>212</v>
      </c>
      <c r="K70" s="93">
        <v>3870</v>
      </c>
      <c r="L70" s="94">
        <v>3756</v>
      </c>
      <c r="M70" s="95">
        <f t="shared" si="1"/>
        <v>97.054263565891475</v>
      </c>
      <c r="N70" s="96" t="s">
        <v>255</v>
      </c>
      <c r="O70" s="97" t="s">
        <v>56</v>
      </c>
      <c r="P70" s="97" t="s">
        <v>266</v>
      </c>
      <c r="Q70" s="98" t="s">
        <v>78</v>
      </c>
      <c r="R70" s="99" t="s">
        <v>267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00"/>
      <c r="CN70" s="100"/>
      <c r="CO70" s="100"/>
      <c r="CP70" s="100"/>
      <c r="CQ70" s="100"/>
      <c r="CR70" s="100"/>
      <c r="CS70" s="100"/>
      <c r="CT70" s="100"/>
      <c r="CU70" s="100"/>
      <c r="CV70" s="100"/>
      <c r="CW70" s="100"/>
      <c r="CX70" s="100"/>
      <c r="CY70" s="100"/>
      <c r="CZ70" s="100"/>
      <c r="DA70" s="100"/>
      <c r="DB70" s="100"/>
      <c r="DC70" s="100"/>
      <c r="DD70" s="100"/>
      <c r="DE70" s="100"/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0"/>
      <c r="DR70" s="100"/>
      <c r="DS70" s="100"/>
      <c r="DT70" s="100"/>
      <c r="DU70" s="100"/>
      <c r="DV70" s="100"/>
      <c r="DW70" s="100"/>
      <c r="DX70" s="100"/>
      <c r="DY70" s="100"/>
      <c r="DZ70" s="100"/>
      <c r="EA70" s="100"/>
      <c r="EB70" s="100"/>
      <c r="EC70" s="100"/>
      <c r="ED70" s="100"/>
      <c r="EE70" s="100"/>
      <c r="EF70" s="100"/>
      <c r="EG70" s="100"/>
      <c r="EH70" s="100"/>
      <c r="EI70" s="100"/>
      <c r="EJ70" s="100"/>
      <c r="EK70" s="100"/>
      <c r="EL70" s="100"/>
      <c r="EM70" s="100"/>
      <c r="EN70" s="100"/>
      <c r="EO70" s="100"/>
      <c r="EP70" s="100"/>
      <c r="EQ70" s="100"/>
      <c r="ER70" s="100"/>
      <c r="ES70" s="100"/>
      <c r="ET70" s="100"/>
      <c r="EU70" s="100"/>
      <c r="EV70" s="100"/>
      <c r="EW70" s="100"/>
      <c r="EX70" s="100"/>
      <c r="EY70" s="100"/>
      <c r="EZ70" s="100"/>
      <c r="FA70" s="100"/>
      <c r="FB70" s="100"/>
      <c r="FC70" s="100"/>
      <c r="FD70" s="100"/>
      <c r="FE70" s="100"/>
    </row>
    <row r="71" spans="1:161" s="84" customFormat="1" ht="27" customHeight="1" x14ac:dyDescent="0.2">
      <c r="A71" s="211">
        <v>8142</v>
      </c>
      <c r="B71" s="123" t="s">
        <v>268</v>
      </c>
      <c r="C71" s="86" t="s">
        <v>54</v>
      </c>
      <c r="D71" s="106" t="s">
        <v>269</v>
      </c>
      <c r="E71" s="88">
        <f t="shared" si="15"/>
        <v>27782</v>
      </c>
      <c r="F71" s="90">
        <v>22504</v>
      </c>
      <c r="G71" s="90">
        <v>1200</v>
      </c>
      <c r="H71" s="103">
        <v>4078</v>
      </c>
      <c r="I71" s="91">
        <v>3310</v>
      </c>
      <c r="J71" s="92">
        <v>12089</v>
      </c>
      <c r="K71" s="93">
        <v>606</v>
      </c>
      <c r="L71" s="94">
        <v>606</v>
      </c>
      <c r="M71" s="95">
        <f t="shared" si="1"/>
        <v>100</v>
      </c>
      <c r="N71" s="96" t="s">
        <v>71</v>
      </c>
      <c r="O71" s="97" t="s">
        <v>78</v>
      </c>
      <c r="P71" s="97" t="s">
        <v>189</v>
      </c>
      <c r="Q71" s="98" t="s">
        <v>167</v>
      </c>
      <c r="R71" s="99" t="s">
        <v>870</v>
      </c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212"/>
    </row>
    <row r="72" spans="1:161" s="84" customFormat="1" ht="16.5" customHeight="1" thickBot="1" x14ac:dyDescent="0.25">
      <c r="A72" s="213">
        <v>8158</v>
      </c>
      <c r="B72" s="214" t="s">
        <v>80</v>
      </c>
      <c r="C72" s="215" t="s">
        <v>33</v>
      </c>
      <c r="D72" s="216" t="s">
        <v>270</v>
      </c>
      <c r="E72" s="217">
        <f t="shared" si="15"/>
        <v>2581</v>
      </c>
      <c r="F72" s="218"/>
      <c r="G72" s="219">
        <v>2348</v>
      </c>
      <c r="H72" s="220">
        <v>233</v>
      </c>
      <c r="I72" s="221">
        <v>2581</v>
      </c>
      <c r="J72" s="222">
        <v>0</v>
      </c>
      <c r="K72" s="218">
        <v>4</v>
      </c>
      <c r="L72" s="223">
        <v>3</v>
      </c>
      <c r="M72" s="224">
        <f t="shared" si="1"/>
        <v>75</v>
      </c>
      <c r="N72" s="225"/>
      <c r="O72" s="226"/>
      <c r="P72" s="226"/>
      <c r="Q72" s="227"/>
      <c r="R72" s="228" t="s">
        <v>271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</row>
    <row r="73" spans="1:161" s="67" customFormat="1" ht="17.100000000000001" customHeight="1" thickBot="1" x14ac:dyDescent="0.25">
      <c r="A73" s="1015" t="s">
        <v>272</v>
      </c>
      <c r="B73" s="1016"/>
      <c r="C73" s="1016"/>
      <c r="D73" s="1017"/>
      <c r="E73" s="54">
        <f>SUM(E74:E76)</f>
        <v>263922</v>
      </c>
      <c r="F73" s="55">
        <f t="shared" ref="F73:L73" si="16">SUM(F74:F76)</f>
        <v>237878</v>
      </c>
      <c r="G73" s="55">
        <f t="shared" si="16"/>
        <v>9456</v>
      </c>
      <c r="H73" s="56">
        <f t="shared" si="16"/>
        <v>16588</v>
      </c>
      <c r="I73" s="57">
        <f t="shared" si="16"/>
        <v>230638</v>
      </c>
      <c r="J73" s="58">
        <f t="shared" si="16"/>
        <v>18973</v>
      </c>
      <c r="K73" s="55">
        <f t="shared" si="16"/>
        <v>17602</v>
      </c>
      <c r="L73" s="59">
        <f t="shared" si="16"/>
        <v>16660</v>
      </c>
      <c r="M73" s="60">
        <f t="shared" si="1"/>
        <v>94.648335416429958</v>
      </c>
      <c r="N73" s="61"/>
      <c r="O73" s="62"/>
      <c r="P73" s="62"/>
      <c r="Q73" s="64"/>
      <c r="R73" s="65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66"/>
      <c r="EF73" s="66"/>
      <c r="EG73" s="66"/>
      <c r="EH73" s="66"/>
      <c r="EI73" s="66"/>
      <c r="EJ73" s="66"/>
      <c r="EK73" s="66"/>
      <c r="EL73" s="66"/>
    </row>
    <row r="74" spans="1:161" s="107" customFormat="1" ht="27" customHeight="1" x14ac:dyDescent="0.2">
      <c r="A74" s="157">
        <v>3033</v>
      </c>
      <c r="B74" s="86" t="s">
        <v>32</v>
      </c>
      <c r="C74" s="86" t="s">
        <v>47</v>
      </c>
      <c r="D74" s="229" t="s">
        <v>273</v>
      </c>
      <c r="E74" s="88">
        <f>SUM(F74:H74)</f>
        <v>179500</v>
      </c>
      <c r="F74" s="90">
        <v>160000</v>
      </c>
      <c r="G74" s="90">
        <v>4500</v>
      </c>
      <c r="H74" s="103">
        <v>15000</v>
      </c>
      <c r="I74" s="91">
        <v>165018</v>
      </c>
      <c r="J74" s="230">
        <v>0</v>
      </c>
      <c r="K74" s="231">
        <v>3502</v>
      </c>
      <c r="L74" s="115">
        <v>2950</v>
      </c>
      <c r="M74" s="78">
        <f t="shared" si="1"/>
        <v>84.237578526556263</v>
      </c>
      <c r="N74" s="96" t="s">
        <v>274</v>
      </c>
      <c r="O74" s="97" t="s">
        <v>275</v>
      </c>
      <c r="P74" s="97" t="s">
        <v>276</v>
      </c>
      <c r="Q74" s="98" t="s">
        <v>277</v>
      </c>
      <c r="R74" s="99" t="s">
        <v>278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</row>
    <row r="75" spans="1:161" s="147" customFormat="1" ht="27.75" customHeight="1" x14ac:dyDescent="0.2">
      <c r="A75" s="157">
        <v>3064</v>
      </c>
      <c r="B75" s="86" t="s">
        <v>112</v>
      </c>
      <c r="C75" s="110" t="s">
        <v>61</v>
      </c>
      <c r="D75" s="232" t="s">
        <v>279</v>
      </c>
      <c r="E75" s="71">
        <f>F75+G75+H75</f>
        <v>76489</v>
      </c>
      <c r="F75" s="90">
        <v>70452</v>
      </c>
      <c r="G75" s="90">
        <f>4449</f>
        <v>4449</v>
      </c>
      <c r="H75" s="103">
        <f>1112+366+110</f>
        <v>1588</v>
      </c>
      <c r="I75" s="91">
        <f>G75+H75+59076</f>
        <v>65113</v>
      </c>
      <c r="J75" s="233">
        <v>18973</v>
      </c>
      <c r="K75" s="234">
        <v>13755</v>
      </c>
      <c r="L75" s="115">
        <v>13365</v>
      </c>
      <c r="M75" s="78">
        <f t="shared" si="1"/>
        <v>97.164667393675032</v>
      </c>
      <c r="N75" s="96" t="s">
        <v>280</v>
      </c>
      <c r="O75" s="97" t="s">
        <v>71</v>
      </c>
      <c r="P75" s="97" t="s">
        <v>281</v>
      </c>
      <c r="Q75" s="82" t="s">
        <v>140</v>
      </c>
      <c r="R75" s="138" t="s">
        <v>856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</row>
    <row r="76" spans="1:161" s="148" customFormat="1" ht="16.5" customHeight="1" thickBot="1" x14ac:dyDescent="0.25">
      <c r="A76" s="213">
        <v>3167</v>
      </c>
      <c r="B76" s="215" t="s">
        <v>53</v>
      </c>
      <c r="C76" s="215" t="s">
        <v>33</v>
      </c>
      <c r="D76" s="235" t="s">
        <v>282</v>
      </c>
      <c r="E76" s="217">
        <f t="shared" ref="E76" si="17">F76+G76+H76</f>
        <v>7933</v>
      </c>
      <c r="F76" s="219">
        <v>7426</v>
      </c>
      <c r="G76" s="219">
        <v>507</v>
      </c>
      <c r="H76" s="220"/>
      <c r="I76" s="221">
        <v>507</v>
      </c>
      <c r="J76" s="236">
        <v>0</v>
      </c>
      <c r="K76" s="237">
        <v>345</v>
      </c>
      <c r="L76" s="238">
        <v>345</v>
      </c>
      <c r="M76" s="224">
        <f t="shared" si="1"/>
        <v>100</v>
      </c>
      <c r="N76" s="225" t="s">
        <v>283</v>
      </c>
      <c r="O76" s="226" t="s">
        <v>196</v>
      </c>
      <c r="P76" s="239"/>
      <c r="Q76" s="227"/>
      <c r="R76" s="240" t="s">
        <v>284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</row>
    <row r="77" spans="1:161" s="241" customFormat="1" ht="17.100000000000001" customHeight="1" thickBot="1" x14ac:dyDescent="0.25">
      <c r="A77" s="1015" t="s">
        <v>285</v>
      </c>
      <c r="B77" s="1016"/>
      <c r="C77" s="1016"/>
      <c r="D77" s="1017"/>
      <c r="E77" s="54">
        <f t="shared" ref="E77:L77" si="18">SUM(E78:E78)</f>
        <v>6145</v>
      </c>
      <c r="F77" s="55">
        <f t="shared" si="18"/>
        <v>5000</v>
      </c>
      <c r="G77" s="55">
        <f t="shared" si="18"/>
        <v>1114</v>
      </c>
      <c r="H77" s="56">
        <f t="shared" si="18"/>
        <v>31</v>
      </c>
      <c r="I77" s="57">
        <f t="shared" si="18"/>
        <v>2092</v>
      </c>
      <c r="J77" s="58">
        <f t="shared" si="18"/>
        <v>5000</v>
      </c>
      <c r="K77" s="55">
        <f t="shared" si="18"/>
        <v>1392</v>
      </c>
      <c r="L77" s="59">
        <f t="shared" si="18"/>
        <v>1391</v>
      </c>
      <c r="M77" s="60">
        <f t="shared" si="1"/>
        <v>99.928160919540232</v>
      </c>
      <c r="N77" s="61"/>
      <c r="O77" s="62"/>
      <c r="P77" s="62"/>
      <c r="Q77" s="64"/>
      <c r="R77" s="65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66"/>
      <c r="EF77" s="66"/>
      <c r="EG77" s="66"/>
      <c r="EH77" s="66"/>
      <c r="EI77" s="66"/>
      <c r="EJ77" s="66"/>
      <c r="EK77" s="66"/>
      <c r="EL77" s="66"/>
    </row>
    <row r="78" spans="1:161" s="104" customFormat="1" ht="27" customHeight="1" thickBot="1" x14ac:dyDescent="0.25">
      <c r="A78" s="213">
        <v>3098</v>
      </c>
      <c r="B78" s="215"/>
      <c r="C78" s="215" t="s">
        <v>286</v>
      </c>
      <c r="D78" s="242" t="s">
        <v>287</v>
      </c>
      <c r="E78" s="217">
        <f>F78+G78+H78</f>
        <v>6145</v>
      </c>
      <c r="F78" s="219">
        <v>5000</v>
      </c>
      <c r="G78" s="219">
        <v>1114</v>
      </c>
      <c r="H78" s="220">
        <v>31</v>
      </c>
      <c r="I78" s="221">
        <v>2092</v>
      </c>
      <c r="J78" s="222">
        <v>5000</v>
      </c>
      <c r="K78" s="218">
        <v>1392</v>
      </c>
      <c r="L78" s="223">
        <v>1391</v>
      </c>
      <c r="M78" s="224">
        <f t="shared" si="1"/>
        <v>99.928160919540232</v>
      </c>
      <c r="N78" s="225"/>
      <c r="O78" s="226"/>
      <c r="P78" s="226"/>
      <c r="Q78" s="227"/>
      <c r="R78" s="243" t="s">
        <v>79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</row>
    <row r="79" spans="1:161" s="241" customFormat="1" ht="17.100000000000001" customHeight="1" thickBot="1" x14ac:dyDescent="0.25">
      <c r="A79" s="1015" t="s">
        <v>288</v>
      </c>
      <c r="B79" s="1016"/>
      <c r="C79" s="1016"/>
      <c r="D79" s="1017"/>
      <c r="E79" s="54">
        <f t="shared" ref="E79:L79" si="19">SUM(E80:E81)</f>
        <v>113131</v>
      </c>
      <c r="F79" s="55">
        <f t="shared" si="19"/>
        <v>110000</v>
      </c>
      <c r="G79" s="55">
        <f t="shared" si="19"/>
        <v>3109</v>
      </c>
      <c r="H79" s="56">
        <f t="shared" si="19"/>
        <v>22</v>
      </c>
      <c r="I79" s="57">
        <f t="shared" si="19"/>
        <v>47805</v>
      </c>
      <c r="J79" s="58">
        <f t="shared" si="19"/>
        <v>3086</v>
      </c>
      <c r="K79" s="55">
        <f t="shared" si="19"/>
        <v>601</v>
      </c>
      <c r="L79" s="59">
        <f t="shared" si="19"/>
        <v>598</v>
      </c>
      <c r="M79" s="60">
        <f t="shared" si="1"/>
        <v>99.500831946755412</v>
      </c>
      <c r="N79" s="61"/>
      <c r="O79" s="62"/>
      <c r="P79" s="62"/>
      <c r="Q79" s="64"/>
      <c r="R79" s="65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66"/>
      <c r="EF79" s="66"/>
      <c r="EG79" s="66"/>
      <c r="EH79" s="66"/>
      <c r="EI79" s="66"/>
      <c r="EJ79" s="66"/>
      <c r="EK79" s="66"/>
      <c r="EL79" s="66"/>
    </row>
    <row r="80" spans="1:161" s="246" customFormat="1" ht="17.100000000000001" customHeight="1" x14ac:dyDescent="0.2">
      <c r="A80" s="244">
        <v>3078</v>
      </c>
      <c r="B80" s="69" t="s">
        <v>80</v>
      </c>
      <c r="C80" s="110" t="s">
        <v>41</v>
      </c>
      <c r="D80" s="245" t="s">
        <v>289</v>
      </c>
      <c r="E80" s="133">
        <f t="shared" ref="E80:E81" si="20">SUM(F80:H80)</f>
        <v>70000</v>
      </c>
      <c r="F80" s="155">
        <v>68000</v>
      </c>
      <c r="G80" s="72">
        <v>2000</v>
      </c>
      <c r="H80" s="73"/>
      <c r="I80" s="74">
        <v>46820</v>
      </c>
      <c r="J80" s="230">
        <v>1320</v>
      </c>
      <c r="K80" s="231">
        <v>579</v>
      </c>
      <c r="L80" s="115">
        <v>576</v>
      </c>
      <c r="M80" s="78">
        <f t="shared" si="1"/>
        <v>99.481865284974091</v>
      </c>
      <c r="N80" s="79" t="s">
        <v>290</v>
      </c>
      <c r="O80" s="80" t="s">
        <v>291</v>
      </c>
      <c r="P80" s="80" t="s">
        <v>37</v>
      </c>
      <c r="Q80" s="82"/>
      <c r="R80" s="83" t="s">
        <v>292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</row>
    <row r="81" spans="1:161" s="261" customFormat="1" ht="27.75" customHeight="1" thickBot="1" x14ac:dyDescent="0.25">
      <c r="A81" s="247">
        <v>3144</v>
      </c>
      <c r="B81" s="248" t="s">
        <v>84</v>
      </c>
      <c r="C81" s="248" t="s">
        <v>98</v>
      </c>
      <c r="D81" s="249" t="s">
        <v>293</v>
      </c>
      <c r="E81" s="182">
        <f t="shared" si="20"/>
        <v>43131</v>
      </c>
      <c r="F81" s="250">
        <v>42000</v>
      </c>
      <c r="G81" s="250">
        <v>1109</v>
      </c>
      <c r="H81" s="251">
        <v>22</v>
      </c>
      <c r="I81" s="252">
        <v>985</v>
      </c>
      <c r="J81" s="253">
        <v>1766</v>
      </c>
      <c r="K81" s="254">
        <v>22</v>
      </c>
      <c r="L81" s="255">
        <v>22</v>
      </c>
      <c r="M81" s="256">
        <f t="shared" si="1"/>
        <v>100</v>
      </c>
      <c r="N81" s="257"/>
      <c r="O81" s="258" t="s">
        <v>294</v>
      </c>
      <c r="P81" s="258" t="s">
        <v>115</v>
      </c>
      <c r="Q81" s="259" t="s">
        <v>115</v>
      </c>
      <c r="R81" s="260" t="s">
        <v>295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</row>
    <row r="82" spans="1:161" s="241" customFormat="1" ht="17.100000000000001" customHeight="1" thickBot="1" x14ac:dyDescent="0.25">
      <c r="A82" s="1018" t="s">
        <v>296</v>
      </c>
      <c r="B82" s="1019"/>
      <c r="C82" s="1019"/>
      <c r="D82" s="1020"/>
      <c r="E82" s="262">
        <f t="shared" ref="E82:L82" si="21">SUM(E83:E109)</f>
        <v>465009</v>
      </c>
      <c r="F82" s="263">
        <f t="shared" si="21"/>
        <v>413787</v>
      </c>
      <c r="G82" s="263">
        <f t="shared" si="21"/>
        <v>32901</v>
      </c>
      <c r="H82" s="264">
        <f t="shared" si="21"/>
        <v>18321</v>
      </c>
      <c r="I82" s="265">
        <f t="shared" si="21"/>
        <v>104051</v>
      </c>
      <c r="J82" s="266">
        <f t="shared" si="21"/>
        <v>69396</v>
      </c>
      <c r="K82" s="263">
        <f t="shared" si="21"/>
        <v>40617</v>
      </c>
      <c r="L82" s="267">
        <f t="shared" si="21"/>
        <v>33830</v>
      </c>
      <c r="M82" s="268">
        <f t="shared" si="1"/>
        <v>83.290247925745376</v>
      </c>
      <c r="N82" s="269"/>
      <c r="O82" s="270"/>
      <c r="P82" s="270"/>
      <c r="Q82" s="271"/>
      <c r="R82" s="272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66"/>
      <c r="EF82" s="66"/>
      <c r="EG82" s="66"/>
      <c r="EH82" s="66"/>
      <c r="EI82" s="66"/>
      <c r="EJ82" s="66"/>
      <c r="EK82" s="66"/>
      <c r="EL82" s="66"/>
    </row>
    <row r="83" spans="1:161" s="147" customFormat="1" ht="17.25" customHeight="1" x14ac:dyDescent="0.2">
      <c r="A83" s="201">
        <v>857</v>
      </c>
      <c r="B83" s="109" t="s">
        <v>180</v>
      </c>
      <c r="C83" s="69" t="s">
        <v>297</v>
      </c>
      <c r="D83" s="273" t="s">
        <v>298</v>
      </c>
      <c r="E83" s="71">
        <f t="shared" ref="E83:E107" si="22">SUM(F83:H83)</f>
        <v>308568</v>
      </c>
      <c r="F83" s="72">
        <v>295370</v>
      </c>
      <c r="G83" s="72">
        <v>3089</v>
      </c>
      <c r="H83" s="73">
        <v>10109</v>
      </c>
      <c r="I83" s="74">
        <v>25000</v>
      </c>
      <c r="J83" s="113">
        <v>3600</v>
      </c>
      <c r="K83" s="114">
        <v>200</v>
      </c>
      <c r="L83" s="94">
        <v>0</v>
      </c>
      <c r="M83" s="78">
        <f t="shared" si="1"/>
        <v>0</v>
      </c>
      <c r="N83" s="79" t="s">
        <v>299</v>
      </c>
      <c r="O83" s="80" t="s">
        <v>105</v>
      </c>
      <c r="P83" s="80" t="s">
        <v>300</v>
      </c>
      <c r="Q83" s="82" t="s">
        <v>59</v>
      </c>
      <c r="R83" s="274" t="s">
        <v>301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100"/>
      <c r="EY83" s="100"/>
      <c r="EZ83" s="100"/>
      <c r="FA83" s="100"/>
      <c r="FB83" s="100"/>
      <c r="FC83" s="100"/>
      <c r="FD83" s="100"/>
      <c r="FE83" s="100"/>
    </row>
    <row r="84" spans="1:161" s="84" customFormat="1" ht="17.100000000000001" customHeight="1" x14ac:dyDescent="0.2">
      <c r="A84" s="157">
        <v>1004</v>
      </c>
      <c r="B84" s="123" t="s">
        <v>112</v>
      </c>
      <c r="C84" s="105" t="s">
        <v>297</v>
      </c>
      <c r="D84" s="160" t="s">
        <v>302</v>
      </c>
      <c r="E84" s="88">
        <f t="shared" si="22"/>
        <v>24080</v>
      </c>
      <c r="F84" s="90">
        <v>19000</v>
      </c>
      <c r="G84" s="90">
        <v>4080</v>
      </c>
      <c r="H84" s="103">
        <v>1000</v>
      </c>
      <c r="I84" s="91">
        <v>4080</v>
      </c>
      <c r="J84" s="127">
        <v>100</v>
      </c>
      <c r="K84" s="128">
        <v>0</v>
      </c>
      <c r="L84" s="275">
        <v>0</v>
      </c>
      <c r="M84" s="144" t="s">
        <v>119</v>
      </c>
      <c r="N84" s="96" t="s">
        <v>303</v>
      </c>
      <c r="O84" s="195" t="s">
        <v>304</v>
      </c>
      <c r="P84" s="97"/>
      <c r="Q84" s="98"/>
      <c r="R84" s="99" t="s">
        <v>305</v>
      </c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</row>
    <row r="85" spans="1:161" s="104" customFormat="1" ht="39.75" customHeight="1" x14ac:dyDescent="0.2">
      <c r="A85" s="157">
        <v>7025</v>
      </c>
      <c r="B85" s="123" t="s">
        <v>53</v>
      </c>
      <c r="C85" s="86" t="s">
        <v>306</v>
      </c>
      <c r="D85" s="276" t="s">
        <v>307</v>
      </c>
      <c r="E85" s="88">
        <f t="shared" si="22"/>
        <v>5730</v>
      </c>
      <c r="F85" s="90">
        <v>4865</v>
      </c>
      <c r="G85" s="90">
        <v>219</v>
      </c>
      <c r="H85" s="103">
        <v>646</v>
      </c>
      <c r="I85" s="91">
        <v>258</v>
      </c>
      <c r="J85" s="127">
        <v>140</v>
      </c>
      <c r="K85" s="128">
        <v>0</v>
      </c>
      <c r="L85" s="94">
        <v>0</v>
      </c>
      <c r="M85" s="144" t="s">
        <v>119</v>
      </c>
      <c r="N85" s="96" t="s">
        <v>308</v>
      </c>
      <c r="O85" s="97" t="s">
        <v>182</v>
      </c>
      <c r="P85" s="97" t="s">
        <v>309</v>
      </c>
      <c r="Q85" s="98"/>
      <c r="R85" s="277" t="s">
        <v>862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</row>
    <row r="86" spans="1:161" s="107" customFormat="1" ht="17.100000000000001" customHeight="1" x14ac:dyDescent="0.2">
      <c r="A86" s="122">
        <v>7175</v>
      </c>
      <c r="B86" s="278" t="s">
        <v>75</v>
      </c>
      <c r="C86" s="69" t="s">
        <v>310</v>
      </c>
      <c r="D86" s="279" t="s">
        <v>311</v>
      </c>
      <c r="E86" s="133">
        <f t="shared" si="22"/>
        <v>2111</v>
      </c>
      <c r="F86" s="280">
        <v>1904</v>
      </c>
      <c r="G86" s="281">
        <v>156</v>
      </c>
      <c r="H86" s="282">
        <v>51</v>
      </c>
      <c r="I86" s="221">
        <v>206</v>
      </c>
      <c r="J86" s="283">
        <v>65</v>
      </c>
      <c r="K86" s="135">
        <v>0</v>
      </c>
      <c r="L86" s="238">
        <v>0</v>
      </c>
      <c r="M86" s="159" t="s">
        <v>119</v>
      </c>
      <c r="N86" s="225" t="s">
        <v>312</v>
      </c>
      <c r="O86" s="284" t="s">
        <v>115</v>
      </c>
      <c r="P86" s="285"/>
      <c r="Q86" s="286"/>
      <c r="R86" s="138" t="s">
        <v>261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</row>
    <row r="87" spans="1:161" s="147" customFormat="1" ht="17.100000000000001" customHeight="1" thickBot="1" x14ac:dyDescent="0.25">
      <c r="A87" s="287">
        <v>7176</v>
      </c>
      <c r="B87" s="288" t="s">
        <v>180</v>
      </c>
      <c r="C87" s="289" t="s">
        <v>297</v>
      </c>
      <c r="D87" s="290" t="s">
        <v>313</v>
      </c>
      <c r="E87" s="182">
        <f t="shared" si="22"/>
        <v>7450</v>
      </c>
      <c r="F87" s="250">
        <v>7000</v>
      </c>
      <c r="G87" s="250">
        <v>450</v>
      </c>
      <c r="H87" s="251"/>
      <c r="I87" s="252">
        <v>7450</v>
      </c>
      <c r="J87" s="291">
        <v>7000</v>
      </c>
      <c r="K87" s="292">
        <v>5500</v>
      </c>
      <c r="L87" s="293">
        <v>5416</v>
      </c>
      <c r="M87" s="256">
        <f t="shared" ref="M87:M109" si="23">(L87/K87)*100</f>
        <v>98.472727272727269</v>
      </c>
      <c r="N87" s="294" t="s">
        <v>314</v>
      </c>
      <c r="O87" s="295" t="s">
        <v>315</v>
      </c>
      <c r="P87" s="258" t="s">
        <v>316</v>
      </c>
      <c r="Q87" s="259" t="s">
        <v>177</v>
      </c>
      <c r="R87" s="260" t="s">
        <v>97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</row>
    <row r="88" spans="1:161" s="107" customFormat="1" ht="16.5" customHeight="1" x14ac:dyDescent="0.2">
      <c r="A88" s="122">
        <v>7178</v>
      </c>
      <c r="B88" s="296" t="s">
        <v>32</v>
      </c>
      <c r="C88" s="86" t="s">
        <v>317</v>
      </c>
      <c r="D88" s="297" t="s">
        <v>318</v>
      </c>
      <c r="E88" s="125">
        <f t="shared" si="22"/>
        <v>7213</v>
      </c>
      <c r="F88" s="89">
        <v>5751</v>
      </c>
      <c r="G88" s="90">
        <v>862</v>
      </c>
      <c r="H88" s="103">
        <v>600</v>
      </c>
      <c r="I88" s="91">
        <v>6943</v>
      </c>
      <c r="J88" s="127">
        <v>12500</v>
      </c>
      <c r="K88" s="128">
        <v>5900</v>
      </c>
      <c r="L88" s="94">
        <v>5899</v>
      </c>
      <c r="M88" s="95">
        <f t="shared" si="23"/>
        <v>99.983050847457619</v>
      </c>
      <c r="N88" s="96" t="s">
        <v>319</v>
      </c>
      <c r="O88" s="97" t="s">
        <v>320</v>
      </c>
      <c r="P88" s="97" t="s">
        <v>321</v>
      </c>
      <c r="Q88" s="98" t="s">
        <v>124</v>
      </c>
      <c r="R88" s="121" t="s">
        <v>322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</row>
    <row r="89" spans="1:161" s="107" customFormat="1" ht="17.25" customHeight="1" x14ac:dyDescent="0.2">
      <c r="A89" s="108">
        <v>7179</v>
      </c>
      <c r="B89" s="123" t="s">
        <v>186</v>
      </c>
      <c r="C89" s="110" t="s">
        <v>323</v>
      </c>
      <c r="D89" s="298" t="s">
        <v>324</v>
      </c>
      <c r="E89" s="71">
        <f t="shared" ref="E89:E93" si="24">SUM(F89:H89)</f>
        <v>12659</v>
      </c>
      <c r="F89" s="72">
        <v>11493</v>
      </c>
      <c r="G89" s="72">
        <v>833</v>
      </c>
      <c r="H89" s="73">
        <v>333</v>
      </c>
      <c r="I89" s="74">
        <v>1166</v>
      </c>
      <c r="J89" s="127">
        <v>4600</v>
      </c>
      <c r="K89" s="128">
        <v>120</v>
      </c>
      <c r="L89" s="77">
        <v>98</v>
      </c>
      <c r="M89" s="78">
        <f t="shared" si="23"/>
        <v>81.666666666666671</v>
      </c>
      <c r="N89" s="96" t="s">
        <v>325</v>
      </c>
      <c r="O89" s="97" t="s">
        <v>49</v>
      </c>
      <c r="P89" s="195" t="s">
        <v>51</v>
      </c>
      <c r="Q89" s="98"/>
      <c r="R89" s="138" t="s">
        <v>326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</row>
    <row r="90" spans="1:161" s="107" customFormat="1" ht="17.25" customHeight="1" x14ac:dyDescent="0.2">
      <c r="A90" s="108">
        <v>7193</v>
      </c>
      <c r="B90" s="299" t="s">
        <v>32</v>
      </c>
      <c r="C90" s="69" t="s">
        <v>317</v>
      </c>
      <c r="D90" s="300" t="s">
        <v>327</v>
      </c>
      <c r="E90" s="133">
        <f t="shared" si="24"/>
        <v>1763</v>
      </c>
      <c r="F90" s="301">
        <v>1315</v>
      </c>
      <c r="G90" s="112">
        <v>328</v>
      </c>
      <c r="H90" s="302">
        <v>120</v>
      </c>
      <c r="I90" s="303">
        <v>1418</v>
      </c>
      <c r="J90" s="113">
        <v>1700</v>
      </c>
      <c r="K90" s="114">
        <v>1350</v>
      </c>
      <c r="L90" s="77">
        <v>1349</v>
      </c>
      <c r="M90" s="78">
        <f t="shared" si="23"/>
        <v>99.925925925925924</v>
      </c>
      <c r="N90" s="304" t="s">
        <v>328</v>
      </c>
      <c r="O90" s="80" t="s">
        <v>49</v>
      </c>
      <c r="P90" s="80" t="s">
        <v>329</v>
      </c>
      <c r="Q90" s="82"/>
      <c r="R90" s="116" t="s">
        <v>322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</row>
    <row r="91" spans="1:161" s="84" customFormat="1" ht="27.75" customHeight="1" x14ac:dyDescent="0.2">
      <c r="A91" s="122">
        <v>7204</v>
      </c>
      <c r="B91" s="305" t="s">
        <v>330</v>
      </c>
      <c r="C91" s="86" t="s">
        <v>117</v>
      </c>
      <c r="D91" s="106" t="s">
        <v>331</v>
      </c>
      <c r="E91" s="125">
        <f t="shared" si="24"/>
        <v>2860</v>
      </c>
      <c r="F91" s="90">
        <v>1810</v>
      </c>
      <c r="G91" s="90">
        <v>360</v>
      </c>
      <c r="H91" s="103">
        <v>690</v>
      </c>
      <c r="I91" s="91">
        <v>488</v>
      </c>
      <c r="J91" s="127">
        <v>600</v>
      </c>
      <c r="K91" s="128">
        <v>300</v>
      </c>
      <c r="L91" s="94">
        <v>237</v>
      </c>
      <c r="M91" s="95">
        <f t="shared" si="23"/>
        <v>79</v>
      </c>
      <c r="N91" s="96" t="s">
        <v>100</v>
      </c>
      <c r="O91" s="97"/>
      <c r="P91" s="97"/>
      <c r="Q91" s="98"/>
      <c r="R91" s="99" t="s">
        <v>332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</row>
    <row r="92" spans="1:161" s="84" customFormat="1" ht="15.75" customHeight="1" x14ac:dyDescent="0.2">
      <c r="A92" s="122">
        <v>7205</v>
      </c>
      <c r="B92" s="305" t="s">
        <v>80</v>
      </c>
      <c r="C92" s="86" t="s">
        <v>117</v>
      </c>
      <c r="D92" s="106" t="s">
        <v>333</v>
      </c>
      <c r="E92" s="88">
        <f t="shared" si="24"/>
        <v>6640</v>
      </c>
      <c r="F92" s="90">
        <v>5500</v>
      </c>
      <c r="G92" s="90">
        <v>500</v>
      </c>
      <c r="H92" s="103">
        <v>640</v>
      </c>
      <c r="I92" s="91">
        <v>661</v>
      </c>
      <c r="J92" s="127">
        <v>400</v>
      </c>
      <c r="K92" s="128">
        <v>100</v>
      </c>
      <c r="L92" s="94">
        <v>0</v>
      </c>
      <c r="M92" s="95">
        <f t="shared" si="23"/>
        <v>0</v>
      </c>
      <c r="N92" s="96"/>
      <c r="O92" s="97"/>
      <c r="P92" s="97"/>
      <c r="Q92" s="98"/>
      <c r="R92" s="306" t="s">
        <v>334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212"/>
    </row>
    <row r="93" spans="1:161" s="308" customFormat="1" ht="27.75" customHeight="1" thickBot="1" x14ac:dyDescent="0.25">
      <c r="A93" s="122">
        <v>7206</v>
      </c>
      <c r="B93" s="305" t="s">
        <v>84</v>
      </c>
      <c r="C93" s="86" t="s">
        <v>117</v>
      </c>
      <c r="D93" s="276" t="s">
        <v>335</v>
      </c>
      <c r="E93" s="125">
        <f t="shared" si="24"/>
        <v>20650</v>
      </c>
      <c r="F93" s="90">
        <v>16300</v>
      </c>
      <c r="G93" s="90">
        <v>1750</v>
      </c>
      <c r="H93" s="103">
        <v>2600</v>
      </c>
      <c r="I93" s="91">
        <v>3726</v>
      </c>
      <c r="J93" s="127">
        <v>2900</v>
      </c>
      <c r="K93" s="128">
        <v>1550</v>
      </c>
      <c r="L93" s="94">
        <v>1108</v>
      </c>
      <c r="M93" s="95">
        <f t="shared" si="23"/>
        <v>71.483870967741936</v>
      </c>
      <c r="N93" s="96" t="s">
        <v>283</v>
      </c>
      <c r="O93" s="307" t="s">
        <v>110</v>
      </c>
      <c r="P93" s="97" t="s">
        <v>336</v>
      </c>
      <c r="Q93" s="98"/>
      <c r="R93" s="138" t="s">
        <v>337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  <c r="DH93" s="117"/>
      <c r="DI93" s="117"/>
      <c r="DJ93" s="117"/>
      <c r="DK93" s="117"/>
      <c r="DL93" s="117"/>
      <c r="DM93" s="117"/>
      <c r="DN93" s="117"/>
      <c r="DO93" s="117"/>
      <c r="DP93" s="117"/>
      <c r="DQ93" s="117"/>
      <c r="DR93" s="117"/>
      <c r="DS93" s="117"/>
      <c r="DT93" s="117"/>
      <c r="DU93" s="117"/>
      <c r="DV93" s="117"/>
      <c r="DW93" s="117"/>
      <c r="DX93" s="117"/>
      <c r="DY93" s="117"/>
      <c r="DZ93" s="117"/>
      <c r="EA93" s="117"/>
      <c r="EB93" s="117"/>
      <c r="EC93" s="117"/>
      <c r="ED93" s="117"/>
      <c r="EE93" s="117"/>
      <c r="EF93" s="117"/>
      <c r="EG93" s="117"/>
      <c r="EH93" s="117"/>
      <c r="EI93" s="117"/>
      <c r="EJ93" s="117"/>
      <c r="EK93" s="117"/>
      <c r="EL93" s="117"/>
      <c r="EM93" s="117"/>
      <c r="EN93" s="117"/>
      <c r="EO93" s="117"/>
      <c r="EP93" s="117"/>
      <c r="EQ93" s="117"/>
      <c r="ER93" s="117"/>
      <c r="ES93" s="117"/>
      <c r="ET93" s="117"/>
      <c r="EU93" s="117"/>
      <c r="EV93" s="117"/>
      <c r="EW93" s="117"/>
      <c r="EX93" s="117"/>
      <c r="EY93" s="117"/>
      <c r="EZ93" s="117"/>
      <c r="FA93" s="117"/>
      <c r="FB93" s="117"/>
      <c r="FC93" s="117"/>
      <c r="FD93" s="117"/>
      <c r="FE93" s="117"/>
    </row>
    <row r="94" spans="1:161" s="84" customFormat="1" ht="15.75" customHeight="1" x14ac:dyDescent="0.2">
      <c r="A94" s="108">
        <v>7211</v>
      </c>
      <c r="B94" s="309" t="s">
        <v>75</v>
      </c>
      <c r="C94" s="69" t="s">
        <v>286</v>
      </c>
      <c r="D94" s="130" t="s">
        <v>338</v>
      </c>
      <c r="E94" s="71">
        <f t="shared" ref="E94" si="25">SUM(F94:H94)</f>
        <v>9000</v>
      </c>
      <c r="F94" s="72">
        <v>8000</v>
      </c>
      <c r="G94" s="72">
        <v>1000</v>
      </c>
      <c r="H94" s="73"/>
      <c r="I94" s="74">
        <v>9000</v>
      </c>
      <c r="J94" s="113">
        <v>4600</v>
      </c>
      <c r="K94" s="114">
        <v>6372</v>
      </c>
      <c r="L94" s="77">
        <v>5994</v>
      </c>
      <c r="M94" s="78">
        <f t="shared" si="23"/>
        <v>94.067796610169495</v>
      </c>
      <c r="N94" s="79" t="s">
        <v>339</v>
      </c>
      <c r="O94" s="80" t="s">
        <v>106</v>
      </c>
      <c r="P94" s="80" t="s">
        <v>340</v>
      </c>
      <c r="Q94" s="82" t="s">
        <v>341</v>
      </c>
      <c r="R94" s="274" t="s">
        <v>97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</row>
    <row r="95" spans="1:161" s="104" customFormat="1" ht="16.5" customHeight="1" x14ac:dyDescent="0.2">
      <c r="A95" s="122">
        <v>7231</v>
      </c>
      <c r="B95" s="123"/>
      <c r="C95" s="105" t="s">
        <v>297</v>
      </c>
      <c r="D95" s="310" t="s">
        <v>342</v>
      </c>
      <c r="E95" s="88">
        <f t="shared" si="22"/>
        <v>6000</v>
      </c>
      <c r="F95" s="90"/>
      <c r="G95" s="128">
        <v>6000</v>
      </c>
      <c r="H95" s="103"/>
      <c r="I95" s="91">
        <v>6000</v>
      </c>
      <c r="J95" s="127">
        <v>1600</v>
      </c>
      <c r="K95" s="128">
        <v>600</v>
      </c>
      <c r="L95" s="94">
        <v>354</v>
      </c>
      <c r="M95" s="95">
        <f t="shared" si="23"/>
        <v>59</v>
      </c>
      <c r="N95" s="311"/>
      <c r="O95" s="312"/>
      <c r="P95" s="97"/>
      <c r="Q95" s="98"/>
      <c r="R95" s="99" t="s">
        <v>343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</row>
    <row r="96" spans="1:161" s="107" customFormat="1" ht="17.100000000000001" customHeight="1" x14ac:dyDescent="0.2">
      <c r="A96" s="108">
        <v>7232</v>
      </c>
      <c r="B96" s="299"/>
      <c r="C96" s="69" t="s">
        <v>317</v>
      </c>
      <c r="D96" s="130" t="s">
        <v>344</v>
      </c>
      <c r="E96" s="133">
        <f t="shared" si="22"/>
        <v>3807</v>
      </c>
      <c r="F96" s="155"/>
      <c r="G96" s="114">
        <v>3802</v>
      </c>
      <c r="H96" s="73">
        <v>5</v>
      </c>
      <c r="I96" s="74">
        <v>3802</v>
      </c>
      <c r="J96" s="113">
        <v>950</v>
      </c>
      <c r="K96" s="114">
        <v>450</v>
      </c>
      <c r="L96" s="77">
        <v>448</v>
      </c>
      <c r="M96" s="78">
        <f t="shared" si="23"/>
        <v>99.555555555555557</v>
      </c>
      <c r="N96" s="304"/>
      <c r="O96" s="313"/>
      <c r="P96" s="80"/>
      <c r="Q96" s="82"/>
      <c r="R96" s="138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</row>
    <row r="97" spans="1:161" s="308" customFormat="1" ht="27.75" customHeight="1" thickBot="1" x14ac:dyDescent="0.25">
      <c r="A97" s="122">
        <v>7233</v>
      </c>
      <c r="B97" s="123"/>
      <c r="C97" s="86" t="s">
        <v>117</v>
      </c>
      <c r="D97" s="314" t="s">
        <v>345</v>
      </c>
      <c r="E97" s="125">
        <f t="shared" si="22"/>
        <v>990</v>
      </c>
      <c r="F97" s="90"/>
      <c r="G97" s="128">
        <v>645</v>
      </c>
      <c r="H97" s="103">
        <v>345</v>
      </c>
      <c r="I97" s="91">
        <v>338</v>
      </c>
      <c r="J97" s="127">
        <v>600</v>
      </c>
      <c r="K97" s="128">
        <v>100</v>
      </c>
      <c r="L97" s="94">
        <v>0</v>
      </c>
      <c r="M97" s="95">
        <f t="shared" si="23"/>
        <v>0</v>
      </c>
      <c r="N97" s="315"/>
      <c r="O97" s="316"/>
      <c r="P97" s="97"/>
      <c r="Q97" s="98"/>
      <c r="R97" s="99" t="s">
        <v>346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17"/>
      <c r="CN97" s="117"/>
      <c r="CO97" s="117"/>
      <c r="CP97" s="117"/>
      <c r="CQ97" s="117"/>
      <c r="CR97" s="117"/>
      <c r="CS97" s="117"/>
      <c r="CT97" s="117"/>
      <c r="CU97" s="117"/>
      <c r="CV97" s="117"/>
      <c r="CW97" s="117"/>
      <c r="CX97" s="117"/>
      <c r="CY97" s="117"/>
      <c r="CZ97" s="117"/>
      <c r="DA97" s="117"/>
      <c r="DB97" s="117"/>
      <c r="DC97" s="117"/>
      <c r="DD97" s="117"/>
      <c r="DE97" s="117"/>
      <c r="DF97" s="117"/>
      <c r="DG97" s="117"/>
      <c r="DH97" s="117"/>
      <c r="DI97" s="117"/>
      <c r="DJ97" s="117"/>
      <c r="DK97" s="117"/>
      <c r="DL97" s="117"/>
      <c r="DM97" s="117"/>
      <c r="DN97" s="117"/>
      <c r="DO97" s="117"/>
      <c r="DP97" s="117"/>
      <c r="DQ97" s="117"/>
      <c r="DR97" s="117"/>
      <c r="DS97" s="117"/>
      <c r="DT97" s="117"/>
      <c r="DU97" s="117"/>
      <c r="DV97" s="117"/>
      <c r="DW97" s="117"/>
      <c r="DX97" s="117"/>
      <c r="DY97" s="117"/>
      <c r="DZ97" s="117"/>
      <c r="EA97" s="117"/>
      <c r="EB97" s="117"/>
      <c r="EC97" s="117"/>
      <c r="ED97" s="117"/>
      <c r="EE97" s="117"/>
      <c r="EF97" s="117"/>
      <c r="EG97" s="117"/>
      <c r="EH97" s="117"/>
      <c r="EI97" s="117"/>
      <c r="EJ97" s="117"/>
      <c r="EK97" s="117"/>
      <c r="EL97" s="117"/>
      <c r="EM97" s="117"/>
      <c r="EN97" s="117"/>
      <c r="EO97" s="117"/>
      <c r="EP97" s="117"/>
      <c r="EQ97" s="117"/>
      <c r="ER97" s="117"/>
      <c r="ES97" s="117"/>
      <c r="ET97" s="117"/>
      <c r="EU97" s="117"/>
      <c r="EV97" s="117"/>
      <c r="EW97" s="117"/>
      <c r="EX97" s="117"/>
      <c r="EY97" s="117"/>
      <c r="EZ97" s="117"/>
      <c r="FA97" s="117"/>
      <c r="FB97" s="117"/>
      <c r="FC97" s="117"/>
      <c r="FD97" s="117"/>
      <c r="FE97" s="117"/>
    </row>
    <row r="98" spans="1:161" s="107" customFormat="1" ht="14.25" customHeight="1" x14ac:dyDescent="0.2">
      <c r="A98" s="108">
        <v>7234</v>
      </c>
      <c r="B98" s="123"/>
      <c r="C98" s="110" t="s">
        <v>323</v>
      </c>
      <c r="D98" s="317" t="s">
        <v>347</v>
      </c>
      <c r="E98" s="71">
        <f t="shared" si="22"/>
        <v>2800</v>
      </c>
      <c r="F98" s="72"/>
      <c r="G98" s="114">
        <v>2700</v>
      </c>
      <c r="H98" s="73">
        <v>100</v>
      </c>
      <c r="I98" s="74">
        <v>2800</v>
      </c>
      <c r="J98" s="127">
        <v>850</v>
      </c>
      <c r="K98" s="128">
        <v>30</v>
      </c>
      <c r="L98" s="77">
        <v>0</v>
      </c>
      <c r="M98" s="78">
        <f t="shared" si="23"/>
        <v>0</v>
      </c>
      <c r="N98" s="311"/>
      <c r="O98" s="316"/>
      <c r="P98" s="195" t="s">
        <v>348</v>
      </c>
      <c r="Q98" s="98"/>
      <c r="R98" s="138" t="s">
        <v>349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</row>
    <row r="99" spans="1:161" s="104" customFormat="1" ht="16.5" customHeight="1" x14ac:dyDescent="0.2">
      <c r="A99" s="122">
        <v>7236</v>
      </c>
      <c r="B99" s="123"/>
      <c r="C99" s="86" t="s">
        <v>306</v>
      </c>
      <c r="D99" s="131" t="s">
        <v>350</v>
      </c>
      <c r="E99" s="88">
        <f t="shared" si="22"/>
        <v>3000</v>
      </c>
      <c r="F99" s="90"/>
      <c r="G99" s="128">
        <v>3000</v>
      </c>
      <c r="H99" s="103"/>
      <c r="I99" s="91">
        <v>1644</v>
      </c>
      <c r="J99" s="127">
        <v>1000</v>
      </c>
      <c r="K99" s="128">
        <v>940</v>
      </c>
      <c r="L99" s="77">
        <v>928</v>
      </c>
      <c r="M99" s="95">
        <f t="shared" si="23"/>
        <v>98.723404255319153</v>
      </c>
      <c r="N99" s="315"/>
      <c r="O99" s="316"/>
      <c r="P99" s="97"/>
      <c r="Q99" s="98"/>
      <c r="R99" s="99" t="s">
        <v>351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</row>
    <row r="100" spans="1:161" s="84" customFormat="1" ht="27" customHeight="1" x14ac:dyDescent="0.2">
      <c r="A100" s="108">
        <v>7238</v>
      </c>
      <c r="B100" s="318" t="s">
        <v>80</v>
      </c>
      <c r="C100" s="69" t="s">
        <v>117</v>
      </c>
      <c r="D100" s="130" t="s">
        <v>352</v>
      </c>
      <c r="E100" s="133">
        <f t="shared" si="22"/>
        <v>10440</v>
      </c>
      <c r="F100" s="72">
        <v>9450</v>
      </c>
      <c r="G100" s="72">
        <v>390</v>
      </c>
      <c r="H100" s="73">
        <v>600</v>
      </c>
      <c r="I100" s="74">
        <v>608</v>
      </c>
      <c r="J100" s="113">
        <v>1184</v>
      </c>
      <c r="K100" s="114">
        <v>384</v>
      </c>
      <c r="L100" s="77">
        <v>0</v>
      </c>
      <c r="M100" s="95">
        <f t="shared" si="23"/>
        <v>0</v>
      </c>
      <c r="N100" s="304" t="s">
        <v>353</v>
      </c>
      <c r="O100" s="313" t="s">
        <v>82</v>
      </c>
      <c r="P100" s="80"/>
      <c r="Q100" s="82"/>
      <c r="R100" s="138" t="s">
        <v>354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</row>
    <row r="101" spans="1:161" s="104" customFormat="1" ht="22.5" customHeight="1" x14ac:dyDescent="0.2">
      <c r="A101" s="122">
        <v>7243</v>
      </c>
      <c r="B101" s="319" t="s">
        <v>84</v>
      </c>
      <c r="C101" s="86" t="s">
        <v>98</v>
      </c>
      <c r="D101" s="320" t="s">
        <v>355</v>
      </c>
      <c r="E101" s="88">
        <f t="shared" si="22"/>
        <v>2242</v>
      </c>
      <c r="F101" s="90">
        <f>I101-G101</f>
        <v>1391</v>
      </c>
      <c r="G101" s="90">
        <v>851</v>
      </c>
      <c r="H101" s="103"/>
      <c r="I101" s="91">
        <v>2242</v>
      </c>
      <c r="J101" s="127">
        <v>707</v>
      </c>
      <c r="K101" s="128">
        <v>515</v>
      </c>
      <c r="L101" s="94">
        <v>514</v>
      </c>
      <c r="M101" s="95">
        <f t="shared" si="23"/>
        <v>99.805825242718456</v>
      </c>
      <c r="N101" s="315"/>
      <c r="O101" s="316"/>
      <c r="P101" s="97" t="s">
        <v>356</v>
      </c>
      <c r="Q101" s="321" t="s">
        <v>357</v>
      </c>
      <c r="R101" s="196" t="s">
        <v>39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</row>
    <row r="102" spans="1:161" s="107" customFormat="1" ht="27.75" customHeight="1" x14ac:dyDescent="0.2">
      <c r="A102" s="108">
        <v>7249</v>
      </c>
      <c r="B102" s="322" t="s">
        <v>358</v>
      </c>
      <c r="C102" s="69" t="s">
        <v>317</v>
      </c>
      <c r="D102" s="322" t="s">
        <v>359</v>
      </c>
      <c r="E102" s="133">
        <f t="shared" ref="E102:E106" si="26">SUM(F102:H102)</f>
        <v>829</v>
      </c>
      <c r="F102" s="155">
        <v>581</v>
      </c>
      <c r="G102" s="72">
        <v>198</v>
      </c>
      <c r="H102" s="73">
        <v>50</v>
      </c>
      <c r="I102" s="74">
        <v>819</v>
      </c>
      <c r="J102" s="113">
        <v>700</v>
      </c>
      <c r="K102" s="114">
        <v>600</v>
      </c>
      <c r="L102" s="77">
        <v>600</v>
      </c>
      <c r="M102" s="78">
        <f t="shared" si="23"/>
        <v>100</v>
      </c>
      <c r="N102" s="304" t="s">
        <v>360</v>
      </c>
      <c r="O102" s="313" t="s">
        <v>361</v>
      </c>
      <c r="P102" s="80" t="s">
        <v>362</v>
      </c>
      <c r="Q102" s="82" t="s">
        <v>341</v>
      </c>
      <c r="R102" s="121" t="s">
        <v>363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</row>
    <row r="103" spans="1:161" s="84" customFormat="1" ht="39" customHeight="1" x14ac:dyDescent="0.2">
      <c r="A103" s="108">
        <v>7250</v>
      </c>
      <c r="B103" s="318" t="s">
        <v>364</v>
      </c>
      <c r="C103" s="69" t="s">
        <v>117</v>
      </c>
      <c r="D103" s="323" t="s">
        <v>365</v>
      </c>
      <c r="E103" s="133">
        <f t="shared" si="26"/>
        <v>1810</v>
      </c>
      <c r="F103" s="72">
        <v>1320</v>
      </c>
      <c r="G103" s="72">
        <v>335</v>
      </c>
      <c r="H103" s="73">
        <v>155</v>
      </c>
      <c r="I103" s="74">
        <v>1454</v>
      </c>
      <c r="J103" s="113">
        <v>2900</v>
      </c>
      <c r="K103" s="114">
        <v>1200</v>
      </c>
      <c r="L103" s="77">
        <v>525</v>
      </c>
      <c r="M103" s="78">
        <f t="shared" si="23"/>
        <v>43.75</v>
      </c>
      <c r="N103" s="304" t="s">
        <v>366</v>
      </c>
      <c r="O103" s="313" t="s">
        <v>283</v>
      </c>
      <c r="P103" s="324" t="s">
        <v>45</v>
      </c>
      <c r="Q103" s="82"/>
      <c r="R103" s="205" t="s">
        <v>871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</row>
    <row r="104" spans="1:161" s="104" customFormat="1" ht="27" customHeight="1" x14ac:dyDescent="0.2">
      <c r="A104" s="108">
        <v>7251</v>
      </c>
      <c r="B104" s="326" t="s">
        <v>367</v>
      </c>
      <c r="C104" s="69" t="s">
        <v>98</v>
      </c>
      <c r="D104" s="327" t="s">
        <v>368</v>
      </c>
      <c r="E104" s="71">
        <f t="shared" si="26"/>
        <v>9004</v>
      </c>
      <c r="F104" s="72">
        <v>8915</v>
      </c>
      <c r="G104" s="72"/>
      <c r="H104" s="73">
        <v>89</v>
      </c>
      <c r="I104" s="74">
        <v>9004</v>
      </c>
      <c r="J104" s="113">
        <v>12000</v>
      </c>
      <c r="K104" s="114">
        <v>1298</v>
      </c>
      <c r="L104" s="77">
        <v>1219</v>
      </c>
      <c r="M104" s="78">
        <f t="shared" si="23"/>
        <v>93.913713405238823</v>
      </c>
      <c r="N104" s="79" t="s">
        <v>314</v>
      </c>
      <c r="O104" s="80" t="s">
        <v>315</v>
      </c>
      <c r="P104" s="80" t="s">
        <v>369</v>
      </c>
      <c r="Q104" s="82" t="s">
        <v>370</v>
      </c>
      <c r="R104" s="116" t="s">
        <v>97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</row>
    <row r="105" spans="1:161" s="147" customFormat="1" ht="30" customHeight="1" x14ac:dyDescent="0.2">
      <c r="A105" s="122">
        <v>7262</v>
      </c>
      <c r="B105" s="328" t="s">
        <v>330</v>
      </c>
      <c r="C105" s="69" t="s">
        <v>310</v>
      </c>
      <c r="D105" s="323" t="s">
        <v>371</v>
      </c>
      <c r="E105" s="133">
        <f t="shared" si="26"/>
        <v>3320</v>
      </c>
      <c r="F105" s="329">
        <v>2980</v>
      </c>
      <c r="G105" s="72">
        <v>288</v>
      </c>
      <c r="H105" s="330">
        <v>52</v>
      </c>
      <c r="I105" s="331">
        <v>3320</v>
      </c>
      <c r="J105" s="113">
        <v>3800</v>
      </c>
      <c r="K105" s="332">
        <v>3054</v>
      </c>
      <c r="L105" s="77">
        <v>3041</v>
      </c>
      <c r="M105" s="78">
        <f t="shared" si="23"/>
        <v>99.574328749181404</v>
      </c>
      <c r="N105" s="79" t="s">
        <v>95</v>
      </c>
      <c r="O105" s="80" t="s">
        <v>100</v>
      </c>
      <c r="P105" s="80" t="s">
        <v>372</v>
      </c>
      <c r="Q105" s="333" t="s">
        <v>155</v>
      </c>
      <c r="R105" s="334" t="s">
        <v>373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00"/>
      <c r="CN105" s="100"/>
      <c r="CO105" s="100"/>
      <c r="CP105" s="100"/>
      <c r="CQ105" s="100"/>
      <c r="CR105" s="100"/>
      <c r="CS105" s="100"/>
      <c r="CT105" s="100"/>
      <c r="CU105" s="100"/>
      <c r="CV105" s="100"/>
      <c r="CW105" s="100"/>
      <c r="CX105" s="100"/>
      <c r="CY105" s="100"/>
      <c r="CZ105" s="100"/>
      <c r="DA105" s="100"/>
      <c r="DB105" s="100"/>
      <c r="DC105" s="100"/>
      <c r="DD105" s="100"/>
      <c r="DE105" s="100"/>
      <c r="DF105" s="100"/>
      <c r="DG105" s="100"/>
      <c r="DH105" s="100"/>
      <c r="DI105" s="100"/>
      <c r="DJ105" s="100"/>
      <c r="DK105" s="100"/>
      <c r="DL105" s="100"/>
      <c r="DM105" s="100"/>
      <c r="DN105" s="100"/>
      <c r="DO105" s="100"/>
      <c r="DP105" s="100"/>
      <c r="DQ105" s="100"/>
      <c r="DR105" s="100"/>
      <c r="DS105" s="100"/>
      <c r="DT105" s="100"/>
      <c r="DU105" s="100"/>
      <c r="DV105" s="100"/>
      <c r="DW105" s="100"/>
      <c r="DX105" s="100"/>
      <c r="DY105" s="100"/>
      <c r="DZ105" s="100"/>
      <c r="EA105" s="100"/>
      <c r="EB105" s="100"/>
      <c r="EC105" s="100"/>
      <c r="ED105" s="100"/>
      <c r="EE105" s="100"/>
      <c r="EF105" s="100"/>
      <c r="EG105" s="100"/>
      <c r="EH105" s="100"/>
      <c r="EI105" s="100"/>
      <c r="EJ105" s="100"/>
      <c r="EK105" s="100"/>
      <c r="EL105" s="100"/>
      <c r="EM105" s="100"/>
      <c r="EN105" s="100"/>
      <c r="EO105" s="100"/>
      <c r="EP105" s="100"/>
      <c r="EQ105" s="100"/>
      <c r="ER105" s="100"/>
      <c r="ES105" s="100"/>
      <c r="ET105" s="100"/>
      <c r="EU105" s="100"/>
      <c r="EV105" s="100"/>
      <c r="EW105" s="100"/>
      <c r="EX105" s="100"/>
      <c r="EY105" s="100"/>
      <c r="EZ105" s="100"/>
      <c r="FA105" s="100"/>
      <c r="FB105" s="100"/>
      <c r="FC105" s="100"/>
      <c r="FD105" s="100"/>
      <c r="FE105" s="100"/>
    </row>
    <row r="106" spans="1:161" s="107" customFormat="1" ht="30" customHeight="1" x14ac:dyDescent="0.2">
      <c r="A106" s="108">
        <v>7264</v>
      </c>
      <c r="B106" s="328" t="s">
        <v>32</v>
      </c>
      <c r="C106" s="69" t="s">
        <v>317</v>
      </c>
      <c r="D106" s="335" t="s">
        <v>374</v>
      </c>
      <c r="E106" s="133">
        <f t="shared" si="26"/>
        <v>1802</v>
      </c>
      <c r="F106" s="155">
        <v>1400</v>
      </c>
      <c r="G106" s="72">
        <v>302</v>
      </c>
      <c r="H106" s="73">
        <v>100</v>
      </c>
      <c r="I106" s="74">
        <v>1542</v>
      </c>
      <c r="J106" s="113">
        <v>2000</v>
      </c>
      <c r="K106" s="114">
        <v>1469</v>
      </c>
      <c r="L106" s="77">
        <v>1469</v>
      </c>
      <c r="M106" s="78">
        <f t="shared" si="23"/>
        <v>100</v>
      </c>
      <c r="N106" s="304" t="s">
        <v>328</v>
      </c>
      <c r="O106" s="313" t="s">
        <v>375</v>
      </c>
      <c r="P106" s="80" t="s">
        <v>376</v>
      </c>
      <c r="Q106" s="82" t="s">
        <v>82</v>
      </c>
      <c r="R106" s="205" t="s">
        <v>857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</row>
    <row r="107" spans="1:161" s="107" customFormat="1" ht="15.75" customHeight="1" x14ac:dyDescent="0.2">
      <c r="A107" s="108">
        <v>7266</v>
      </c>
      <c r="B107" s="318" t="s">
        <v>367</v>
      </c>
      <c r="C107" s="110" t="s">
        <v>297</v>
      </c>
      <c r="D107" s="328" t="s">
        <v>377</v>
      </c>
      <c r="E107" s="71">
        <f t="shared" si="22"/>
        <v>3200</v>
      </c>
      <c r="F107" s="72">
        <v>3200</v>
      </c>
      <c r="G107" s="72"/>
      <c r="H107" s="73"/>
      <c r="I107" s="74">
        <v>3041</v>
      </c>
      <c r="J107" s="113">
        <v>2900</v>
      </c>
      <c r="K107" s="114">
        <v>2900</v>
      </c>
      <c r="L107" s="77">
        <v>0</v>
      </c>
      <c r="M107" s="78">
        <f t="shared" si="23"/>
        <v>0</v>
      </c>
      <c r="N107" s="199"/>
      <c r="O107" s="81"/>
      <c r="P107" s="80" t="s">
        <v>231</v>
      </c>
      <c r="Q107" s="82" t="s">
        <v>294</v>
      </c>
      <c r="R107" s="336" t="s">
        <v>39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</row>
    <row r="108" spans="1:161" s="354" customFormat="1" ht="17.25" customHeight="1" x14ac:dyDescent="0.2">
      <c r="A108" s="337">
        <v>7274</v>
      </c>
      <c r="B108" s="338" t="s">
        <v>186</v>
      </c>
      <c r="C108" s="339" t="s">
        <v>310</v>
      </c>
      <c r="D108" s="326" t="s">
        <v>378</v>
      </c>
      <c r="E108" s="340">
        <f t="shared" ref="E108" si="27">SUM(F108:H108)</f>
        <v>2258</v>
      </c>
      <c r="F108" s="341">
        <v>1926</v>
      </c>
      <c r="G108" s="341">
        <v>296</v>
      </c>
      <c r="H108" s="342">
        <v>36</v>
      </c>
      <c r="I108" s="343">
        <v>2258</v>
      </c>
      <c r="J108" s="344">
        <v>0</v>
      </c>
      <c r="K108" s="345">
        <v>200</v>
      </c>
      <c r="L108" s="346">
        <v>195</v>
      </c>
      <c r="M108" s="347">
        <f t="shared" si="23"/>
        <v>97.5</v>
      </c>
      <c r="N108" s="348" t="s">
        <v>182</v>
      </c>
      <c r="O108" s="349" t="s">
        <v>44</v>
      </c>
      <c r="P108" s="350" t="s">
        <v>379</v>
      </c>
      <c r="Q108" s="351" t="s">
        <v>380</v>
      </c>
      <c r="R108" s="352" t="s">
        <v>97</v>
      </c>
      <c r="S108" s="353"/>
      <c r="T108" s="353"/>
      <c r="U108" s="353"/>
      <c r="V108" s="353"/>
      <c r="W108" s="353"/>
      <c r="X108" s="353"/>
      <c r="Y108" s="353"/>
      <c r="Z108" s="353"/>
      <c r="AA108" s="353"/>
      <c r="AB108" s="353"/>
      <c r="AC108" s="353"/>
      <c r="AD108" s="353"/>
      <c r="AE108" s="353"/>
      <c r="AF108" s="353"/>
      <c r="AG108" s="353"/>
      <c r="AH108" s="353"/>
      <c r="AI108" s="353"/>
      <c r="AJ108" s="353"/>
      <c r="AK108" s="353"/>
      <c r="AL108" s="353"/>
      <c r="AM108" s="353"/>
      <c r="AN108" s="353"/>
      <c r="AO108" s="353"/>
      <c r="AP108" s="353"/>
      <c r="AQ108" s="353"/>
      <c r="AR108" s="353"/>
      <c r="AS108" s="353"/>
      <c r="AT108" s="353"/>
      <c r="AU108" s="353"/>
      <c r="AV108" s="353"/>
      <c r="AW108" s="353"/>
      <c r="AX108" s="353"/>
      <c r="AY108" s="353"/>
      <c r="AZ108" s="353"/>
      <c r="BA108" s="353"/>
      <c r="BB108" s="353"/>
      <c r="BC108" s="353"/>
      <c r="BD108" s="353"/>
      <c r="BE108" s="353"/>
      <c r="BF108" s="353"/>
      <c r="BG108" s="353"/>
      <c r="BH108" s="353"/>
      <c r="BI108" s="353"/>
      <c r="BJ108" s="353"/>
      <c r="BK108" s="353"/>
      <c r="BL108" s="353"/>
      <c r="BM108" s="353"/>
      <c r="BN108" s="353"/>
      <c r="BO108" s="353"/>
      <c r="BP108" s="353"/>
      <c r="BQ108" s="353"/>
      <c r="BR108" s="353"/>
      <c r="BS108" s="353"/>
      <c r="BT108" s="353"/>
      <c r="BU108" s="353"/>
      <c r="BV108" s="353"/>
      <c r="BW108" s="353"/>
      <c r="BX108" s="353"/>
      <c r="BY108" s="353"/>
      <c r="BZ108" s="353"/>
      <c r="CA108" s="353"/>
      <c r="CB108" s="353"/>
      <c r="CC108" s="353"/>
      <c r="CD108" s="353"/>
      <c r="CE108" s="353"/>
      <c r="CF108" s="353"/>
      <c r="CG108" s="353"/>
      <c r="CH108" s="353"/>
      <c r="CI108" s="353"/>
      <c r="CJ108" s="353"/>
      <c r="CK108" s="353"/>
      <c r="CL108" s="353"/>
      <c r="CM108" s="353"/>
      <c r="CN108" s="353"/>
      <c r="CO108" s="353"/>
      <c r="CP108" s="353"/>
      <c r="CQ108" s="353"/>
      <c r="CR108" s="353"/>
      <c r="CS108" s="353"/>
      <c r="CT108" s="353"/>
      <c r="CU108" s="353"/>
      <c r="CV108" s="353"/>
      <c r="CW108" s="353"/>
      <c r="CX108" s="353"/>
      <c r="CY108" s="353"/>
      <c r="CZ108" s="353"/>
      <c r="DA108" s="353"/>
      <c r="DB108" s="353"/>
      <c r="DC108" s="353"/>
      <c r="DD108" s="353"/>
      <c r="DE108" s="353"/>
      <c r="DF108" s="353"/>
      <c r="DG108" s="353"/>
      <c r="DH108" s="353"/>
      <c r="DI108" s="353"/>
      <c r="DJ108" s="353"/>
      <c r="DK108" s="353"/>
      <c r="DL108" s="353"/>
      <c r="DM108" s="353"/>
      <c r="DN108" s="353"/>
      <c r="DO108" s="353"/>
      <c r="DP108" s="353"/>
      <c r="DQ108" s="353"/>
      <c r="DR108" s="353"/>
      <c r="DS108" s="353"/>
      <c r="DT108" s="353"/>
      <c r="DU108" s="353"/>
      <c r="DV108" s="353"/>
      <c r="DW108" s="353"/>
      <c r="DX108" s="353"/>
      <c r="DY108" s="353"/>
      <c r="DZ108" s="353"/>
      <c r="EA108" s="353"/>
      <c r="EB108" s="353"/>
      <c r="EC108" s="353"/>
      <c r="ED108" s="353"/>
      <c r="EE108" s="353"/>
      <c r="EF108" s="353"/>
      <c r="EG108" s="353"/>
      <c r="EH108" s="353"/>
      <c r="EI108" s="353"/>
      <c r="EJ108" s="353"/>
      <c r="EK108" s="353"/>
      <c r="EL108" s="353"/>
      <c r="EM108" s="353"/>
      <c r="EN108" s="353"/>
      <c r="EO108" s="353"/>
      <c r="EP108" s="353"/>
      <c r="EQ108" s="353"/>
      <c r="ER108" s="353"/>
      <c r="ES108" s="353"/>
      <c r="ET108" s="353"/>
      <c r="EU108" s="353"/>
      <c r="EV108" s="353"/>
      <c r="EW108" s="353"/>
      <c r="EX108" s="353"/>
      <c r="EY108" s="353"/>
      <c r="EZ108" s="353"/>
      <c r="FA108" s="353"/>
      <c r="FB108" s="353"/>
      <c r="FC108" s="353"/>
      <c r="FD108" s="353"/>
      <c r="FE108" s="353"/>
    </row>
    <row r="109" spans="1:161" s="104" customFormat="1" ht="17.25" customHeight="1" thickBot="1" x14ac:dyDescent="0.25">
      <c r="A109" s="122">
        <v>7288</v>
      </c>
      <c r="B109" s="123" t="s">
        <v>180</v>
      </c>
      <c r="C109" s="105" t="s">
        <v>98</v>
      </c>
      <c r="D109" s="355" t="s">
        <v>381</v>
      </c>
      <c r="E109" s="88">
        <f>SUM(F109:H109)</f>
        <v>4783</v>
      </c>
      <c r="F109" s="90">
        <f>I109-G109</f>
        <v>4316</v>
      </c>
      <c r="G109" s="90">
        <v>467</v>
      </c>
      <c r="H109" s="103"/>
      <c r="I109" s="91">
        <v>4783</v>
      </c>
      <c r="J109" s="127">
        <v>0</v>
      </c>
      <c r="K109" s="128">
        <v>5485</v>
      </c>
      <c r="L109" s="94">
        <v>4436</v>
      </c>
      <c r="M109" s="95">
        <f t="shared" si="23"/>
        <v>80.875113947128526</v>
      </c>
      <c r="N109" s="207"/>
      <c r="O109" s="97"/>
      <c r="P109" s="195" t="s">
        <v>382</v>
      </c>
      <c r="Q109" s="98" t="s">
        <v>59</v>
      </c>
      <c r="R109" s="336" t="s">
        <v>39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</row>
    <row r="110" spans="1:161" s="66" customFormat="1" ht="17.100000000000001" customHeight="1" x14ac:dyDescent="0.2">
      <c r="A110" s="1009" t="s">
        <v>383</v>
      </c>
      <c r="B110" s="1010"/>
      <c r="C110" s="1010"/>
      <c r="D110" s="1011"/>
      <c r="E110" s="356"/>
      <c r="F110" s="357"/>
      <c r="G110" s="357"/>
      <c r="H110" s="358"/>
      <c r="I110" s="359"/>
      <c r="J110" s="360"/>
      <c r="K110" s="361"/>
      <c r="L110" s="362"/>
      <c r="M110" s="363"/>
      <c r="N110" s="364"/>
      <c r="O110" s="365"/>
      <c r="P110" s="365"/>
      <c r="Q110" s="366"/>
      <c r="R110" s="367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</row>
    <row r="111" spans="1:161" s="66" customFormat="1" ht="17.100000000000001" customHeight="1" thickBot="1" x14ac:dyDescent="0.25">
      <c r="A111" s="368" t="s">
        <v>384</v>
      </c>
      <c r="B111" s="369"/>
      <c r="C111" s="369"/>
      <c r="D111" s="370"/>
      <c r="E111" s="262">
        <f t="shared" ref="E111:L111" si="28">SUM(E112:E182)</f>
        <v>3904691.1810000003</v>
      </c>
      <c r="F111" s="263">
        <f t="shared" si="28"/>
        <v>3607532.1168999998</v>
      </c>
      <c r="G111" s="263">
        <f t="shared" si="28"/>
        <v>225014.9951</v>
      </c>
      <c r="H111" s="264">
        <f t="shared" si="28"/>
        <v>72144.069000000003</v>
      </c>
      <c r="I111" s="265">
        <f t="shared" si="28"/>
        <v>792685</v>
      </c>
      <c r="J111" s="266">
        <f t="shared" si="28"/>
        <v>284646</v>
      </c>
      <c r="K111" s="263">
        <f t="shared" si="28"/>
        <v>162295</v>
      </c>
      <c r="L111" s="267">
        <f t="shared" si="28"/>
        <v>152736</v>
      </c>
      <c r="M111" s="268">
        <f>(L111/K111)*100</f>
        <v>94.110108136418248</v>
      </c>
      <c r="N111" s="269"/>
      <c r="O111" s="371"/>
      <c r="P111" s="371"/>
      <c r="Q111" s="271"/>
      <c r="R111" s="272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</row>
    <row r="112" spans="1:161" s="118" customFormat="1" ht="18" customHeight="1" thickBot="1" x14ac:dyDescent="0.25">
      <c r="A112" s="157">
        <v>778</v>
      </c>
      <c r="B112" s="123" t="s">
        <v>80</v>
      </c>
      <c r="C112" s="105" t="s">
        <v>297</v>
      </c>
      <c r="D112" s="232" t="s">
        <v>385</v>
      </c>
      <c r="E112" s="88">
        <f t="shared" ref="E112:E113" si="29">SUM(F112:H112)</f>
        <v>55929</v>
      </c>
      <c r="F112" s="89">
        <v>55000</v>
      </c>
      <c r="G112" s="90">
        <v>855</v>
      </c>
      <c r="H112" s="103">
        <v>74</v>
      </c>
      <c r="I112" s="91">
        <v>6467</v>
      </c>
      <c r="J112" s="127">
        <v>1000</v>
      </c>
      <c r="K112" s="128">
        <v>0</v>
      </c>
      <c r="L112" s="129">
        <v>0</v>
      </c>
      <c r="M112" s="144" t="s">
        <v>119</v>
      </c>
      <c r="N112" s="96" t="s">
        <v>386</v>
      </c>
      <c r="O112" s="195" t="s">
        <v>387</v>
      </c>
      <c r="P112" s="97" t="s">
        <v>388</v>
      </c>
      <c r="Q112" s="98" t="s">
        <v>178</v>
      </c>
      <c r="R112" s="277" t="s">
        <v>97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17"/>
      <c r="CN112" s="117"/>
      <c r="CO112" s="117"/>
      <c r="CP112" s="117"/>
      <c r="CQ112" s="117"/>
      <c r="CR112" s="117"/>
      <c r="CS112" s="117"/>
      <c r="CT112" s="117"/>
      <c r="CU112" s="117"/>
      <c r="CV112" s="117"/>
      <c r="CW112" s="117"/>
      <c r="CX112" s="117"/>
      <c r="CY112" s="117"/>
      <c r="CZ112" s="117"/>
      <c r="DA112" s="117"/>
      <c r="DB112" s="117"/>
      <c r="DC112" s="117"/>
      <c r="DD112" s="117"/>
      <c r="DE112" s="117"/>
      <c r="DF112" s="117"/>
      <c r="DG112" s="117"/>
      <c r="DH112" s="117"/>
      <c r="DI112" s="117"/>
      <c r="DJ112" s="117"/>
      <c r="DK112" s="117"/>
      <c r="DL112" s="117"/>
      <c r="DM112" s="117"/>
      <c r="DN112" s="117"/>
      <c r="DO112" s="117"/>
      <c r="DP112" s="117"/>
      <c r="DQ112" s="117"/>
      <c r="DR112" s="117"/>
      <c r="DS112" s="117"/>
      <c r="DT112" s="117"/>
      <c r="DU112" s="117"/>
      <c r="DV112" s="117"/>
      <c r="DW112" s="117"/>
      <c r="DX112" s="117"/>
      <c r="DY112" s="117"/>
      <c r="DZ112" s="117"/>
      <c r="EA112" s="117"/>
      <c r="EB112" s="117"/>
      <c r="EC112" s="117"/>
      <c r="ED112" s="117"/>
      <c r="EE112" s="117"/>
      <c r="EF112" s="117"/>
      <c r="EG112" s="117"/>
      <c r="EH112" s="117"/>
      <c r="EI112" s="117"/>
      <c r="EJ112" s="117"/>
      <c r="EK112" s="117"/>
      <c r="EL112" s="117"/>
      <c r="EM112" s="117"/>
      <c r="EN112" s="117"/>
      <c r="EO112" s="117"/>
      <c r="EP112" s="117"/>
      <c r="EQ112" s="117"/>
      <c r="ER112" s="117"/>
      <c r="ES112" s="117"/>
      <c r="ET112" s="117"/>
      <c r="EU112" s="117"/>
      <c r="EV112" s="117"/>
      <c r="EW112" s="117"/>
      <c r="EX112" s="117"/>
      <c r="EY112" s="117"/>
      <c r="EZ112" s="117"/>
      <c r="FA112" s="117"/>
      <c r="FB112" s="117"/>
      <c r="FC112" s="117"/>
      <c r="FD112" s="117"/>
      <c r="FE112" s="117"/>
    </row>
    <row r="113" spans="1:161" s="107" customFormat="1" ht="18" customHeight="1" x14ac:dyDescent="0.2">
      <c r="A113" s="201">
        <v>1004</v>
      </c>
      <c r="B113" s="109" t="s">
        <v>112</v>
      </c>
      <c r="C113" s="110" t="s">
        <v>297</v>
      </c>
      <c r="D113" s="158" t="s">
        <v>302</v>
      </c>
      <c r="E113" s="133">
        <f t="shared" si="29"/>
        <v>24080</v>
      </c>
      <c r="F113" s="72">
        <v>19000</v>
      </c>
      <c r="G113" s="72">
        <v>4080</v>
      </c>
      <c r="H113" s="73">
        <v>1000</v>
      </c>
      <c r="I113" s="74">
        <v>4160</v>
      </c>
      <c r="J113" s="113">
        <v>100</v>
      </c>
      <c r="K113" s="114">
        <v>0</v>
      </c>
      <c r="L113" s="115">
        <v>0</v>
      </c>
      <c r="M113" s="144" t="s">
        <v>119</v>
      </c>
      <c r="N113" s="207" t="s">
        <v>303</v>
      </c>
      <c r="O113" s="81" t="s">
        <v>304</v>
      </c>
      <c r="P113" s="80"/>
      <c r="Q113" s="82"/>
      <c r="R113" s="138" t="s">
        <v>305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</row>
    <row r="114" spans="1:161" s="308" customFormat="1" ht="18" customHeight="1" thickBot="1" x14ac:dyDescent="0.25">
      <c r="A114" s="108">
        <v>3139</v>
      </c>
      <c r="B114" s="109" t="s">
        <v>84</v>
      </c>
      <c r="C114" s="69" t="s">
        <v>98</v>
      </c>
      <c r="D114" s="132" t="s">
        <v>99</v>
      </c>
      <c r="E114" s="71">
        <f t="shared" ref="E114:E178" si="30">SUM(F114:H114)</f>
        <v>7730.1</v>
      </c>
      <c r="F114" s="72">
        <v>7414</v>
      </c>
      <c r="G114" s="112">
        <v>316.10000000000002</v>
      </c>
      <c r="H114" s="73"/>
      <c r="I114" s="74">
        <v>7730</v>
      </c>
      <c r="J114" s="113">
        <v>0</v>
      </c>
      <c r="K114" s="114">
        <v>7537</v>
      </c>
      <c r="L114" s="115">
        <v>7512</v>
      </c>
      <c r="M114" s="78">
        <f t="shared" ref="M114:M176" si="31">(L114/K114)*100</f>
        <v>99.668303038344163</v>
      </c>
      <c r="N114" s="79"/>
      <c r="O114" s="80" t="s">
        <v>100</v>
      </c>
      <c r="P114" s="372" t="s">
        <v>101</v>
      </c>
      <c r="Q114" s="82" t="s">
        <v>91</v>
      </c>
      <c r="R114" s="140" t="s">
        <v>389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17"/>
      <c r="CN114" s="117"/>
      <c r="CO114" s="117"/>
      <c r="CP114" s="117"/>
      <c r="CQ114" s="117"/>
      <c r="CR114" s="117"/>
      <c r="CS114" s="117"/>
      <c r="CT114" s="117"/>
      <c r="CU114" s="117"/>
      <c r="CV114" s="117"/>
      <c r="CW114" s="117"/>
      <c r="CX114" s="117"/>
      <c r="CY114" s="117"/>
      <c r="CZ114" s="117"/>
      <c r="DA114" s="117"/>
      <c r="DB114" s="117"/>
      <c r="DC114" s="117"/>
      <c r="DD114" s="117"/>
      <c r="DE114" s="117"/>
      <c r="DF114" s="117"/>
      <c r="DG114" s="117"/>
      <c r="DH114" s="117"/>
      <c r="DI114" s="117"/>
      <c r="DJ114" s="117"/>
      <c r="DK114" s="117"/>
      <c r="DL114" s="117"/>
      <c r="DM114" s="117"/>
      <c r="DN114" s="117"/>
      <c r="DO114" s="117"/>
      <c r="DP114" s="117"/>
      <c r="DQ114" s="117"/>
      <c r="DR114" s="117"/>
      <c r="DS114" s="117"/>
      <c r="DT114" s="117"/>
      <c r="DU114" s="117"/>
      <c r="DV114" s="117"/>
      <c r="DW114" s="117"/>
      <c r="DX114" s="117"/>
      <c r="DY114" s="117"/>
      <c r="DZ114" s="117"/>
      <c r="EA114" s="117"/>
      <c r="EB114" s="117"/>
      <c r="EC114" s="117"/>
      <c r="ED114" s="117"/>
      <c r="EE114" s="117"/>
      <c r="EF114" s="117"/>
      <c r="EG114" s="117"/>
      <c r="EH114" s="117"/>
      <c r="EI114" s="117"/>
      <c r="EJ114" s="117"/>
      <c r="EK114" s="117"/>
      <c r="EL114" s="117"/>
      <c r="EM114" s="117"/>
      <c r="EN114" s="117"/>
      <c r="EO114" s="117"/>
      <c r="EP114" s="117"/>
      <c r="EQ114" s="117"/>
      <c r="ER114" s="117"/>
      <c r="ES114" s="117"/>
      <c r="ET114" s="117"/>
      <c r="EU114" s="117"/>
      <c r="EV114" s="117"/>
      <c r="EW114" s="117"/>
      <c r="EX114" s="117"/>
      <c r="EY114" s="117"/>
      <c r="EZ114" s="117"/>
      <c r="FA114" s="117"/>
      <c r="FB114" s="117"/>
      <c r="FC114" s="117"/>
      <c r="FD114" s="117"/>
      <c r="FE114" s="117"/>
    </row>
    <row r="115" spans="1:161" s="107" customFormat="1" ht="18" customHeight="1" x14ac:dyDescent="0.2">
      <c r="A115" s="201">
        <v>7032</v>
      </c>
      <c r="B115" s="109" t="s">
        <v>268</v>
      </c>
      <c r="C115" s="110" t="s">
        <v>297</v>
      </c>
      <c r="D115" s="323" t="s">
        <v>390</v>
      </c>
      <c r="E115" s="133">
        <f t="shared" si="30"/>
        <v>124291</v>
      </c>
      <c r="F115" s="72">
        <v>120000</v>
      </c>
      <c r="G115" s="72">
        <v>3111</v>
      </c>
      <c r="H115" s="73">
        <v>1180</v>
      </c>
      <c r="I115" s="74">
        <v>6600</v>
      </c>
      <c r="J115" s="113">
        <v>3500</v>
      </c>
      <c r="K115" s="114">
        <v>1620</v>
      </c>
      <c r="L115" s="115">
        <v>1439</v>
      </c>
      <c r="M115" s="78">
        <f t="shared" si="31"/>
        <v>88.827160493827165</v>
      </c>
      <c r="N115" s="199" t="s">
        <v>391</v>
      </c>
      <c r="O115" s="81" t="s">
        <v>315</v>
      </c>
      <c r="P115" s="80" t="s">
        <v>392</v>
      </c>
      <c r="Q115" s="82" t="s">
        <v>178</v>
      </c>
      <c r="R115" s="277" t="s">
        <v>97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</row>
    <row r="116" spans="1:161" s="104" customFormat="1" ht="18" customHeight="1" x14ac:dyDescent="0.2">
      <c r="A116" s="157">
        <v>7039</v>
      </c>
      <c r="B116" s="123" t="s">
        <v>393</v>
      </c>
      <c r="C116" s="86" t="s">
        <v>306</v>
      </c>
      <c r="D116" s="232" t="s">
        <v>394</v>
      </c>
      <c r="E116" s="88">
        <f t="shared" ref="E116" si="32">SUM(F116:H116)</f>
        <v>156561</v>
      </c>
      <c r="F116" s="90">
        <v>151830</v>
      </c>
      <c r="G116" s="90">
        <v>2059</v>
      </c>
      <c r="H116" s="103">
        <v>2672</v>
      </c>
      <c r="I116" s="91">
        <v>53000</v>
      </c>
      <c r="J116" s="127">
        <v>24090</v>
      </c>
      <c r="K116" s="128">
        <v>600</v>
      </c>
      <c r="L116" s="129">
        <v>579</v>
      </c>
      <c r="M116" s="95">
        <f t="shared" si="31"/>
        <v>96.5</v>
      </c>
      <c r="N116" s="96" t="s">
        <v>395</v>
      </c>
      <c r="O116" s="97" t="s">
        <v>396</v>
      </c>
      <c r="P116" s="97" t="s">
        <v>397</v>
      </c>
      <c r="Q116" s="98" t="s">
        <v>398</v>
      </c>
      <c r="R116" s="373" t="s">
        <v>399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</row>
    <row r="117" spans="1:161" s="104" customFormat="1" ht="16.5" customHeight="1" x14ac:dyDescent="0.2">
      <c r="A117" s="201">
        <v>7040</v>
      </c>
      <c r="B117" s="109" t="s">
        <v>186</v>
      </c>
      <c r="C117" s="69" t="s">
        <v>306</v>
      </c>
      <c r="D117" s="374" t="s">
        <v>400</v>
      </c>
      <c r="E117" s="71">
        <f t="shared" si="30"/>
        <v>352332</v>
      </c>
      <c r="F117" s="72">
        <v>338159</v>
      </c>
      <c r="G117" s="72">
        <v>4256</v>
      </c>
      <c r="H117" s="73">
        <v>9917</v>
      </c>
      <c r="I117" s="74">
        <v>32350</v>
      </c>
      <c r="J117" s="113">
        <v>300</v>
      </c>
      <c r="K117" s="114">
        <v>60</v>
      </c>
      <c r="L117" s="115">
        <v>55</v>
      </c>
      <c r="M117" s="78">
        <f t="shared" si="31"/>
        <v>91.666666666666657</v>
      </c>
      <c r="N117" s="79" t="s">
        <v>401</v>
      </c>
      <c r="O117" s="80" t="s">
        <v>402</v>
      </c>
      <c r="P117" s="80" t="s">
        <v>403</v>
      </c>
      <c r="Q117" s="82"/>
      <c r="R117" s="274" t="s">
        <v>404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</row>
    <row r="118" spans="1:161" s="147" customFormat="1" ht="16.5" customHeight="1" x14ac:dyDescent="0.2">
      <c r="A118" s="201">
        <v>7049</v>
      </c>
      <c r="B118" s="109" t="s">
        <v>186</v>
      </c>
      <c r="C118" s="110" t="s">
        <v>297</v>
      </c>
      <c r="D118" s="229" t="s">
        <v>405</v>
      </c>
      <c r="E118" s="133">
        <f t="shared" si="30"/>
        <v>52576</v>
      </c>
      <c r="F118" s="72">
        <v>49000</v>
      </c>
      <c r="G118" s="72">
        <v>2618</v>
      </c>
      <c r="H118" s="73">
        <v>958</v>
      </c>
      <c r="I118" s="375">
        <v>34667</v>
      </c>
      <c r="J118" s="113">
        <v>19800</v>
      </c>
      <c r="K118" s="114">
        <v>11800</v>
      </c>
      <c r="L118" s="129">
        <v>10913</v>
      </c>
      <c r="M118" s="78">
        <f t="shared" si="31"/>
        <v>92.483050847457633</v>
      </c>
      <c r="N118" s="199" t="s">
        <v>274</v>
      </c>
      <c r="O118" s="81" t="s">
        <v>315</v>
      </c>
      <c r="P118" s="80" t="s">
        <v>406</v>
      </c>
      <c r="Q118" s="82" t="s">
        <v>380</v>
      </c>
      <c r="R118" s="277" t="s">
        <v>97</v>
      </c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100"/>
      <c r="CH118" s="100"/>
      <c r="CI118" s="100"/>
      <c r="CJ118" s="100"/>
      <c r="CK118" s="100"/>
      <c r="CL118" s="100"/>
      <c r="CM118" s="100"/>
      <c r="CN118" s="100"/>
      <c r="CO118" s="100"/>
      <c r="CP118" s="100"/>
      <c r="CQ118" s="100"/>
      <c r="CR118" s="100"/>
      <c r="CS118" s="100"/>
      <c r="CT118" s="100"/>
      <c r="CU118" s="100"/>
      <c r="CV118" s="100"/>
      <c r="CW118" s="100"/>
      <c r="CX118" s="100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100"/>
      <c r="EP118" s="100"/>
      <c r="EQ118" s="100"/>
      <c r="ER118" s="100"/>
      <c r="ES118" s="100"/>
      <c r="ET118" s="100"/>
      <c r="EU118" s="100"/>
      <c r="EV118" s="100"/>
      <c r="EW118" s="100"/>
      <c r="EX118" s="100"/>
      <c r="EY118" s="100"/>
      <c r="EZ118" s="100"/>
      <c r="FA118" s="100"/>
      <c r="FB118" s="100"/>
      <c r="FC118" s="100"/>
      <c r="FD118" s="100"/>
      <c r="FE118" s="100"/>
    </row>
    <row r="119" spans="1:161" s="84" customFormat="1" ht="17.100000000000001" customHeight="1" x14ac:dyDescent="0.2">
      <c r="A119" s="157">
        <v>7066</v>
      </c>
      <c r="B119" s="123" t="s">
        <v>407</v>
      </c>
      <c r="C119" s="105" t="s">
        <v>297</v>
      </c>
      <c r="D119" s="166" t="s">
        <v>408</v>
      </c>
      <c r="E119" s="125">
        <f t="shared" si="30"/>
        <v>2415</v>
      </c>
      <c r="F119" s="90">
        <v>1375</v>
      </c>
      <c r="G119" s="90">
        <v>387</v>
      </c>
      <c r="H119" s="103">
        <v>653</v>
      </c>
      <c r="I119" s="376">
        <v>1749</v>
      </c>
      <c r="J119" s="127">
        <v>300</v>
      </c>
      <c r="K119" s="128">
        <v>300</v>
      </c>
      <c r="L119" s="129">
        <v>278</v>
      </c>
      <c r="M119" s="95">
        <f t="shared" si="31"/>
        <v>92.666666666666657</v>
      </c>
      <c r="N119" s="207" t="s">
        <v>409</v>
      </c>
      <c r="O119" s="195" t="s">
        <v>315</v>
      </c>
      <c r="P119" s="97" t="s">
        <v>410</v>
      </c>
      <c r="Q119" s="98" t="s">
        <v>178</v>
      </c>
      <c r="R119" s="277" t="s">
        <v>97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00"/>
      <c r="CN119" s="100"/>
      <c r="CO119" s="100"/>
      <c r="CP119" s="100"/>
      <c r="CQ119" s="100"/>
      <c r="CR119" s="100"/>
      <c r="CS119" s="100"/>
      <c r="CT119" s="100"/>
      <c r="CU119" s="100"/>
      <c r="CV119" s="100"/>
      <c r="CW119" s="100"/>
      <c r="CX119" s="100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0"/>
      <c r="DI119" s="100"/>
      <c r="DJ119" s="100"/>
      <c r="DK119" s="100"/>
      <c r="DL119" s="100"/>
      <c r="DM119" s="100"/>
      <c r="DN119" s="100"/>
      <c r="DO119" s="100"/>
      <c r="DP119" s="100"/>
      <c r="DQ119" s="100"/>
      <c r="DR119" s="100"/>
      <c r="DS119" s="100"/>
      <c r="DT119" s="100"/>
      <c r="DU119" s="100"/>
      <c r="DV119" s="100"/>
      <c r="DW119" s="100"/>
      <c r="DX119" s="100"/>
      <c r="DY119" s="100"/>
      <c r="DZ119" s="100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100"/>
      <c r="EP119" s="100"/>
      <c r="EQ119" s="100"/>
      <c r="ER119" s="100"/>
      <c r="ES119" s="100"/>
      <c r="ET119" s="100"/>
      <c r="EU119" s="100"/>
      <c r="EV119" s="100"/>
      <c r="EW119" s="100"/>
      <c r="EX119" s="100"/>
      <c r="EY119" s="100"/>
      <c r="EZ119" s="100"/>
      <c r="FA119" s="100"/>
      <c r="FB119" s="100"/>
      <c r="FC119" s="100"/>
      <c r="FD119" s="100"/>
      <c r="FE119" s="100"/>
    </row>
    <row r="120" spans="1:161" s="84" customFormat="1" ht="27.75" customHeight="1" x14ac:dyDescent="0.2">
      <c r="A120" s="157">
        <v>7081</v>
      </c>
      <c r="B120" s="123" t="s">
        <v>364</v>
      </c>
      <c r="C120" s="86" t="s">
        <v>117</v>
      </c>
      <c r="D120" s="276" t="s">
        <v>411</v>
      </c>
      <c r="E120" s="125">
        <f t="shared" si="30"/>
        <v>297300</v>
      </c>
      <c r="F120" s="90">
        <v>270000</v>
      </c>
      <c r="G120" s="90">
        <v>9900</v>
      </c>
      <c r="H120" s="103">
        <v>17400</v>
      </c>
      <c r="I120" s="91">
        <v>53049</v>
      </c>
      <c r="J120" s="127">
        <v>18500</v>
      </c>
      <c r="K120" s="128">
        <v>11090</v>
      </c>
      <c r="L120" s="129">
        <v>10956</v>
      </c>
      <c r="M120" s="95">
        <f t="shared" si="31"/>
        <v>98.791704238052304</v>
      </c>
      <c r="N120" s="315" t="s">
        <v>275</v>
      </c>
      <c r="O120" s="316" t="s">
        <v>412</v>
      </c>
      <c r="P120" s="377" t="s">
        <v>413</v>
      </c>
      <c r="Q120" s="378"/>
      <c r="R120" s="99" t="s">
        <v>414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00"/>
      <c r="CN120" s="100"/>
      <c r="CO120" s="100"/>
      <c r="CP120" s="100"/>
      <c r="CQ120" s="100"/>
      <c r="CR120" s="100"/>
      <c r="CS120" s="100"/>
      <c r="CT120" s="100"/>
      <c r="CU120" s="100"/>
      <c r="CV120" s="100"/>
      <c r="CW120" s="100"/>
      <c r="CX120" s="100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0"/>
      <c r="DI120" s="100"/>
      <c r="DJ120" s="100"/>
      <c r="DK120" s="100"/>
      <c r="DL120" s="100"/>
      <c r="DM120" s="100"/>
      <c r="DN120" s="100"/>
      <c r="DO120" s="100"/>
      <c r="DP120" s="100"/>
      <c r="DQ120" s="100"/>
      <c r="DR120" s="100"/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100"/>
      <c r="EP120" s="100"/>
      <c r="EQ120" s="100"/>
      <c r="ER120" s="100"/>
      <c r="ES120" s="100"/>
      <c r="ET120" s="100"/>
      <c r="EU120" s="100"/>
      <c r="EV120" s="100"/>
      <c r="EW120" s="100"/>
      <c r="EX120" s="100"/>
      <c r="EY120" s="100"/>
      <c r="EZ120" s="100"/>
      <c r="FA120" s="100"/>
      <c r="FB120" s="100"/>
      <c r="FC120" s="100"/>
      <c r="FD120" s="100"/>
      <c r="FE120" s="100"/>
    </row>
    <row r="121" spans="1:161" s="147" customFormat="1" ht="17.25" customHeight="1" x14ac:dyDescent="0.2">
      <c r="A121" s="201">
        <v>7085</v>
      </c>
      <c r="B121" s="109" t="s">
        <v>367</v>
      </c>
      <c r="C121" s="69" t="s">
        <v>98</v>
      </c>
      <c r="D121" s="379" t="s">
        <v>415</v>
      </c>
      <c r="E121" s="71">
        <f t="shared" si="30"/>
        <v>60748</v>
      </c>
      <c r="F121" s="72">
        <v>60107</v>
      </c>
      <c r="G121" s="72">
        <v>493</v>
      </c>
      <c r="H121" s="73">
        <v>148</v>
      </c>
      <c r="I121" s="74">
        <v>60748</v>
      </c>
      <c r="J121" s="113">
        <v>31600</v>
      </c>
      <c r="K121" s="114">
        <v>6004</v>
      </c>
      <c r="L121" s="115">
        <v>6003</v>
      </c>
      <c r="M121" s="78">
        <f t="shared" si="31"/>
        <v>99.983344437041978</v>
      </c>
      <c r="N121" s="79" t="s">
        <v>391</v>
      </c>
      <c r="O121" s="80" t="s">
        <v>315</v>
      </c>
      <c r="P121" s="80" t="s">
        <v>416</v>
      </c>
      <c r="Q121" s="82" t="s">
        <v>178</v>
      </c>
      <c r="R121" s="274" t="s">
        <v>97</v>
      </c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65"/>
      <c r="CN121" s="165"/>
      <c r="CO121" s="165"/>
      <c r="CP121" s="165"/>
      <c r="CQ121" s="165"/>
      <c r="CR121" s="165"/>
      <c r="CS121" s="165"/>
      <c r="CT121" s="165"/>
      <c r="CU121" s="165"/>
      <c r="CV121" s="165"/>
      <c r="CW121" s="165"/>
      <c r="CX121" s="165"/>
      <c r="CY121" s="165"/>
      <c r="CZ121" s="165"/>
      <c r="DA121" s="165"/>
      <c r="DB121" s="165"/>
      <c r="DC121" s="165"/>
      <c r="DD121" s="165"/>
      <c r="DE121" s="165"/>
      <c r="DF121" s="165"/>
      <c r="DG121" s="165"/>
      <c r="DH121" s="165"/>
      <c r="DI121" s="165"/>
      <c r="DJ121" s="165"/>
      <c r="DK121" s="165"/>
      <c r="DL121" s="165"/>
      <c r="DM121" s="165"/>
      <c r="DN121" s="165"/>
      <c r="DO121" s="165"/>
      <c r="DP121" s="165"/>
      <c r="DQ121" s="165"/>
      <c r="DR121" s="165"/>
      <c r="DS121" s="165"/>
      <c r="DT121" s="165"/>
      <c r="DU121" s="165"/>
      <c r="DV121" s="165"/>
      <c r="DW121" s="165"/>
      <c r="DX121" s="165"/>
      <c r="DY121" s="165"/>
      <c r="DZ121" s="165"/>
      <c r="EA121" s="165"/>
      <c r="EB121" s="165"/>
      <c r="EC121" s="165"/>
      <c r="ED121" s="165"/>
      <c r="EE121" s="165"/>
      <c r="EF121" s="165"/>
      <c r="EG121" s="165"/>
      <c r="EH121" s="165"/>
      <c r="EI121" s="165"/>
      <c r="EJ121" s="165"/>
      <c r="EK121" s="165"/>
      <c r="EL121" s="165"/>
      <c r="EM121" s="165"/>
      <c r="EN121" s="165"/>
      <c r="EO121" s="165"/>
      <c r="EP121" s="165"/>
      <c r="EQ121" s="165"/>
      <c r="ER121" s="165"/>
      <c r="ES121" s="165"/>
      <c r="ET121" s="165"/>
      <c r="EU121" s="165"/>
      <c r="EV121" s="165"/>
      <c r="EW121" s="165"/>
      <c r="EX121" s="165"/>
      <c r="EY121" s="165"/>
      <c r="EZ121" s="165"/>
      <c r="FA121" s="165"/>
      <c r="FB121" s="165"/>
      <c r="FC121" s="165"/>
      <c r="FD121" s="165"/>
      <c r="FE121" s="165"/>
    </row>
    <row r="122" spans="1:161" s="84" customFormat="1" ht="27.95" customHeight="1" x14ac:dyDescent="0.2">
      <c r="A122" s="157">
        <v>7086</v>
      </c>
      <c r="B122" s="123" t="s">
        <v>180</v>
      </c>
      <c r="C122" s="86" t="s">
        <v>117</v>
      </c>
      <c r="D122" s="276" t="s">
        <v>417</v>
      </c>
      <c r="E122" s="125">
        <f t="shared" si="30"/>
        <v>56700</v>
      </c>
      <c r="F122" s="90">
        <v>47800</v>
      </c>
      <c r="G122" s="90">
        <v>3400</v>
      </c>
      <c r="H122" s="103">
        <v>5500</v>
      </c>
      <c r="I122" s="91">
        <v>46023</v>
      </c>
      <c r="J122" s="127">
        <v>9700</v>
      </c>
      <c r="K122" s="128">
        <v>5000</v>
      </c>
      <c r="L122" s="129">
        <v>1319</v>
      </c>
      <c r="M122" s="95">
        <f t="shared" si="31"/>
        <v>26.38</v>
      </c>
      <c r="N122" s="96"/>
      <c r="O122" s="97" t="s">
        <v>418</v>
      </c>
      <c r="P122" s="97" t="s">
        <v>419</v>
      </c>
      <c r="Q122" s="98"/>
      <c r="R122" s="121" t="s">
        <v>420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00"/>
      <c r="CN122" s="100"/>
      <c r="CO122" s="100"/>
      <c r="CP122" s="100"/>
      <c r="CQ122" s="100"/>
      <c r="CR122" s="100"/>
      <c r="CS122" s="100"/>
      <c r="CT122" s="100"/>
      <c r="CU122" s="100"/>
      <c r="CV122" s="100"/>
      <c r="CW122" s="100"/>
      <c r="CX122" s="100"/>
      <c r="CY122" s="100"/>
      <c r="CZ122" s="100"/>
      <c r="DA122" s="100"/>
      <c r="DB122" s="100"/>
      <c r="DC122" s="100"/>
      <c r="DD122" s="100"/>
      <c r="DE122" s="100"/>
      <c r="DF122" s="100"/>
      <c r="DG122" s="100"/>
      <c r="DH122" s="100"/>
      <c r="DI122" s="100"/>
      <c r="DJ122" s="100"/>
      <c r="DK122" s="100"/>
      <c r="DL122" s="100"/>
      <c r="DM122" s="100"/>
      <c r="DN122" s="100"/>
      <c r="DO122" s="100"/>
      <c r="DP122" s="100"/>
      <c r="DQ122" s="100"/>
      <c r="DR122" s="100"/>
      <c r="DS122" s="100"/>
      <c r="DT122" s="100"/>
      <c r="DU122" s="100"/>
      <c r="DV122" s="100"/>
      <c r="DW122" s="100"/>
      <c r="DX122" s="100"/>
      <c r="DY122" s="100"/>
      <c r="DZ122" s="100"/>
      <c r="EA122" s="100"/>
      <c r="EB122" s="100"/>
      <c r="EC122" s="100"/>
      <c r="ED122" s="100"/>
      <c r="EE122" s="100"/>
      <c r="EF122" s="100"/>
      <c r="EG122" s="100"/>
      <c r="EH122" s="100"/>
      <c r="EI122" s="100"/>
      <c r="EJ122" s="100"/>
      <c r="EK122" s="100"/>
      <c r="EL122" s="100"/>
      <c r="EM122" s="100"/>
      <c r="EN122" s="100"/>
      <c r="EO122" s="100"/>
      <c r="EP122" s="100"/>
      <c r="EQ122" s="100"/>
      <c r="ER122" s="100"/>
      <c r="ES122" s="100"/>
      <c r="ET122" s="100"/>
      <c r="EU122" s="100"/>
      <c r="EV122" s="100"/>
      <c r="EW122" s="100"/>
      <c r="EX122" s="100"/>
      <c r="EY122" s="100"/>
      <c r="EZ122" s="100"/>
      <c r="FA122" s="100"/>
      <c r="FB122" s="100"/>
      <c r="FC122" s="100"/>
      <c r="FD122" s="100"/>
      <c r="FE122" s="100"/>
    </row>
    <row r="123" spans="1:161" s="107" customFormat="1" ht="16.5" customHeight="1" x14ac:dyDescent="0.2">
      <c r="A123" s="201">
        <v>7087</v>
      </c>
      <c r="B123" s="109" t="s">
        <v>80</v>
      </c>
      <c r="C123" s="110" t="s">
        <v>297</v>
      </c>
      <c r="D123" s="273" t="s">
        <v>421</v>
      </c>
      <c r="E123" s="71">
        <f t="shared" si="30"/>
        <v>54040</v>
      </c>
      <c r="F123" s="72">
        <v>52000</v>
      </c>
      <c r="G123" s="155">
        <v>1225</v>
      </c>
      <c r="H123" s="73">
        <v>815</v>
      </c>
      <c r="I123" s="74">
        <v>54040</v>
      </c>
      <c r="J123" s="113">
        <v>34000</v>
      </c>
      <c r="K123" s="114">
        <v>31000</v>
      </c>
      <c r="L123" s="115">
        <v>30758</v>
      </c>
      <c r="M123" s="78">
        <f t="shared" si="31"/>
        <v>99.219354838709677</v>
      </c>
      <c r="N123" s="199" t="s">
        <v>409</v>
      </c>
      <c r="O123" s="81"/>
      <c r="P123" s="80"/>
      <c r="Q123" s="82"/>
      <c r="R123" s="274" t="s">
        <v>422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</row>
    <row r="124" spans="1:161" s="84" customFormat="1" ht="66" customHeight="1" x14ac:dyDescent="0.2">
      <c r="A124" s="157">
        <v>7088</v>
      </c>
      <c r="B124" s="123" t="s">
        <v>204</v>
      </c>
      <c r="C124" s="86" t="s">
        <v>117</v>
      </c>
      <c r="D124" s="276" t="s">
        <v>423</v>
      </c>
      <c r="E124" s="125">
        <f t="shared" si="30"/>
        <v>71300</v>
      </c>
      <c r="F124" s="90">
        <v>65700</v>
      </c>
      <c r="G124" s="90">
        <v>3400</v>
      </c>
      <c r="H124" s="103">
        <v>2200</v>
      </c>
      <c r="I124" s="91">
        <v>18465</v>
      </c>
      <c r="J124" s="127">
        <v>11500</v>
      </c>
      <c r="K124" s="128">
        <v>12800</v>
      </c>
      <c r="L124" s="129">
        <v>12509</v>
      </c>
      <c r="M124" s="95">
        <f t="shared" si="31"/>
        <v>97.7265625</v>
      </c>
      <c r="N124" s="315" t="s">
        <v>424</v>
      </c>
      <c r="O124" s="377" t="s">
        <v>425</v>
      </c>
      <c r="P124" s="377" t="s">
        <v>426</v>
      </c>
      <c r="Q124" s="378"/>
      <c r="R124" s="121" t="s">
        <v>427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</row>
    <row r="125" spans="1:161" s="107" customFormat="1" ht="66" customHeight="1" thickBot="1" x14ac:dyDescent="0.25">
      <c r="A125" s="380">
        <v>7089</v>
      </c>
      <c r="B125" s="288" t="s">
        <v>80</v>
      </c>
      <c r="C125" s="248" t="s">
        <v>41</v>
      </c>
      <c r="D125" s="381" t="s">
        <v>428</v>
      </c>
      <c r="E125" s="382">
        <f t="shared" si="30"/>
        <v>514587</v>
      </c>
      <c r="F125" s="383">
        <v>506937</v>
      </c>
      <c r="G125" s="250">
        <v>7650</v>
      </c>
      <c r="H125" s="251"/>
      <c r="I125" s="252">
        <v>34774</v>
      </c>
      <c r="J125" s="291">
        <v>1000</v>
      </c>
      <c r="K125" s="292">
        <v>0</v>
      </c>
      <c r="L125" s="255">
        <v>0</v>
      </c>
      <c r="M125" s="189" t="s">
        <v>119</v>
      </c>
      <c r="N125" s="257"/>
      <c r="O125" s="258" t="s">
        <v>429</v>
      </c>
      <c r="P125" s="258"/>
      <c r="Q125" s="259"/>
      <c r="R125" s="260" t="s">
        <v>858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</row>
    <row r="126" spans="1:161" s="104" customFormat="1" ht="16.5" customHeight="1" x14ac:dyDescent="0.2">
      <c r="A126" s="384">
        <v>7091</v>
      </c>
      <c r="B126" s="123" t="s">
        <v>40</v>
      </c>
      <c r="C126" s="86" t="s">
        <v>306</v>
      </c>
      <c r="D126" s="276" t="s">
        <v>430</v>
      </c>
      <c r="E126" s="88">
        <f t="shared" si="30"/>
        <v>198007</v>
      </c>
      <c r="F126" s="90">
        <v>192327</v>
      </c>
      <c r="G126" s="90">
        <v>2163</v>
      </c>
      <c r="H126" s="103">
        <v>3517</v>
      </c>
      <c r="I126" s="91">
        <v>7261</v>
      </c>
      <c r="J126" s="127">
        <v>100</v>
      </c>
      <c r="K126" s="128">
        <v>0</v>
      </c>
      <c r="L126" s="129">
        <v>0</v>
      </c>
      <c r="M126" s="144" t="s">
        <v>119</v>
      </c>
      <c r="N126" s="96" t="s">
        <v>275</v>
      </c>
      <c r="O126" s="97" t="s">
        <v>353</v>
      </c>
      <c r="P126" s="97" t="s">
        <v>431</v>
      </c>
      <c r="Q126" s="98"/>
      <c r="R126" s="99" t="s">
        <v>29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</row>
    <row r="127" spans="1:161" s="107" customFormat="1" ht="16.5" customHeight="1" x14ac:dyDescent="0.2">
      <c r="A127" s="385">
        <v>7092</v>
      </c>
      <c r="B127" s="109" t="s">
        <v>32</v>
      </c>
      <c r="C127" s="110" t="s">
        <v>297</v>
      </c>
      <c r="D127" s="386" t="s">
        <v>432</v>
      </c>
      <c r="E127" s="71">
        <f t="shared" si="30"/>
        <v>122000</v>
      </c>
      <c r="F127" s="72">
        <v>115373</v>
      </c>
      <c r="G127" s="155">
        <v>4517</v>
      </c>
      <c r="H127" s="73">
        <v>2110</v>
      </c>
      <c r="I127" s="74">
        <v>10200</v>
      </c>
      <c r="J127" s="113">
        <v>1000</v>
      </c>
      <c r="K127" s="114">
        <v>20</v>
      </c>
      <c r="L127" s="129">
        <v>12</v>
      </c>
      <c r="M127" s="78">
        <f t="shared" si="31"/>
        <v>60</v>
      </c>
      <c r="N127" s="199" t="s">
        <v>106</v>
      </c>
      <c r="O127" s="81"/>
      <c r="P127" s="80" t="s">
        <v>392</v>
      </c>
      <c r="Q127" s="82" t="s">
        <v>178</v>
      </c>
      <c r="R127" s="138" t="s">
        <v>433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</row>
    <row r="128" spans="1:161" s="107" customFormat="1" ht="65.25" customHeight="1" x14ac:dyDescent="0.2">
      <c r="A128" s="385">
        <v>7093</v>
      </c>
      <c r="B128" s="299" t="s">
        <v>32</v>
      </c>
      <c r="C128" s="69" t="s">
        <v>317</v>
      </c>
      <c r="D128" s="386" t="s">
        <v>434</v>
      </c>
      <c r="E128" s="133">
        <f t="shared" si="30"/>
        <v>152770</v>
      </c>
      <c r="F128" s="155">
        <v>150000</v>
      </c>
      <c r="G128" s="72">
        <v>2570</v>
      </c>
      <c r="H128" s="73">
        <v>200</v>
      </c>
      <c r="I128" s="74">
        <v>4730</v>
      </c>
      <c r="J128" s="113">
        <v>1180</v>
      </c>
      <c r="K128" s="114">
        <v>10</v>
      </c>
      <c r="L128" s="115">
        <v>0</v>
      </c>
      <c r="M128" s="78">
        <f t="shared" si="31"/>
        <v>0</v>
      </c>
      <c r="N128" s="79" t="s">
        <v>435</v>
      </c>
      <c r="O128" s="80"/>
      <c r="P128" s="80"/>
      <c r="Q128" s="82"/>
      <c r="R128" s="138" t="s">
        <v>436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</row>
    <row r="129" spans="1:161" s="107" customFormat="1" ht="25.5" customHeight="1" x14ac:dyDescent="0.2">
      <c r="A129" s="387">
        <v>7094</v>
      </c>
      <c r="B129" s="388"/>
      <c r="C129" s="389" t="s">
        <v>323</v>
      </c>
      <c r="D129" s="326" t="s">
        <v>437</v>
      </c>
      <c r="E129" s="390">
        <f>SUM(F129:H129)</f>
        <v>33529</v>
      </c>
      <c r="F129" s="391">
        <v>27830</v>
      </c>
      <c r="G129" s="391">
        <v>3657</v>
      </c>
      <c r="H129" s="392">
        <v>2042</v>
      </c>
      <c r="I129" s="393">
        <v>33529</v>
      </c>
      <c r="J129" s="127">
        <v>23000</v>
      </c>
      <c r="K129" s="128">
        <v>9215</v>
      </c>
      <c r="L129" s="115">
        <v>9197</v>
      </c>
      <c r="M129" s="347">
        <f t="shared" si="31"/>
        <v>99.804666304937612</v>
      </c>
      <c r="N129" s="394" t="s">
        <v>438</v>
      </c>
      <c r="O129" s="136" t="s">
        <v>412</v>
      </c>
      <c r="P129" s="395" t="s">
        <v>439</v>
      </c>
      <c r="Q129" s="396"/>
      <c r="R129" s="116" t="s">
        <v>440</v>
      </c>
      <c r="S129" s="353"/>
      <c r="T129" s="353"/>
      <c r="U129" s="353"/>
      <c r="V129" s="353"/>
      <c r="W129" s="353"/>
      <c r="X129" s="353"/>
      <c r="Y129" s="353"/>
      <c r="Z129" s="353"/>
      <c r="AA129" s="353"/>
      <c r="AB129" s="353"/>
      <c r="AC129" s="353"/>
      <c r="AD129" s="353"/>
      <c r="AE129" s="353"/>
      <c r="AF129" s="353"/>
      <c r="AG129" s="353"/>
      <c r="AH129" s="353"/>
      <c r="AI129" s="353"/>
      <c r="AJ129" s="353"/>
      <c r="AK129" s="353"/>
      <c r="AL129" s="353"/>
      <c r="AM129" s="353"/>
      <c r="AN129" s="353"/>
      <c r="AO129" s="353"/>
      <c r="AP129" s="353"/>
      <c r="AQ129" s="353"/>
      <c r="AR129" s="353"/>
      <c r="AS129" s="353"/>
      <c r="AT129" s="353"/>
      <c r="AU129" s="353"/>
      <c r="AV129" s="353"/>
      <c r="AW129" s="353"/>
      <c r="AX129" s="353"/>
      <c r="AY129" s="353"/>
      <c r="AZ129" s="353"/>
      <c r="BA129" s="353"/>
      <c r="BB129" s="353"/>
      <c r="BC129" s="353"/>
      <c r="BD129" s="353"/>
      <c r="BE129" s="353"/>
      <c r="BF129" s="353"/>
      <c r="BG129" s="353"/>
      <c r="BH129" s="353"/>
      <c r="BI129" s="353"/>
      <c r="BJ129" s="353"/>
      <c r="BK129" s="353"/>
      <c r="BL129" s="353"/>
      <c r="BM129" s="353"/>
      <c r="BN129" s="353"/>
      <c r="BO129" s="353"/>
      <c r="BP129" s="353"/>
      <c r="BQ129" s="353"/>
      <c r="BR129" s="353"/>
      <c r="BS129" s="353"/>
      <c r="BT129" s="353"/>
      <c r="BU129" s="353"/>
      <c r="BV129" s="353"/>
      <c r="BW129" s="353"/>
      <c r="BX129" s="353"/>
      <c r="BY129" s="353"/>
      <c r="BZ129" s="353"/>
      <c r="CA129" s="353"/>
      <c r="CB129" s="353"/>
      <c r="CC129" s="353"/>
      <c r="CD129" s="353"/>
      <c r="CE129" s="353"/>
      <c r="CF129" s="353"/>
      <c r="CG129" s="353"/>
      <c r="CH129" s="353"/>
      <c r="CI129" s="353"/>
      <c r="CJ129" s="353"/>
      <c r="CK129" s="353"/>
      <c r="CL129" s="353"/>
      <c r="CM129" s="353"/>
      <c r="CN129" s="353"/>
      <c r="CO129" s="353"/>
      <c r="CP129" s="353"/>
      <c r="CQ129" s="353"/>
      <c r="CR129" s="353"/>
      <c r="CS129" s="353"/>
      <c r="CT129" s="353"/>
      <c r="CU129" s="353"/>
      <c r="CV129" s="353"/>
      <c r="CW129" s="353"/>
      <c r="CX129" s="353"/>
      <c r="CY129" s="353"/>
      <c r="CZ129" s="353"/>
      <c r="DA129" s="353"/>
      <c r="DB129" s="353"/>
      <c r="DC129" s="353"/>
      <c r="DD129" s="353"/>
      <c r="DE129" s="353"/>
      <c r="DF129" s="353"/>
      <c r="DG129" s="353"/>
      <c r="DH129" s="353"/>
      <c r="DI129" s="353"/>
      <c r="DJ129" s="353"/>
      <c r="DK129" s="353"/>
      <c r="DL129" s="353"/>
      <c r="DM129" s="353"/>
      <c r="DN129" s="353"/>
      <c r="DO129" s="353"/>
      <c r="DP129" s="353"/>
      <c r="DQ129" s="353"/>
      <c r="DR129" s="353"/>
      <c r="DS129" s="353"/>
      <c r="DT129" s="353"/>
      <c r="DU129" s="353"/>
      <c r="DV129" s="353"/>
      <c r="DW129" s="353"/>
      <c r="DX129" s="353"/>
      <c r="DY129" s="353"/>
      <c r="DZ129" s="353"/>
      <c r="EA129" s="353"/>
      <c r="EB129" s="353"/>
      <c r="EC129" s="353"/>
      <c r="ED129" s="353"/>
      <c r="EE129" s="353"/>
      <c r="EF129" s="353"/>
      <c r="EG129" s="353"/>
      <c r="EH129" s="353"/>
      <c r="EI129" s="353"/>
      <c r="EJ129" s="353"/>
      <c r="EK129" s="353"/>
      <c r="EL129" s="353"/>
      <c r="EM129" s="353"/>
      <c r="EN129" s="353"/>
      <c r="EO129" s="353"/>
      <c r="EP129" s="353"/>
      <c r="EQ129" s="353"/>
      <c r="ER129" s="353"/>
      <c r="ES129" s="353"/>
      <c r="ET129" s="353"/>
      <c r="EU129" s="353"/>
      <c r="EV129" s="353"/>
      <c r="EW129" s="353"/>
      <c r="EX129" s="353"/>
      <c r="EY129" s="353"/>
      <c r="EZ129" s="353"/>
      <c r="FA129" s="353"/>
      <c r="FB129" s="353"/>
      <c r="FC129" s="353"/>
      <c r="FD129" s="353"/>
      <c r="FE129" s="353"/>
    </row>
    <row r="130" spans="1:161" s="107" customFormat="1" ht="25.5" customHeight="1" x14ac:dyDescent="0.2">
      <c r="A130" s="387">
        <v>7095</v>
      </c>
      <c r="B130" s="388" t="s">
        <v>149</v>
      </c>
      <c r="C130" s="389" t="s">
        <v>323</v>
      </c>
      <c r="D130" s="326" t="s">
        <v>441</v>
      </c>
      <c r="E130" s="390">
        <f t="shared" ref="E130" si="33">SUM(F130:H130)</f>
        <v>69480</v>
      </c>
      <c r="F130" s="391">
        <v>65820</v>
      </c>
      <c r="G130" s="391">
        <v>2593</v>
      </c>
      <c r="H130" s="392">
        <v>1067</v>
      </c>
      <c r="I130" s="393">
        <v>3660</v>
      </c>
      <c r="J130" s="113">
        <v>50</v>
      </c>
      <c r="K130" s="114">
        <v>330</v>
      </c>
      <c r="L130" s="115">
        <v>0</v>
      </c>
      <c r="M130" s="347">
        <f t="shared" si="31"/>
        <v>0</v>
      </c>
      <c r="N130" s="397" t="s">
        <v>442</v>
      </c>
      <c r="O130" s="398" t="s">
        <v>443</v>
      </c>
      <c r="P130" s="395"/>
      <c r="Q130" s="396"/>
      <c r="R130" s="116" t="s">
        <v>444</v>
      </c>
      <c r="S130" s="353"/>
      <c r="T130" s="353"/>
      <c r="U130" s="353"/>
      <c r="V130" s="353"/>
      <c r="W130" s="353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53"/>
      <c r="AM130" s="353"/>
      <c r="AN130" s="353"/>
      <c r="AO130" s="353"/>
      <c r="AP130" s="353"/>
      <c r="AQ130" s="353"/>
      <c r="AR130" s="353"/>
      <c r="AS130" s="353"/>
      <c r="AT130" s="353"/>
      <c r="AU130" s="353"/>
      <c r="AV130" s="353"/>
      <c r="AW130" s="353"/>
      <c r="AX130" s="353"/>
      <c r="AY130" s="353"/>
      <c r="AZ130" s="353"/>
      <c r="BA130" s="353"/>
      <c r="BB130" s="353"/>
      <c r="BC130" s="353"/>
      <c r="BD130" s="353"/>
      <c r="BE130" s="353"/>
      <c r="BF130" s="353"/>
      <c r="BG130" s="353"/>
      <c r="BH130" s="353"/>
      <c r="BI130" s="353"/>
      <c r="BJ130" s="353"/>
      <c r="BK130" s="353"/>
      <c r="BL130" s="353"/>
      <c r="BM130" s="353"/>
      <c r="BN130" s="353"/>
      <c r="BO130" s="353"/>
      <c r="BP130" s="353"/>
      <c r="BQ130" s="353"/>
      <c r="BR130" s="353"/>
      <c r="BS130" s="353"/>
      <c r="BT130" s="353"/>
      <c r="BU130" s="353"/>
      <c r="BV130" s="353"/>
      <c r="BW130" s="353"/>
      <c r="BX130" s="353"/>
      <c r="BY130" s="353"/>
      <c r="BZ130" s="353"/>
      <c r="CA130" s="353"/>
      <c r="CB130" s="353"/>
      <c r="CC130" s="353"/>
      <c r="CD130" s="353"/>
      <c r="CE130" s="353"/>
      <c r="CF130" s="353"/>
      <c r="CG130" s="353"/>
      <c r="CH130" s="353"/>
      <c r="CI130" s="353"/>
      <c r="CJ130" s="353"/>
      <c r="CK130" s="353"/>
      <c r="CL130" s="353"/>
      <c r="CM130" s="353"/>
      <c r="CN130" s="353"/>
      <c r="CO130" s="353"/>
      <c r="CP130" s="353"/>
      <c r="CQ130" s="353"/>
      <c r="CR130" s="353"/>
      <c r="CS130" s="353"/>
      <c r="CT130" s="353"/>
      <c r="CU130" s="353"/>
      <c r="CV130" s="353"/>
      <c r="CW130" s="353"/>
      <c r="CX130" s="353"/>
      <c r="CY130" s="353"/>
      <c r="CZ130" s="353"/>
      <c r="DA130" s="353"/>
      <c r="DB130" s="353"/>
      <c r="DC130" s="353"/>
      <c r="DD130" s="353"/>
      <c r="DE130" s="353"/>
      <c r="DF130" s="353"/>
      <c r="DG130" s="353"/>
      <c r="DH130" s="353"/>
      <c r="DI130" s="353"/>
      <c r="DJ130" s="353"/>
      <c r="DK130" s="353"/>
      <c r="DL130" s="353"/>
      <c r="DM130" s="353"/>
      <c r="DN130" s="353"/>
      <c r="DO130" s="353"/>
      <c r="DP130" s="353"/>
      <c r="DQ130" s="353"/>
      <c r="DR130" s="353"/>
      <c r="DS130" s="353"/>
      <c r="DT130" s="353"/>
      <c r="DU130" s="353"/>
      <c r="DV130" s="353"/>
      <c r="DW130" s="353"/>
      <c r="DX130" s="353"/>
      <c r="DY130" s="353"/>
      <c r="DZ130" s="353"/>
      <c r="EA130" s="353"/>
      <c r="EB130" s="353"/>
      <c r="EC130" s="353"/>
      <c r="ED130" s="353"/>
      <c r="EE130" s="353"/>
      <c r="EF130" s="353"/>
      <c r="EG130" s="353"/>
      <c r="EH130" s="353"/>
      <c r="EI130" s="353"/>
      <c r="EJ130" s="353"/>
      <c r="EK130" s="353"/>
      <c r="EL130" s="353"/>
      <c r="EM130" s="353"/>
      <c r="EN130" s="353"/>
      <c r="EO130" s="353"/>
      <c r="EP130" s="353"/>
      <c r="EQ130" s="353"/>
      <c r="ER130" s="353"/>
      <c r="ES130" s="353"/>
      <c r="ET130" s="353"/>
      <c r="EU130" s="353"/>
      <c r="EV130" s="353"/>
      <c r="EW130" s="353"/>
      <c r="EX130" s="353"/>
      <c r="EY130" s="353"/>
      <c r="EZ130" s="353"/>
      <c r="FA130" s="353"/>
      <c r="FB130" s="353"/>
      <c r="FC130" s="353"/>
      <c r="FD130" s="353"/>
      <c r="FE130" s="353"/>
    </row>
    <row r="131" spans="1:161" s="107" customFormat="1" ht="41.25" customHeight="1" x14ac:dyDescent="0.2">
      <c r="A131" s="385">
        <v>7096</v>
      </c>
      <c r="B131" s="299" t="s">
        <v>32</v>
      </c>
      <c r="C131" s="69" t="s">
        <v>317</v>
      </c>
      <c r="D131" s="399" t="s">
        <v>445</v>
      </c>
      <c r="E131" s="133">
        <f t="shared" si="30"/>
        <v>118310</v>
      </c>
      <c r="F131" s="155">
        <v>116416</v>
      </c>
      <c r="G131" s="72">
        <v>621</v>
      </c>
      <c r="H131" s="73">
        <v>1273</v>
      </c>
      <c r="I131" s="74">
        <v>995</v>
      </c>
      <c r="J131" s="113">
        <v>50</v>
      </c>
      <c r="K131" s="114">
        <v>10</v>
      </c>
      <c r="L131" s="115">
        <v>0</v>
      </c>
      <c r="M131" s="78">
        <f t="shared" si="31"/>
        <v>0</v>
      </c>
      <c r="N131" s="79" t="s">
        <v>446</v>
      </c>
      <c r="O131" s="80" t="s">
        <v>353</v>
      </c>
      <c r="P131" s="80"/>
      <c r="Q131" s="400"/>
      <c r="R131" s="138" t="s">
        <v>447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</row>
    <row r="132" spans="1:161" s="107" customFormat="1" ht="54" customHeight="1" x14ac:dyDescent="0.2">
      <c r="A132" s="385">
        <v>7097</v>
      </c>
      <c r="B132" s="299" t="s">
        <v>32</v>
      </c>
      <c r="C132" s="69" t="s">
        <v>317</v>
      </c>
      <c r="D132" s="328" t="s">
        <v>448</v>
      </c>
      <c r="E132" s="133">
        <f t="shared" si="30"/>
        <v>216024</v>
      </c>
      <c r="F132" s="155">
        <v>209500</v>
      </c>
      <c r="G132" s="72">
        <v>4524</v>
      </c>
      <c r="H132" s="73">
        <v>2000</v>
      </c>
      <c r="I132" s="74">
        <v>6200</v>
      </c>
      <c r="J132" s="113">
        <v>1650</v>
      </c>
      <c r="K132" s="114">
        <v>10</v>
      </c>
      <c r="L132" s="115">
        <v>0</v>
      </c>
      <c r="M132" s="78">
        <f t="shared" si="31"/>
        <v>0</v>
      </c>
      <c r="N132" s="79" t="s">
        <v>312</v>
      </c>
      <c r="O132" s="80" t="s">
        <v>312</v>
      </c>
      <c r="P132" s="80" t="s">
        <v>312</v>
      </c>
      <c r="Q132" s="82" t="s">
        <v>312</v>
      </c>
      <c r="R132" s="138" t="s">
        <v>449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</row>
    <row r="133" spans="1:161" s="104" customFormat="1" ht="17.25" customHeight="1" x14ac:dyDescent="0.2">
      <c r="A133" s="401">
        <v>7115</v>
      </c>
      <c r="B133" s="109" t="s">
        <v>268</v>
      </c>
      <c r="C133" s="69" t="s">
        <v>306</v>
      </c>
      <c r="D133" s="402" t="s">
        <v>450</v>
      </c>
      <c r="E133" s="71">
        <f t="shared" si="30"/>
        <v>21900</v>
      </c>
      <c r="F133" s="72">
        <v>20266</v>
      </c>
      <c r="G133" s="72">
        <v>797</v>
      </c>
      <c r="H133" s="73">
        <v>837</v>
      </c>
      <c r="I133" s="74">
        <v>21000</v>
      </c>
      <c r="J133" s="127">
        <v>500</v>
      </c>
      <c r="K133" s="128">
        <v>200</v>
      </c>
      <c r="L133" s="115">
        <v>175</v>
      </c>
      <c r="M133" s="78">
        <f t="shared" si="31"/>
        <v>87.5</v>
      </c>
      <c r="N133" s="79" t="s">
        <v>451</v>
      </c>
      <c r="O133" s="80" t="s">
        <v>71</v>
      </c>
      <c r="P133" s="80" t="s">
        <v>452</v>
      </c>
      <c r="Q133" s="82" t="s">
        <v>398</v>
      </c>
      <c r="R133" s="138" t="s">
        <v>97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</row>
    <row r="134" spans="1:161" s="104" customFormat="1" ht="17.25" customHeight="1" x14ac:dyDescent="0.2">
      <c r="A134" s="401">
        <v>7120</v>
      </c>
      <c r="B134" s="109" t="s">
        <v>358</v>
      </c>
      <c r="C134" s="69" t="s">
        <v>306</v>
      </c>
      <c r="D134" s="403" t="s">
        <v>453</v>
      </c>
      <c r="E134" s="71">
        <f t="shared" si="30"/>
        <v>37836</v>
      </c>
      <c r="F134" s="72">
        <v>36279</v>
      </c>
      <c r="G134" s="72">
        <v>856</v>
      </c>
      <c r="H134" s="73">
        <v>701</v>
      </c>
      <c r="I134" s="74">
        <v>1000</v>
      </c>
      <c r="J134" s="127">
        <v>1000</v>
      </c>
      <c r="K134" s="128">
        <v>30</v>
      </c>
      <c r="L134" s="115">
        <v>1</v>
      </c>
      <c r="M134" s="78">
        <f t="shared" si="31"/>
        <v>3.3333333333333335</v>
      </c>
      <c r="N134" s="79" t="s">
        <v>35</v>
      </c>
      <c r="O134" s="80" t="s">
        <v>71</v>
      </c>
      <c r="P134" s="80" t="s">
        <v>115</v>
      </c>
      <c r="Q134" s="82" t="s">
        <v>115</v>
      </c>
      <c r="R134" s="138" t="s">
        <v>454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</row>
    <row r="135" spans="1:161" s="107" customFormat="1" ht="17.25" customHeight="1" x14ac:dyDescent="0.2">
      <c r="A135" s="401">
        <v>7130</v>
      </c>
      <c r="B135" s="109" t="s">
        <v>32</v>
      </c>
      <c r="C135" s="110" t="s">
        <v>297</v>
      </c>
      <c r="D135" s="386" t="s">
        <v>455</v>
      </c>
      <c r="E135" s="71">
        <f t="shared" si="30"/>
        <v>27319</v>
      </c>
      <c r="F135" s="72">
        <v>25500</v>
      </c>
      <c r="G135" s="155">
        <v>1608</v>
      </c>
      <c r="H135" s="73">
        <v>211</v>
      </c>
      <c r="I135" s="74">
        <v>27878</v>
      </c>
      <c r="J135" s="113">
        <v>3000</v>
      </c>
      <c r="K135" s="114">
        <v>2000</v>
      </c>
      <c r="L135" s="129">
        <v>1880</v>
      </c>
      <c r="M135" s="78">
        <f t="shared" si="31"/>
        <v>94</v>
      </c>
      <c r="N135" s="404" t="s">
        <v>314</v>
      </c>
      <c r="O135" s="405" t="s">
        <v>456</v>
      </c>
      <c r="P135" s="80" t="s">
        <v>457</v>
      </c>
      <c r="Q135" s="82" t="s">
        <v>193</v>
      </c>
      <c r="R135" s="138" t="s">
        <v>97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</row>
    <row r="136" spans="1:161" s="147" customFormat="1" ht="17.25" customHeight="1" x14ac:dyDescent="0.2">
      <c r="A136" s="211">
        <v>7135</v>
      </c>
      <c r="B136" s="123" t="s">
        <v>80</v>
      </c>
      <c r="C136" s="105" t="s">
        <v>297</v>
      </c>
      <c r="D136" s="406" t="s">
        <v>458</v>
      </c>
      <c r="E136" s="71">
        <f t="shared" si="30"/>
        <v>3630</v>
      </c>
      <c r="F136" s="72">
        <v>3500</v>
      </c>
      <c r="G136" s="155">
        <v>80</v>
      </c>
      <c r="H136" s="73">
        <v>50</v>
      </c>
      <c r="I136" s="74">
        <v>3630</v>
      </c>
      <c r="J136" s="113">
        <v>3000</v>
      </c>
      <c r="K136" s="114">
        <v>30</v>
      </c>
      <c r="L136" s="129">
        <v>28</v>
      </c>
      <c r="M136" s="78">
        <f t="shared" si="31"/>
        <v>93.333333333333329</v>
      </c>
      <c r="N136" s="407"/>
      <c r="O136" s="408"/>
      <c r="P136" s="97" t="s">
        <v>459</v>
      </c>
      <c r="Q136" s="98" t="s">
        <v>193</v>
      </c>
      <c r="R136" s="138" t="s">
        <v>97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00"/>
      <c r="CN136" s="100"/>
      <c r="CO136" s="100"/>
      <c r="CP136" s="100"/>
      <c r="CQ136" s="100"/>
      <c r="CR136" s="100"/>
      <c r="CS136" s="100"/>
      <c r="CT136" s="100"/>
      <c r="CU136" s="100"/>
      <c r="CV136" s="100"/>
      <c r="CW136" s="100"/>
      <c r="CX136" s="100"/>
      <c r="CY136" s="100"/>
      <c r="CZ136" s="100"/>
      <c r="DA136" s="100"/>
      <c r="DB136" s="100"/>
      <c r="DC136" s="100"/>
      <c r="DD136" s="100"/>
      <c r="DE136" s="100"/>
      <c r="DF136" s="100"/>
      <c r="DG136" s="100"/>
      <c r="DH136" s="100"/>
      <c r="DI136" s="100"/>
      <c r="DJ136" s="100"/>
      <c r="DK136" s="100"/>
      <c r="DL136" s="100"/>
      <c r="DM136" s="100"/>
      <c r="DN136" s="100"/>
      <c r="DO136" s="100"/>
      <c r="DP136" s="100"/>
      <c r="DQ136" s="100"/>
      <c r="DR136" s="100"/>
      <c r="DS136" s="100"/>
      <c r="DT136" s="100"/>
      <c r="DU136" s="100"/>
      <c r="DV136" s="100"/>
      <c r="DW136" s="100"/>
      <c r="DX136" s="100"/>
      <c r="DY136" s="100"/>
      <c r="DZ136" s="100"/>
      <c r="EA136" s="100"/>
      <c r="EB136" s="100"/>
      <c r="EC136" s="100"/>
      <c r="ED136" s="100"/>
      <c r="EE136" s="100"/>
      <c r="EF136" s="100"/>
      <c r="EG136" s="100"/>
      <c r="EH136" s="100"/>
      <c r="EI136" s="100"/>
      <c r="EJ136" s="100"/>
      <c r="EK136" s="100"/>
      <c r="EL136" s="100"/>
      <c r="EM136" s="100"/>
      <c r="EN136" s="100"/>
      <c r="EO136" s="100"/>
      <c r="EP136" s="100"/>
      <c r="EQ136" s="100"/>
      <c r="ER136" s="100"/>
      <c r="ES136" s="100"/>
      <c r="ET136" s="100"/>
      <c r="EU136" s="100"/>
      <c r="EV136" s="100"/>
      <c r="EW136" s="100"/>
      <c r="EX136" s="100"/>
      <c r="EY136" s="100"/>
      <c r="EZ136" s="100"/>
      <c r="FA136" s="100"/>
      <c r="FB136" s="100"/>
      <c r="FC136" s="100"/>
      <c r="FD136" s="100"/>
      <c r="FE136" s="100"/>
    </row>
    <row r="137" spans="1:161" s="104" customFormat="1" ht="17.25" customHeight="1" x14ac:dyDescent="0.2">
      <c r="A137" s="122">
        <v>7174</v>
      </c>
      <c r="B137" s="123" t="s">
        <v>358</v>
      </c>
      <c r="C137" s="105" t="s">
        <v>297</v>
      </c>
      <c r="D137" s="106" t="s">
        <v>460</v>
      </c>
      <c r="E137" s="88">
        <f t="shared" si="30"/>
        <v>30000</v>
      </c>
      <c r="F137" s="90">
        <v>29118</v>
      </c>
      <c r="G137" s="89">
        <v>882</v>
      </c>
      <c r="H137" s="103"/>
      <c r="I137" s="91">
        <v>1780</v>
      </c>
      <c r="J137" s="127">
        <v>1500</v>
      </c>
      <c r="K137" s="128">
        <v>0</v>
      </c>
      <c r="L137" s="129">
        <v>0</v>
      </c>
      <c r="M137" s="144" t="s">
        <v>119</v>
      </c>
      <c r="N137" s="207" t="s">
        <v>456</v>
      </c>
      <c r="O137" s="195" t="s">
        <v>360</v>
      </c>
      <c r="P137" s="97" t="s">
        <v>392</v>
      </c>
      <c r="Q137" s="98" t="s">
        <v>178</v>
      </c>
      <c r="R137" s="99" t="s">
        <v>461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</row>
    <row r="138" spans="1:161" s="107" customFormat="1" ht="17.25" customHeight="1" x14ac:dyDescent="0.2">
      <c r="A138" s="108">
        <v>7176</v>
      </c>
      <c r="B138" s="109" t="s">
        <v>180</v>
      </c>
      <c r="C138" s="110" t="s">
        <v>297</v>
      </c>
      <c r="D138" s="119" t="s">
        <v>313</v>
      </c>
      <c r="E138" s="71">
        <f t="shared" si="30"/>
        <v>15000</v>
      </c>
      <c r="F138" s="72">
        <v>15000</v>
      </c>
      <c r="G138" s="72"/>
      <c r="H138" s="73"/>
      <c r="I138" s="74">
        <v>15000</v>
      </c>
      <c r="J138" s="113">
        <v>12000</v>
      </c>
      <c r="K138" s="114">
        <v>9700</v>
      </c>
      <c r="L138" s="129">
        <v>9617</v>
      </c>
      <c r="M138" s="78">
        <f t="shared" si="31"/>
        <v>99.144329896907209</v>
      </c>
      <c r="N138" s="79" t="s">
        <v>360</v>
      </c>
      <c r="O138" s="81" t="s">
        <v>290</v>
      </c>
      <c r="P138" s="80" t="s">
        <v>462</v>
      </c>
      <c r="Q138" s="82" t="s">
        <v>177</v>
      </c>
      <c r="R138" s="138" t="s">
        <v>463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</row>
    <row r="139" spans="1:161" s="107" customFormat="1" ht="23.25" customHeight="1" x14ac:dyDescent="0.2">
      <c r="A139" s="108">
        <v>7183</v>
      </c>
      <c r="B139" s="109" t="s">
        <v>149</v>
      </c>
      <c r="C139" s="110" t="s">
        <v>323</v>
      </c>
      <c r="D139" s="158" t="s">
        <v>464</v>
      </c>
      <c r="E139" s="71">
        <f t="shared" si="30"/>
        <v>145423</v>
      </c>
      <c r="F139" s="72">
        <v>143476</v>
      </c>
      <c r="G139" s="72">
        <v>587</v>
      </c>
      <c r="H139" s="73">
        <v>1360</v>
      </c>
      <c r="I139" s="74">
        <v>1947</v>
      </c>
      <c r="J139" s="113">
        <v>2600</v>
      </c>
      <c r="K139" s="114">
        <v>0</v>
      </c>
      <c r="L139" s="115">
        <v>0</v>
      </c>
      <c r="M139" s="144" t="s">
        <v>119</v>
      </c>
      <c r="N139" s="199" t="s">
        <v>465</v>
      </c>
      <c r="O139" s="409" t="s">
        <v>466</v>
      </c>
      <c r="P139" s="410" t="s">
        <v>51</v>
      </c>
      <c r="Q139" s="82"/>
      <c r="R139" s="121" t="s">
        <v>467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</row>
    <row r="140" spans="1:161" s="84" customFormat="1" ht="16.5" customHeight="1" x14ac:dyDescent="0.2">
      <c r="A140" s="108">
        <v>7187</v>
      </c>
      <c r="B140" s="109" t="s">
        <v>32</v>
      </c>
      <c r="C140" s="69" t="s">
        <v>306</v>
      </c>
      <c r="D140" s="158" t="s">
        <v>468</v>
      </c>
      <c r="E140" s="71">
        <f t="shared" si="30"/>
        <v>28621</v>
      </c>
      <c r="F140" s="72">
        <v>27610</v>
      </c>
      <c r="G140" s="72">
        <v>911</v>
      </c>
      <c r="H140" s="73">
        <v>100</v>
      </c>
      <c r="I140" s="74">
        <v>1400</v>
      </c>
      <c r="J140" s="113">
        <v>100</v>
      </c>
      <c r="K140" s="114">
        <v>110</v>
      </c>
      <c r="L140" s="115">
        <v>104</v>
      </c>
      <c r="M140" s="78">
        <f t="shared" si="31"/>
        <v>94.545454545454547</v>
      </c>
      <c r="N140" s="79" t="s">
        <v>469</v>
      </c>
      <c r="O140" s="80" t="s">
        <v>435</v>
      </c>
      <c r="P140" s="80" t="s">
        <v>470</v>
      </c>
      <c r="Q140" s="82" t="s">
        <v>471</v>
      </c>
      <c r="R140" s="138" t="s">
        <v>29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00"/>
      <c r="CN140" s="100"/>
      <c r="CO140" s="100"/>
      <c r="CP140" s="100"/>
      <c r="CQ140" s="100"/>
      <c r="CR140" s="100"/>
      <c r="CS140" s="100"/>
      <c r="CT140" s="100"/>
      <c r="CU140" s="100"/>
      <c r="CV140" s="100"/>
      <c r="CW140" s="100"/>
      <c r="CX140" s="100"/>
      <c r="CY140" s="100"/>
      <c r="CZ140" s="100"/>
      <c r="DA140" s="100"/>
      <c r="DB140" s="100"/>
      <c r="DC140" s="100"/>
      <c r="DD140" s="100"/>
      <c r="DE140" s="100"/>
      <c r="DF140" s="100"/>
      <c r="DG140" s="100"/>
      <c r="DH140" s="100"/>
      <c r="DI140" s="100"/>
      <c r="DJ140" s="100"/>
      <c r="DK140" s="100"/>
      <c r="DL140" s="100"/>
      <c r="DM140" s="100"/>
      <c r="DN140" s="100"/>
      <c r="DO140" s="100"/>
      <c r="DP140" s="100"/>
      <c r="DQ140" s="100"/>
      <c r="DR140" s="100"/>
      <c r="DS140" s="100"/>
      <c r="DT140" s="100"/>
      <c r="DU140" s="100"/>
      <c r="DV140" s="100"/>
      <c r="DW140" s="100"/>
      <c r="DX140" s="100"/>
      <c r="DY140" s="100"/>
      <c r="DZ140" s="100"/>
      <c r="EA140" s="100"/>
      <c r="EB140" s="100"/>
      <c r="EC140" s="100"/>
      <c r="ED140" s="100"/>
      <c r="EE140" s="100"/>
      <c r="EF140" s="100"/>
      <c r="EG140" s="100"/>
      <c r="EH140" s="100"/>
      <c r="EI140" s="100"/>
      <c r="EJ140" s="100"/>
      <c r="EK140" s="100"/>
      <c r="EL140" s="100"/>
      <c r="EM140" s="100"/>
      <c r="EN140" s="100"/>
      <c r="EO140" s="100"/>
      <c r="EP140" s="100"/>
      <c r="EQ140" s="100"/>
      <c r="ER140" s="100"/>
      <c r="ES140" s="100"/>
      <c r="ET140" s="100"/>
      <c r="EU140" s="100"/>
      <c r="EV140" s="100"/>
      <c r="EW140" s="100"/>
      <c r="EX140" s="100"/>
      <c r="EY140" s="100"/>
      <c r="EZ140" s="100"/>
      <c r="FA140" s="100"/>
      <c r="FB140" s="100"/>
      <c r="FC140" s="100"/>
      <c r="FD140" s="100"/>
      <c r="FE140" s="100"/>
    </row>
    <row r="141" spans="1:161" s="147" customFormat="1" ht="16.5" customHeight="1" x14ac:dyDescent="0.2">
      <c r="A141" s="122">
        <v>7196</v>
      </c>
      <c r="B141" s="123" t="s">
        <v>53</v>
      </c>
      <c r="C141" s="105" t="s">
        <v>297</v>
      </c>
      <c r="D141" s="411" t="s">
        <v>472</v>
      </c>
      <c r="E141" s="88">
        <f t="shared" si="30"/>
        <v>1000</v>
      </c>
      <c r="F141" s="90">
        <v>1000</v>
      </c>
      <c r="G141" s="90"/>
      <c r="H141" s="103"/>
      <c r="I141" s="91"/>
      <c r="J141" s="127">
        <v>3000</v>
      </c>
      <c r="K141" s="128">
        <v>0</v>
      </c>
      <c r="L141" s="129">
        <v>0</v>
      </c>
      <c r="M141" s="144" t="s">
        <v>119</v>
      </c>
      <c r="N141" s="96"/>
      <c r="O141" s="195"/>
      <c r="P141" s="97" t="s">
        <v>473</v>
      </c>
      <c r="Q141" s="98" t="s">
        <v>178</v>
      </c>
      <c r="R141" s="373" t="s">
        <v>474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00"/>
      <c r="CN141" s="100"/>
      <c r="CO141" s="100"/>
      <c r="CP141" s="100"/>
      <c r="CQ141" s="100"/>
      <c r="CR141" s="100"/>
      <c r="CS141" s="100"/>
      <c r="CT141" s="100"/>
      <c r="CU141" s="100"/>
      <c r="CV141" s="100"/>
      <c r="CW141" s="100"/>
      <c r="CX141" s="100"/>
      <c r="CY141" s="100"/>
      <c r="CZ141" s="100"/>
      <c r="DA141" s="100"/>
      <c r="DB141" s="100"/>
      <c r="DC141" s="100"/>
      <c r="DD141" s="100"/>
      <c r="DE141" s="100"/>
      <c r="DF141" s="100"/>
      <c r="DG141" s="100"/>
      <c r="DH141" s="100"/>
      <c r="DI141" s="100"/>
      <c r="DJ141" s="100"/>
      <c r="DK141" s="100"/>
      <c r="DL141" s="100"/>
      <c r="DM141" s="100"/>
      <c r="DN141" s="100"/>
      <c r="DO141" s="100"/>
      <c r="DP141" s="100"/>
      <c r="DQ141" s="100"/>
      <c r="DR141" s="100"/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0"/>
      <c r="EC141" s="100"/>
      <c r="ED141" s="100"/>
      <c r="EE141" s="100"/>
      <c r="EF141" s="100"/>
      <c r="EG141" s="100"/>
      <c r="EH141" s="100"/>
      <c r="EI141" s="100"/>
      <c r="EJ141" s="100"/>
      <c r="EK141" s="100"/>
      <c r="EL141" s="100"/>
      <c r="EM141" s="100"/>
      <c r="EN141" s="100"/>
      <c r="EO141" s="100"/>
      <c r="EP141" s="100"/>
      <c r="EQ141" s="100"/>
      <c r="ER141" s="100"/>
      <c r="ES141" s="100"/>
      <c r="ET141" s="100"/>
      <c r="EU141" s="100"/>
      <c r="EV141" s="100"/>
      <c r="EW141" s="100"/>
      <c r="EX141" s="100"/>
      <c r="EY141" s="100"/>
      <c r="EZ141" s="100"/>
      <c r="FA141" s="100"/>
      <c r="FB141" s="100"/>
      <c r="FC141" s="100"/>
      <c r="FD141" s="100"/>
      <c r="FE141" s="100"/>
    </row>
    <row r="142" spans="1:161" s="308" customFormat="1" ht="16.5" customHeight="1" thickBot="1" x14ac:dyDescent="0.25">
      <c r="A142" s="122">
        <v>7197</v>
      </c>
      <c r="B142" s="123" t="s">
        <v>80</v>
      </c>
      <c r="C142" s="105" t="s">
        <v>297</v>
      </c>
      <c r="D142" s="276" t="s">
        <v>475</v>
      </c>
      <c r="E142" s="88">
        <f t="shared" si="30"/>
        <v>15589</v>
      </c>
      <c r="F142" s="90">
        <v>15589</v>
      </c>
      <c r="G142" s="90"/>
      <c r="H142" s="103"/>
      <c r="I142" s="91">
        <v>15589</v>
      </c>
      <c r="J142" s="127">
        <v>3000</v>
      </c>
      <c r="K142" s="128">
        <v>0</v>
      </c>
      <c r="L142" s="129">
        <v>0</v>
      </c>
      <c r="M142" s="144" t="s">
        <v>119</v>
      </c>
      <c r="N142" s="96" t="s">
        <v>312</v>
      </c>
      <c r="O142" s="195" t="s">
        <v>312</v>
      </c>
      <c r="P142" s="97" t="s">
        <v>476</v>
      </c>
      <c r="Q142" s="98" t="s">
        <v>124</v>
      </c>
      <c r="R142" s="196" t="s">
        <v>39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17"/>
      <c r="CN142" s="117"/>
      <c r="CO142" s="117"/>
      <c r="CP142" s="117"/>
      <c r="CQ142" s="117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  <c r="DE142" s="117"/>
      <c r="DF142" s="117"/>
      <c r="DG142" s="117"/>
      <c r="DH142" s="117"/>
      <c r="DI142" s="117"/>
      <c r="DJ142" s="117"/>
      <c r="DK142" s="117"/>
      <c r="DL142" s="117"/>
      <c r="DM142" s="117"/>
      <c r="DN142" s="117"/>
      <c r="DO142" s="117"/>
      <c r="DP142" s="117"/>
      <c r="DQ142" s="117"/>
      <c r="DR142" s="117"/>
      <c r="DS142" s="117"/>
      <c r="DT142" s="117"/>
      <c r="DU142" s="117"/>
      <c r="DV142" s="117"/>
      <c r="DW142" s="117"/>
      <c r="DX142" s="117"/>
      <c r="DY142" s="117"/>
      <c r="DZ142" s="117"/>
      <c r="EA142" s="117"/>
      <c r="EB142" s="117"/>
      <c r="EC142" s="117"/>
      <c r="ED142" s="117"/>
      <c r="EE142" s="117"/>
      <c r="EF142" s="117"/>
      <c r="EG142" s="117"/>
      <c r="EH142" s="117"/>
      <c r="EI142" s="117"/>
      <c r="EJ142" s="117"/>
      <c r="EK142" s="117"/>
      <c r="EL142" s="117"/>
      <c r="EM142" s="117"/>
      <c r="EN142" s="117"/>
      <c r="EO142" s="117"/>
      <c r="EP142" s="117"/>
      <c r="EQ142" s="117"/>
      <c r="ER142" s="117"/>
      <c r="ES142" s="117"/>
      <c r="ET142" s="117"/>
      <c r="EU142" s="117"/>
      <c r="EV142" s="117"/>
      <c r="EW142" s="117"/>
      <c r="EX142" s="117"/>
      <c r="EY142" s="117"/>
      <c r="EZ142" s="117"/>
      <c r="FA142" s="117"/>
      <c r="FB142" s="117"/>
      <c r="FC142" s="117"/>
      <c r="FD142" s="117"/>
      <c r="FE142" s="117"/>
    </row>
    <row r="143" spans="1:161" s="147" customFormat="1" ht="16.5" customHeight="1" x14ac:dyDescent="0.2">
      <c r="A143" s="108">
        <v>7200</v>
      </c>
      <c r="B143" s="109" t="s">
        <v>32</v>
      </c>
      <c r="C143" s="69" t="s">
        <v>306</v>
      </c>
      <c r="D143" s="323" t="s">
        <v>477</v>
      </c>
      <c r="E143" s="71">
        <f t="shared" si="30"/>
        <v>16700</v>
      </c>
      <c r="F143" s="72">
        <v>16500</v>
      </c>
      <c r="G143" s="72">
        <v>100</v>
      </c>
      <c r="H143" s="73">
        <v>100</v>
      </c>
      <c r="I143" s="74">
        <v>1140</v>
      </c>
      <c r="J143" s="113">
        <v>100</v>
      </c>
      <c r="K143" s="114">
        <v>110</v>
      </c>
      <c r="L143" s="115">
        <v>105</v>
      </c>
      <c r="M143" s="78">
        <f t="shared" si="31"/>
        <v>95.454545454545453</v>
      </c>
      <c r="N143" s="79" t="s">
        <v>469</v>
      </c>
      <c r="O143" s="80" t="s">
        <v>435</v>
      </c>
      <c r="P143" s="80" t="s">
        <v>478</v>
      </c>
      <c r="Q143" s="82" t="s">
        <v>479</v>
      </c>
      <c r="R143" s="164" t="s">
        <v>480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65"/>
      <c r="CN143" s="165"/>
      <c r="CO143" s="165"/>
      <c r="CP143" s="165"/>
      <c r="CQ143" s="165"/>
      <c r="CR143" s="165"/>
      <c r="CS143" s="165"/>
      <c r="CT143" s="165"/>
      <c r="CU143" s="165"/>
      <c r="CV143" s="165"/>
      <c r="CW143" s="165"/>
      <c r="CX143" s="165"/>
      <c r="CY143" s="165"/>
      <c r="CZ143" s="165"/>
      <c r="DA143" s="165"/>
      <c r="DB143" s="165"/>
      <c r="DC143" s="165"/>
      <c r="DD143" s="165"/>
      <c r="DE143" s="165"/>
      <c r="DF143" s="165"/>
      <c r="DG143" s="165"/>
      <c r="DH143" s="165"/>
      <c r="DI143" s="165"/>
      <c r="DJ143" s="165"/>
      <c r="DK143" s="165"/>
      <c r="DL143" s="165"/>
      <c r="DM143" s="165"/>
      <c r="DN143" s="165"/>
      <c r="DO143" s="165"/>
      <c r="DP143" s="165"/>
      <c r="DQ143" s="165"/>
      <c r="DR143" s="165"/>
      <c r="DS143" s="165"/>
      <c r="DT143" s="165"/>
      <c r="DU143" s="165"/>
      <c r="DV143" s="165"/>
      <c r="DW143" s="165"/>
      <c r="DX143" s="165"/>
      <c r="DY143" s="165"/>
      <c r="DZ143" s="165"/>
      <c r="EA143" s="165"/>
      <c r="EB143" s="165"/>
      <c r="EC143" s="165"/>
      <c r="ED143" s="165"/>
      <c r="EE143" s="165"/>
      <c r="EF143" s="165"/>
      <c r="EG143" s="165"/>
      <c r="EH143" s="165"/>
      <c r="EI143" s="165"/>
      <c r="EJ143" s="165"/>
      <c r="EK143" s="165"/>
      <c r="EL143" s="165"/>
      <c r="EM143" s="165"/>
      <c r="EN143" s="165"/>
      <c r="EO143" s="165"/>
      <c r="EP143" s="165"/>
      <c r="EQ143" s="165"/>
      <c r="ER143" s="165"/>
      <c r="ES143" s="165"/>
      <c r="ET143" s="165"/>
      <c r="EU143" s="165"/>
      <c r="EV143" s="165"/>
      <c r="EW143" s="165"/>
      <c r="EX143" s="165"/>
      <c r="EY143" s="165"/>
      <c r="EZ143" s="165"/>
      <c r="FA143" s="165"/>
      <c r="FB143" s="165"/>
      <c r="FC143" s="165"/>
      <c r="FD143" s="165"/>
      <c r="FE143" s="165"/>
    </row>
    <row r="144" spans="1:161" s="104" customFormat="1" ht="16.5" customHeight="1" x14ac:dyDescent="0.2">
      <c r="A144" s="122">
        <v>7201</v>
      </c>
      <c r="B144" s="123" t="s">
        <v>53</v>
      </c>
      <c r="C144" s="86" t="s">
        <v>306</v>
      </c>
      <c r="D144" s="276" t="s">
        <v>481</v>
      </c>
      <c r="E144" s="88">
        <f t="shared" si="30"/>
        <v>157366</v>
      </c>
      <c r="F144" s="90">
        <v>151907</v>
      </c>
      <c r="G144" s="90">
        <v>5185</v>
      </c>
      <c r="H144" s="103">
        <v>274</v>
      </c>
      <c r="I144" s="91">
        <v>5937</v>
      </c>
      <c r="J144" s="127">
        <v>50</v>
      </c>
      <c r="K144" s="128">
        <v>10</v>
      </c>
      <c r="L144" s="129">
        <v>2</v>
      </c>
      <c r="M144" s="95">
        <f t="shared" si="31"/>
        <v>20</v>
      </c>
      <c r="N144" s="96" t="s">
        <v>182</v>
      </c>
      <c r="O144" s="97" t="s">
        <v>341</v>
      </c>
      <c r="P144" s="97" t="s">
        <v>482</v>
      </c>
      <c r="Q144" s="98" t="s">
        <v>483</v>
      </c>
      <c r="R144" s="99" t="s">
        <v>454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</row>
    <row r="145" spans="1:161" s="84" customFormat="1" ht="16.5" customHeight="1" x14ac:dyDescent="0.2">
      <c r="A145" s="122">
        <v>7208</v>
      </c>
      <c r="B145" s="123" t="s">
        <v>53</v>
      </c>
      <c r="C145" s="86" t="s">
        <v>310</v>
      </c>
      <c r="D145" s="276" t="s">
        <v>484</v>
      </c>
      <c r="E145" s="88">
        <f t="shared" si="30"/>
        <v>8131</v>
      </c>
      <c r="F145" s="412">
        <v>6817</v>
      </c>
      <c r="G145" s="412">
        <v>619</v>
      </c>
      <c r="H145" s="413">
        <v>695</v>
      </c>
      <c r="I145" s="414">
        <v>8131</v>
      </c>
      <c r="J145" s="127">
        <v>11900</v>
      </c>
      <c r="K145" s="128">
        <v>6400</v>
      </c>
      <c r="L145" s="129">
        <v>5424</v>
      </c>
      <c r="M145" s="95">
        <f t="shared" si="31"/>
        <v>84.75</v>
      </c>
      <c r="N145" s="415" t="s">
        <v>280</v>
      </c>
      <c r="O145" s="416" t="s">
        <v>160</v>
      </c>
      <c r="P145" s="416" t="s">
        <v>485</v>
      </c>
      <c r="Q145" s="417" t="s">
        <v>162</v>
      </c>
      <c r="R145" s="138" t="s">
        <v>97</v>
      </c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  <c r="DB145" s="100"/>
      <c r="DC145" s="100"/>
      <c r="DD145" s="100"/>
      <c r="DE145" s="100"/>
      <c r="DF145" s="100"/>
      <c r="DG145" s="100"/>
      <c r="DH145" s="100"/>
      <c r="DI145" s="100"/>
      <c r="DJ145" s="100"/>
      <c r="DK145" s="100"/>
      <c r="DL145" s="100"/>
      <c r="DM145" s="100"/>
      <c r="DN145" s="100"/>
      <c r="DO145" s="100"/>
      <c r="DP145" s="100"/>
      <c r="DQ145" s="100"/>
      <c r="DR145" s="100"/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0"/>
      <c r="EC145" s="100"/>
      <c r="ED145" s="100"/>
      <c r="EE145" s="100"/>
      <c r="EF145" s="100"/>
      <c r="EG145" s="100"/>
      <c r="EH145" s="100"/>
      <c r="EI145" s="100"/>
      <c r="EJ145" s="100"/>
      <c r="EK145" s="100"/>
      <c r="EL145" s="100"/>
      <c r="EM145" s="100"/>
      <c r="EN145" s="100"/>
      <c r="EO145" s="100"/>
      <c r="EP145" s="100"/>
      <c r="EQ145" s="100"/>
      <c r="ER145" s="100"/>
      <c r="ES145" s="100"/>
      <c r="ET145" s="100"/>
      <c r="EU145" s="100"/>
      <c r="EV145" s="100"/>
      <c r="EW145" s="100"/>
      <c r="EX145" s="100"/>
      <c r="EY145" s="100"/>
      <c r="EZ145" s="100"/>
      <c r="FA145" s="100"/>
      <c r="FB145" s="100"/>
      <c r="FC145" s="100"/>
      <c r="FD145" s="100"/>
      <c r="FE145" s="100"/>
    </row>
    <row r="146" spans="1:161" s="147" customFormat="1" ht="27" customHeight="1" x14ac:dyDescent="0.2">
      <c r="A146" s="108">
        <v>7210</v>
      </c>
      <c r="B146" s="299" t="s">
        <v>268</v>
      </c>
      <c r="C146" s="69" t="s">
        <v>317</v>
      </c>
      <c r="D146" s="161" t="s">
        <v>486</v>
      </c>
      <c r="E146" s="133">
        <f t="shared" si="30"/>
        <v>15018</v>
      </c>
      <c r="F146" s="155">
        <v>14273</v>
      </c>
      <c r="G146" s="72">
        <v>475</v>
      </c>
      <c r="H146" s="73">
        <v>270</v>
      </c>
      <c r="I146" s="74">
        <v>730</v>
      </c>
      <c r="J146" s="113">
        <v>230</v>
      </c>
      <c r="K146" s="114">
        <v>190</v>
      </c>
      <c r="L146" s="115">
        <v>141</v>
      </c>
      <c r="M146" s="78">
        <f t="shared" si="31"/>
        <v>74.210526315789465</v>
      </c>
      <c r="N146" s="304" t="s">
        <v>195</v>
      </c>
      <c r="O146" s="313" t="s">
        <v>341</v>
      </c>
      <c r="P146" s="80"/>
      <c r="Q146" s="82"/>
      <c r="R146" s="121" t="s">
        <v>487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0"/>
      <c r="DF146" s="100"/>
      <c r="DG146" s="100"/>
      <c r="DH146" s="100"/>
      <c r="DI146" s="100"/>
      <c r="DJ146" s="100"/>
      <c r="DK146" s="100"/>
      <c r="DL146" s="100"/>
      <c r="DM146" s="100"/>
      <c r="DN146" s="100"/>
      <c r="DO146" s="100"/>
      <c r="DP146" s="100"/>
      <c r="DQ146" s="100"/>
      <c r="DR146" s="100"/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0"/>
      <c r="EC146" s="100"/>
      <c r="ED146" s="100"/>
      <c r="EE146" s="100"/>
      <c r="EF146" s="100"/>
      <c r="EG146" s="100"/>
      <c r="EH146" s="100"/>
      <c r="EI146" s="100"/>
      <c r="EJ146" s="100"/>
      <c r="EK146" s="100"/>
      <c r="EL146" s="100"/>
      <c r="EM146" s="100"/>
      <c r="EN146" s="100"/>
      <c r="EO146" s="100"/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</row>
    <row r="147" spans="1:161" s="147" customFormat="1" ht="16.5" customHeight="1" x14ac:dyDescent="0.2">
      <c r="A147" s="108">
        <v>7213</v>
      </c>
      <c r="B147" s="109" t="s">
        <v>488</v>
      </c>
      <c r="C147" s="110" t="s">
        <v>297</v>
      </c>
      <c r="D147" s="158" t="s">
        <v>489</v>
      </c>
      <c r="E147" s="71">
        <f t="shared" si="30"/>
        <v>25370</v>
      </c>
      <c r="F147" s="72">
        <v>25350</v>
      </c>
      <c r="G147" s="72"/>
      <c r="H147" s="73">
        <v>20</v>
      </c>
      <c r="I147" s="74">
        <v>20</v>
      </c>
      <c r="J147" s="113">
        <v>1000</v>
      </c>
      <c r="K147" s="114">
        <v>0</v>
      </c>
      <c r="L147" s="115">
        <v>0</v>
      </c>
      <c r="M147" s="159" t="s">
        <v>119</v>
      </c>
      <c r="N147" s="304"/>
      <c r="O147" s="418"/>
      <c r="P147" s="80" t="s">
        <v>392</v>
      </c>
      <c r="Q147" s="82" t="s">
        <v>178</v>
      </c>
      <c r="R147" s="164" t="s">
        <v>490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00"/>
      <c r="CN147" s="100"/>
      <c r="CO147" s="100"/>
      <c r="CP147" s="100"/>
      <c r="CQ147" s="100"/>
      <c r="CR147" s="100"/>
      <c r="CS147" s="100"/>
      <c r="CT147" s="100"/>
      <c r="CU147" s="100"/>
      <c r="CV147" s="100"/>
      <c r="CW147" s="100"/>
      <c r="CX147" s="100"/>
      <c r="CY147" s="100"/>
      <c r="CZ147" s="100"/>
      <c r="DA147" s="100"/>
      <c r="DB147" s="100"/>
      <c r="DC147" s="100"/>
      <c r="DD147" s="100"/>
      <c r="DE147" s="100"/>
      <c r="DF147" s="100"/>
      <c r="DG147" s="100"/>
      <c r="DH147" s="100"/>
      <c r="DI147" s="100"/>
      <c r="DJ147" s="100"/>
      <c r="DK147" s="100"/>
      <c r="DL147" s="100"/>
      <c r="DM147" s="100"/>
      <c r="DN147" s="100"/>
      <c r="DO147" s="100"/>
      <c r="DP147" s="100"/>
      <c r="DQ147" s="100"/>
      <c r="DR147" s="100"/>
      <c r="DS147" s="100"/>
      <c r="DT147" s="100"/>
      <c r="DU147" s="100"/>
      <c r="DV147" s="100"/>
      <c r="DW147" s="100"/>
      <c r="DX147" s="100"/>
      <c r="DY147" s="100"/>
      <c r="DZ147" s="100"/>
      <c r="EA147" s="100"/>
      <c r="EB147" s="100"/>
      <c r="EC147" s="100"/>
      <c r="ED147" s="100"/>
      <c r="EE147" s="100"/>
      <c r="EF147" s="100"/>
      <c r="EG147" s="100"/>
      <c r="EH147" s="100"/>
      <c r="EI147" s="100"/>
      <c r="EJ147" s="100"/>
      <c r="EK147" s="100"/>
      <c r="EL147" s="100"/>
      <c r="EM147" s="100"/>
      <c r="EN147" s="100"/>
      <c r="EO147" s="100"/>
      <c r="EP147" s="100"/>
      <c r="EQ147" s="100"/>
      <c r="ER147" s="100"/>
      <c r="ES147" s="100"/>
      <c r="ET147" s="100"/>
      <c r="EU147" s="100"/>
      <c r="EV147" s="100"/>
      <c r="EW147" s="100"/>
      <c r="EX147" s="100"/>
      <c r="EY147" s="100"/>
      <c r="EZ147" s="100"/>
      <c r="FA147" s="100"/>
      <c r="FB147" s="100"/>
      <c r="FC147" s="100"/>
      <c r="FD147" s="100"/>
      <c r="FE147" s="100"/>
    </row>
    <row r="148" spans="1:161" s="104" customFormat="1" ht="16.5" customHeight="1" x14ac:dyDescent="0.2">
      <c r="A148" s="108">
        <v>7219</v>
      </c>
      <c r="B148" s="109"/>
      <c r="C148" s="69" t="s">
        <v>306</v>
      </c>
      <c r="D148" s="161" t="s">
        <v>491</v>
      </c>
      <c r="E148" s="71">
        <f t="shared" si="30"/>
        <v>65006</v>
      </c>
      <c r="F148" s="72"/>
      <c r="G148" s="72">
        <v>65006</v>
      </c>
      <c r="H148" s="73"/>
      <c r="I148" s="74">
        <v>65006</v>
      </c>
      <c r="J148" s="113">
        <v>19670</v>
      </c>
      <c r="K148" s="114">
        <v>19460</v>
      </c>
      <c r="L148" s="115">
        <v>19452</v>
      </c>
      <c r="M148" s="78">
        <f t="shared" ref="M148" si="34">(L148/K148)*100</f>
        <v>99.958890030832478</v>
      </c>
      <c r="N148" s="304"/>
      <c r="O148" s="313"/>
      <c r="P148" s="80" t="s">
        <v>492</v>
      </c>
      <c r="Q148" s="82"/>
      <c r="R148" s="138" t="s">
        <v>97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</row>
    <row r="149" spans="1:161" s="84" customFormat="1" ht="16.5" customHeight="1" x14ac:dyDescent="0.2">
      <c r="A149" s="122">
        <v>7221</v>
      </c>
      <c r="B149" s="123" t="s">
        <v>80</v>
      </c>
      <c r="C149" s="105" t="s">
        <v>297</v>
      </c>
      <c r="D149" s="232" t="s">
        <v>493</v>
      </c>
      <c r="E149" s="88">
        <f t="shared" si="30"/>
        <v>7074</v>
      </c>
      <c r="F149" s="90">
        <v>7074</v>
      </c>
      <c r="G149" s="90"/>
      <c r="H149" s="103"/>
      <c r="I149" s="91">
        <v>7074</v>
      </c>
      <c r="J149" s="127">
        <v>3000</v>
      </c>
      <c r="K149" s="128">
        <v>0</v>
      </c>
      <c r="L149" s="129">
        <v>0</v>
      </c>
      <c r="M149" s="144" t="s">
        <v>119</v>
      </c>
      <c r="N149" s="311"/>
      <c r="O149" s="312"/>
      <c r="P149" s="97" t="s">
        <v>494</v>
      </c>
      <c r="Q149" s="98"/>
      <c r="R149" s="83" t="s">
        <v>39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00"/>
      <c r="CN149" s="100"/>
      <c r="CO149" s="100"/>
      <c r="CP149" s="100"/>
      <c r="CQ149" s="100"/>
      <c r="CR149" s="100"/>
      <c r="CS149" s="100"/>
      <c r="CT149" s="100"/>
      <c r="CU149" s="100"/>
      <c r="CV149" s="100"/>
      <c r="CW149" s="100"/>
      <c r="CX149" s="100"/>
      <c r="CY149" s="100"/>
      <c r="CZ149" s="100"/>
      <c r="DA149" s="100"/>
      <c r="DB149" s="100"/>
      <c r="DC149" s="100"/>
      <c r="DD149" s="100"/>
      <c r="DE149" s="100"/>
      <c r="DF149" s="100"/>
      <c r="DG149" s="100"/>
      <c r="DH149" s="100"/>
      <c r="DI149" s="100"/>
      <c r="DJ149" s="100"/>
      <c r="DK149" s="100"/>
      <c r="DL149" s="100"/>
      <c r="DM149" s="100"/>
      <c r="DN149" s="100"/>
      <c r="DO149" s="100"/>
      <c r="DP149" s="100"/>
      <c r="DQ149" s="100"/>
      <c r="DR149" s="100"/>
      <c r="DS149" s="100"/>
      <c r="DT149" s="100"/>
      <c r="DU149" s="100"/>
      <c r="DV149" s="100"/>
      <c r="DW149" s="100"/>
      <c r="DX149" s="100"/>
      <c r="DY149" s="100"/>
      <c r="DZ149" s="100"/>
      <c r="EA149" s="100"/>
      <c r="EB149" s="100"/>
      <c r="EC149" s="100"/>
      <c r="ED149" s="100"/>
      <c r="EE149" s="100"/>
      <c r="EF149" s="100"/>
      <c r="EG149" s="100"/>
      <c r="EH149" s="100"/>
      <c r="EI149" s="100"/>
      <c r="EJ149" s="100"/>
      <c r="EK149" s="100"/>
      <c r="EL149" s="100"/>
      <c r="EM149" s="100"/>
      <c r="EN149" s="100"/>
      <c r="EO149" s="100"/>
      <c r="EP149" s="100"/>
      <c r="EQ149" s="100"/>
      <c r="ER149" s="100"/>
      <c r="ES149" s="100"/>
      <c r="ET149" s="100"/>
      <c r="EU149" s="100"/>
      <c r="EV149" s="100"/>
      <c r="EW149" s="100"/>
      <c r="EX149" s="100"/>
      <c r="EY149" s="100"/>
      <c r="EZ149" s="100"/>
      <c r="FA149" s="100"/>
      <c r="FB149" s="100"/>
      <c r="FC149" s="100"/>
      <c r="FD149" s="100"/>
      <c r="FE149" s="100"/>
    </row>
    <row r="150" spans="1:161" s="84" customFormat="1" ht="16.5" customHeight="1" x14ac:dyDescent="0.2">
      <c r="A150" s="122">
        <v>7231</v>
      </c>
      <c r="B150" s="123"/>
      <c r="C150" s="105" t="s">
        <v>297</v>
      </c>
      <c r="D150" s="314" t="s">
        <v>342</v>
      </c>
      <c r="E150" s="88">
        <f t="shared" si="30"/>
        <v>12000</v>
      </c>
      <c r="F150" s="90"/>
      <c r="G150" s="128">
        <v>12000</v>
      </c>
      <c r="H150" s="103"/>
      <c r="I150" s="91">
        <v>12000</v>
      </c>
      <c r="J150" s="127">
        <v>1500</v>
      </c>
      <c r="K150" s="128">
        <v>2500</v>
      </c>
      <c r="L150" s="129">
        <v>2498</v>
      </c>
      <c r="M150" s="95">
        <f t="shared" si="31"/>
        <v>99.92</v>
      </c>
      <c r="N150" s="311"/>
      <c r="O150" s="312"/>
      <c r="P150" s="97"/>
      <c r="Q150" s="98"/>
      <c r="R150" s="99" t="s">
        <v>343</v>
      </c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100"/>
      <c r="AV150" s="100"/>
      <c r="AW150" s="100"/>
      <c r="AX150" s="100"/>
      <c r="AY150" s="100"/>
      <c r="AZ150" s="100"/>
      <c r="BA150" s="100"/>
      <c r="BB150" s="100"/>
      <c r="BC150" s="100"/>
      <c r="BD150" s="100"/>
      <c r="BE150" s="100"/>
      <c r="BF150" s="100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0"/>
      <c r="CE150" s="100"/>
      <c r="CF150" s="100"/>
      <c r="CG150" s="100"/>
      <c r="CH150" s="100"/>
      <c r="CI150" s="100"/>
      <c r="CJ150" s="100"/>
      <c r="CK150" s="100"/>
      <c r="CL150" s="100"/>
      <c r="CM150" s="100"/>
      <c r="CN150" s="100"/>
      <c r="CO150" s="100"/>
      <c r="CP150" s="100"/>
      <c r="CQ150" s="100"/>
      <c r="CR150" s="100"/>
      <c r="CS150" s="100"/>
      <c r="CT150" s="100"/>
      <c r="CU150" s="100"/>
      <c r="CV150" s="100"/>
      <c r="CW150" s="100"/>
      <c r="CX150" s="100"/>
      <c r="CY150" s="100"/>
      <c r="CZ150" s="100"/>
      <c r="DA150" s="100"/>
      <c r="DB150" s="100"/>
      <c r="DC150" s="100"/>
      <c r="DD150" s="100"/>
      <c r="DE150" s="100"/>
      <c r="DF150" s="100"/>
      <c r="DG150" s="100"/>
      <c r="DH150" s="100"/>
      <c r="DI150" s="100"/>
      <c r="DJ150" s="100"/>
      <c r="DK150" s="100"/>
      <c r="DL150" s="100"/>
      <c r="DM150" s="100"/>
      <c r="DN150" s="100"/>
      <c r="DO150" s="100"/>
      <c r="DP150" s="100"/>
      <c r="DQ150" s="100"/>
      <c r="DR150" s="100"/>
      <c r="DS150" s="100"/>
      <c r="DT150" s="100"/>
      <c r="DU150" s="100"/>
      <c r="DV150" s="100"/>
      <c r="DW150" s="100"/>
      <c r="DX150" s="100"/>
      <c r="DY150" s="100"/>
      <c r="DZ150" s="100"/>
      <c r="EA150" s="100"/>
      <c r="EB150" s="100"/>
      <c r="EC150" s="100"/>
      <c r="ED150" s="100"/>
      <c r="EE150" s="100"/>
      <c r="EF150" s="100"/>
      <c r="EG150" s="100"/>
      <c r="EH150" s="100"/>
      <c r="EI150" s="100"/>
      <c r="EJ150" s="100"/>
      <c r="EK150" s="100"/>
      <c r="EL150" s="100"/>
      <c r="EM150" s="100"/>
      <c r="EN150" s="100"/>
      <c r="EO150" s="100"/>
      <c r="EP150" s="100"/>
      <c r="EQ150" s="100"/>
      <c r="ER150" s="100"/>
      <c r="ES150" s="100"/>
      <c r="ET150" s="100"/>
      <c r="EU150" s="100"/>
      <c r="EV150" s="100"/>
      <c r="EW150" s="100"/>
      <c r="EX150" s="100"/>
      <c r="EY150" s="100"/>
      <c r="EZ150" s="100"/>
      <c r="FA150" s="100"/>
      <c r="FB150" s="100"/>
      <c r="FC150" s="100"/>
      <c r="FD150" s="100"/>
      <c r="FE150" s="100"/>
    </row>
    <row r="151" spans="1:161" s="84" customFormat="1" ht="17.25" customHeight="1" x14ac:dyDescent="0.2">
      <c r="A151" s="122">
        <v>7232</v>
      </c>
      <c r="B151" s="296"/>
      <c r="C151" s="86" t="s">
        <v>317</v>
      </c>
      <c r="D151" s="314" t="s">
        <v>344</v>
      </c>
      <c r="E151" s="125">
        <f t="shared" si="30"/>
        <v>10499</v>
      </c>
      <c r="F151" s="89"/>
      <c r="G151" s="128">
        <v>10399</v>
      </c>
      <c r="H151" s="103">
        <v>100</v>
      </c>
      <c r="I151" s="91">
        <v>10499</v>
      </c>
      <c r="J151" s="127">
        <v>1500</v>
      </c>
      <c r="K151" s="332">
        <v>1350</v>
      </c>
      <c r="L151" s="129">
        <v>1335</v>
      </c>
      <c r="M151" s="95">
        <f t="shared" si="31"/>
        <v>98.888888888888886</v>
      </c>
      <c r="N151" s="315"/>
      <c r="O151" s="316"/>
      <c r="P151" s="97"/>
      <c r="Q151" s="98"/>
      <c r="R151" s="99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00"/>
      <c r="CN151" s="100"/>
      <c r="CO151" s="100"/>
      <c r="CP151" s="100"/>
      <c r="CQ151" s="100"/>
      <c r="CR151" s="100"/>
      <c r="CS151" s="100"/>
      <c r="CT151" s="100"/>
      <c r="CU151" s="100"/>
      <c r="CV151" s="100"/>
      <c r="CW151" s="100"/>
      <c r="CX151" s="100"/>
      <c r="CY151" s="100"/>
      <c r="CZ151" s="100"/>
      <c r="DA151" s="100"/>
      <c r="DB151" s="100"/>
      <c r="DC151" s="100"/>
      <c r="DD151" s="100"/>
      <c r="DE151" s="100"/>
      <c r="DF151" s="100"/>
      <c r="DG151" s="100"/>
      <c r="DH151" s="100"/>
      <c r="DI151" s="100"/>
      <c r="DJ151" s="100"/>
      <c r="DK151" s="100"/>
      <c r="DL151" s="100"/>
      <c r="DM151" s="100"/>
      <c r="DN151" s="100"/>
      <c r="DO151" s="100"/>
      <c r="DP151" s="100"/>
      <c r="DQ151" s="100"/>
      <c r="DR151" s="100"/>
      <c r="DS151" s="100"/>
      <c r="DT151" s="100"/>
      <c r="DU151" s="100"/>
      <c r="DV151" s="100"/>
      <c r="DW151" s="100"/>
      <c r="DX151" s="100"/>
      <c r="DY151" s="100"/>
      <c r="DZ151" s="100"/>
      <c r="EA151" s="100"/>
      <c r="EB151" s="100"/>
      <c r="EC151" s="100"/>
      <c r="ED151" s="100"/>
      <c r="EE151" s="100"/>
      <c r="EF151" s="100"/>
      <c r="EG151" s="100"/>
      <c r="EH151" s="100"/>
      <c r="EI151" s="100"/>
      <c r="EJ151" s="100"/>
      <c r="EK151" s="100"/>
      <c r="EL151" s="100"/>
      <c r="EM151" s="100"/>
      <c r="EN151" s="100"/>
      <c r="EO151" s="100"/>
      <c r="EP151" s="100"/>
      <c r="EQ151" s="100"/>
      <c r="ER151" s="100"/>
      <c r="ES151" s="100"/>
      <c r="ET151" s="100"/>
      <c r="EU151" s="100"/>
      <c r="EV151" s="100"/>
      <c r="EW151" s="100"/>
      <c r="EX151" s="100"/>
      <c r="EY151" s="100"/>
      <c r="EZ151" s="100"/>
      <c r="FA151" s="100"/>
      <c r="FB151" s="100"/>
      <c r="FC151" s="100"/>
      <c r="FD151" s="100"/>
      <c r="FE151" s="100"/>
    </row>
    <row r="152" spans="1:161" s="84" customFormat="1" ht="27.75" customHeight="1" x14ac:dyDescent="0.2">
      <c r="A152" s="122">
        <v>7233</v>
      </c>
      <c r="B152" s="123"/>
      <c r="C152" s="86" t="s">
        <v>117</v>
      </c>
      <c r="D152" s="419" t="s">
        <v>345</v>
      </c>
      <c r="E152" s="88">
        <f t="shared" ref="E152" si="35">SUM(F152:H152)</f>
        <v>21865</v>
      </c>
      <c r="F152" s="89"/>
      <c r="G152" s="332">
        <v>13040</v>
      </c>
      <c r="H152" s="90">
        <v>8825</v>
      </c>
      <c r="I152" s="91">
        <v>14613</v>
      </c>
      <c r="J152" s="127">
        <v>1500</v>
      </c>
      <c r="K152" s="128">
        <v>2200</v>
      </c>
      <c r="L152" s="129">
        <v>2127</v>
      </c>
      <c r="M152" s="95">
        <f t="shared" si="31"/>
        <v>96.681818181818187</v>
      </c>
      <c r="N152" s="315"/>
      <c r="O152" s="316"/>
      <c r="P152" s="97"/>
      <c r="Q152" s="98"/>
      <c r="R152" s="99" t="s">
        <v>495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100"/>
      <c r="CH152" s="100"/>
      <c r="CI152" s="100"/>
      <c r="CJ152" s="100"/>
      <c r="CK152" s="100"/>
      <c r="CL152" s="100"/>
      <c r="CM152" s="100"/>
      <c r="CN152" s="100"/>
      <c r="CO152" s="100"/>
      <c r="CP152" s="100"/>
      <c r="CQ152" s="100"/>
      <c r="CR152" s="100"/>
      <c r="CS152" s="100"/>
      <c r="CT152" s="100"/>
      <c r="CU152" s="100"/>
      <c r="CV152" s="100"/>
      <c r="CW152" s="100"/>
      <c r="CX152" s="100"/>
      <c r="CY152" s="100"/>
      <c r="CZ152" s="100"/>
      <c r="DA152" s="100"/>
      <c r="DB152" s="100"/>
      <c r="DC152" s="100"/>
      <c r="DD152" s="100"/>
      <c r="DE152" s="100"/>
      <c r="DF152" s="100"/>
      <c r="DG152" s="100"/>
      <c r="DH152" s="100"/>
      <c r="DI152" s="100"/>
      <c r="DJ152" s="100"/>
      <c r="DK152" s="100"/>
      <c r="DL152" s="100"/>
      <c r="DM152" s="100"/>
      <c r="DN152" s="100"/>
      <c r="DO152" s="100"/>
      <c r="DP152" s="100"/>
      <c r="DQ152" s="100"/>
      <c r="DR152" s="100"/>
      <c r="DS152" s="100"/>
      <c r="DT152" s="100"/>
      <c r="DU152" s="100"/>
      <c r="DV152" s="100"/>
      <c r="DW152" s="100"/>
      <c r="DX152" s="100"/>
      <c r="DY152" s="100"/>
      <c r="DZ152" s="100"/>
      <c r="EA152" s="100"/>
      <c r="EB152" s="100"/>
      <c r="EC152" s="100"/>
      <c r="ED152" s="100"/>
      <c r="EE152" s="100"/>
      <c r="EF152" s="100"/>
      <c r="EG152" s="100"/>
      <c r="EH152" s="100"/>
      <c r="EI152" s="100"/>
      <c r="EJ152" s="100"/>
      <c r="EK152" s="100"/>
      <c r="EL152" s="100"/>
      <c r="EM152" s="100"/>
      <c r="EN152" s="100"/>
      <c r="EO152" s="100"/>
      <c r="EP152" s="100"/>
      <c r="EQ152" s="100"/>
      <c r="ER152" s="100"/>
      <c r="ES152" s="100"/>
      <c r="ET152" s="100"/>
      <c r="EU152" s="100"/>
      <c r="EV152" s="100"/>
      <c r="EW152" s="100"/>
      <c r="EX152" s="100"/>
      <c r="EY152" s="100"/>
      <c r="EZ152" s="100"/>
      <c r="FA152" s="100"/>
      <c r="FB152" s="100"/>
      <c r="FC152" s="100"/>
      <c r="FD152" s="100"/>
      <c r="FE152" s="100"/>
    </row>
    <row r="153" spans="1:161" s="1" customFormat="1" ht="15.75" customHeight="1" x14ac:dyDescent="0.2">
      <c r="A153" s="122">
        <v>7234</v>
      </c>
      <c r="B153" s="123"/>
      <c r="C153" s="105" t="s">
        <v>323</v>
      </c>
      <c r="D153" s="131" t="s">
        <v>347</v>
      </c>
      <c r="E153" s="88">
        <f t="shared" si="30"/>
        <v>8200</v>
      </c>
      <c r="F153" s="90"/>
      <c r="G153" s="128">
        <v>8000</v>
      </c>
      <c r="H153" s="103">
        <v>200</v>
      </c>
      <c r="I153" s="91">
        <v>8200</v>
      </c>
      <c r="J153" s="127">
        <v>1160</v>
      </c>
      <c r="K153" s="128">
        <v>880</v>
      </c>
      <c r="L153" s="129">
        <v>847</v>
      </c>
      <c r="M153" s="95">
        <f t="shared" si="31"/>
        <v>96.25</v>
      </c>
      <c r="N153" s="315"/>
      <c r="O153" s="316"/>
      <c r="P153" s="195" t="s">
        <v>348</v>
      </c>
      <c r="Q153" s="98"/>
      <c r="R153" s="99" t="s">
        <v>349</v>
      </c>
    </row>
    <row r="154" spans="1:161" s="107" customFormat="1" ht="27" customHeight="1" x14ac:dyDescent="0.2">
      <c r="A154" s="142">
        <v>7235</v>
      </c>
      <c r="B154" s="296"/>
      <c r="C154" s="86" t="s">
        <v>41</v>
      </c>
      <c r="D154" s="314" t="s">
        <v>496</v>
      </c>
      <c r="E154" s="125">
        <f t="shared" si="30"/>
        <v>1820</v>
      </c>
      <c r="F154" s="89"/>
      <c r="G154" s="128">
        <v>1820</v>
      </c>
      <c r="H154" s="103"/>
      <c r="I154" s="91">
        <v>1820</v>
      </c>
      <c r="J154" s="127">
        <v>856</v>
      </c>
      <c r="K154" s="128">
        <v>590</v>
      </c>
      <c r="L154" s="129">
        <v>588</v>
      </c>
      <c r="M154" s="95">
        <f t="shared" si="31"/>
        <v>99.661016949152554</v>
      </c>
      <c r="N154" s="315"/>
      <c r="O154" s="316"/>
      <c r="P154" s="97"/>
      <c r="Q154" s="98"/>
      <c r="R154" s="116" t="s">
        <v>859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</row>
    <row r="155" spans="1:161" s="84" customFormat="1" ht="16.5" customHeight="1" x14ac:dyDescent="0.2">
      <c r="A155" s="108">
        <v>7236</v>
      </c>
      <c r="B155" s="109"/>
      <c r="C155" s="69" t="s">
        <v>306</v>
      </c>
      <c r="D155" s="317" t="s">
        <v>350</v>
      </c>
      <c r="E155" s="71">
        <f t="shared" si="30"/>
        <v>14000</v>
      </c>
      <c r="F155" s="72"/>
      <c r="G155" s="114">
        <v>14000</v>
      </c>
      <c r="H155" s="73"/>
      <c r="I155" s="74">
        <v>14000</v>
      </c>
      <c r="J155" s="113">
        <v>1000</v>
      </c>
      <c r="K155" s="114">
        <v>2710</v>
      </c>
      <c r="L155" s="115">
        <v>2704</v>
      </c>
      <c r="M155" s="78">
        <f t="shared" si="31"/>
        <v>99.778597785977865</v>
      </c>
      <c r="N155" s="304"/>
      <c r="O155" s="313"/>
      <c r="P155" s="80"/>
      <c r="Q155" s="82"/>
      <c r="R155" s="138" t="s">
        <v>351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00"/>
      <c r="CN155" s="100"/>
      <c r="CO155" s="100"/>
      <c r="CP155" s="100"/>
      <c r="CQ155" s="100"/>
      <c r="CR155" s="100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100"/>
      <c r="DJ155" s="100"/>
      <c r="DK155" s="100"/>
      <c r="DL155" s="100"/>
      <c r="DM155" s="100"/>
      <c r="DN155" s="100"/>
      <c r="DO155" s="100"/>
      <c r="DP155" s="100"/>
      <c r="DQ155" s="100"/>
      <c r="DR155" s="100"/>
      <c r="DS155" s="100"/>
      <c r="DT155" s="100"/>
      <c r="DU155" s="100"/>
      <c r="DV155" s="100"/>
      <c r="DW155" s="100"/>
      <c r="DX155" s="100"/>
      <c r="DY155" s="100"/>
      <c r="DZ155" s="100"/>
      <c r="EA155" s="100"/>
      <c r="EB155" s="100"/>
      <c r="EC155" s="100"/>
      <c r="ED155" s="100"/>
      <c r="EE155" s="100"/>
      <c r="EF155" s="100"/>
      <c r="EG155" s="100"/>
      <c r="EH155" s="100"/>
      <c r="EI155" s="100"/>
      <c r="EJ155" s="100"/>
      <c r="EK155" s="100"/>
      <c r="EL155" s="100"/>
      <c r="EM155" s="100"/>
      <c r="EN155" s="100"/>
      <c r="EO155" s="100"/>
      <c r="EP155" s="100"/>
      <c r="EQ155" s="100"/>
      <c r="ER155" s="100"/>
      <c r="ES155" s="100"/>
      <c r="ET155" s="100"/>
      <c r="EU155" s="100"/>
      <c r="EV155" s="100"/>
      <c r="EW155" s="100"/>
      <c r="EX155" s="100"/>
      <c r="EY155" s="100"/>
      <c r="EZ155" s="100"/>
      <c r="FA155" s="100"/>
      <c r="FB155" s="100"/>
      <c r="FC155" s="100"/>
      <c r="FD155" s="100"/>
      <c r="FE155" s="100"/>
    </row>
    <row r="156" spans="1:161" s="104" customFormat="1" ht="55.5" customHeight="1" x14ac:dyDescent="0.2">
      <c r="A156" s="122">
        <v>7240</v>
      </c>
      <c r="B156" s="123" t="s">
        <v>68</v>
      </c>
      <c r="C156" s="86" t="s">
        <v>310</v>
      </c>
      <c r="D156" s="420" t="s">
        <v>497</v>
      </c>
      <c r="E156" s="421">
        <f t="shared" si="30"/>
        <v>6731</v>
      </c>
      <c r="F156" s="412">
        <v>6260</v>
      </c>
      <c r="G156" s="128">
        <v>358</v>
      </c>
      <c r="H156" s="413">
        <v>113</v>
      </c>
      <c r="I156" s="414">
        <v>6731</v>
      </c>
      <c r="J156" s="127">
        <v>300</v>
      </c>
      <c r="K156" s="128">
        <v>13</v>
      </c>
      <c r="L156" s="129">
        <v>12</v>
      </c>
      <c r="M156" s="95">
        <f t="shared" si="31"/>
        <v>92.307692307692307</v>
      </c>
      <c r="N156" s="311" t="s">
        <v>498</v>
      </c>
      <c r="O156" s="312" t="s">
        <v>70</v>
      </c>
      <c r="P156" s="416" t="s">
        <v>499</v>
      </c>
      <c r="Q156" s="417" t="s">
        <v>196</v>
      </c>
      <c r="R156" s="140" t="s">
        <v>500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</row>
    <row r="157" spans="1:161" s="84" customFormat="1" ht="17.25" customHeight="1" x14ac:dyDescent="0.2">
      <c r="A157" s="122">
        <v>7242</v>
      </c>
      <c r="B157" s="123" t="s">
        <v>84</v>
      </c>
      <c r="C157" s="86" t="s">
        <v>98</v>
      </c>
      <c r="D157" s="422" t="s">
        <v>501</v>
      </c>
      <c r="E157" s="88">
        <f t="shared" si="30"/>
        <v>62729</v>
      </c>
      <c r="F157" s="341">
        <v>60000</v>
      </c>
      <c r="G157" s="128">
        <f>2664+65</f>
        <v>2729</v>
      </c>
      <c r="H157" s="342"/>
      <c r="I157" s="343">
        <v>2729</v>
      </c>
      <c r="J157" s="127">
        <v>500</v>
      </c>
      <c r="K157" s="128">
        <v>67</v>
      </c>
      <c r="L157" s="129">
        <v>67</v>
      </c>
      <c r="M157" s="95">
        <f t="shared" si="31"/>
        <v>100</v>
      </c>
      <c r="N157" s="423"/>
      <c r="O157" s="349"/>
      <c r="P157" s="97"/>
      <c r="Q157" s="351"/>
      <c r="R157" s="121" t="s">
        <v>502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</row>
    <row r="158" spans="1:161" s="84" customFormat="1" ht="24" customHeight="1" x14ac:dyDescent="0.2">
      <c r="A158" s="122">
        <v>7243</v>
      </c>
      <c r="B158" s="123" t="s">
        <v>84</v>
      </c>
      <c r="C158" s="86" t="s">
        <v>98</v>
      </c>
      <c r="D158" s="422" t="s">
        <v>355</v>
      </c>
      <c r="E158" s="88">
        <f t="shared" si="30"/>
        <v>4174</v>
      </c>
      <c r="F158" s="341">
        <f>I158-G158</f>
        <v>3996</v>
      </c>
      <c r="G158" s="128">
        <v>178</v>
      </c>
      <c r="H158" s="342"/>
      <c r="I158" s="343">
        <v>4174</v>
      </c>
      <c r="J158" s="127">
        <v>2000</v>
      </c>
      <c r="K158" s="128">
        <v>1799</v>
      </c>
      <c r="L158" s="129">
        <v>1798</v>
      </c>
      <c r="M158" s="95">
        <f t="shared" si="31"/>
        <v>99.944413563090606</v>
      </c>
      <c r="N158" s="423"/>
      <c r="O158" s="349"/>
      <c r="P158" s="97" t="s">
        <v>356</v>
      </c>
      <c r="Q158" s="321" t="s">
        <v>357</v>
      </c>
      <c r="R158" s="83" t="s">
        <v>39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00"/>
      <c r="CN158" s="100"/>
      <c r="CO158" s="100"/>
      <c r="CP158" s="100"/>
      <c r="CQ158" s="100"/>
      <c r="CR158" s="100"/>
      <c r="CS158" s="100"/>
      <c r="CT158" s="100"/>
      <c r="CU158" s="100"/>
      <c r="CV158" s="100"/>
      <c r="CW158" s="100"/>
      <c r="CX158" s="100"/>
      <c r="CY158" s="100"/>
      <c r="CZ158" s="100"/>
      <c r="DA158" s="100"/>
      <c r="DB158" s="100"/>
      <c r="DC158" s="100"/>
      <c r="DD158" s="100"/>
      <c r="DE158" s="100"/>
      <c r="DF158" s="100"/>
      <c r="DG158" s="100"/>
      <c r="DH158" s="100"/>
      <c r="DI158" s="100"/>
      <c r="DJ158" s="100"/>
      <c r="DK158" s="100"/>
      <c r="DL158" s="100"/>
      <c r="DM158" s="100"/>
      <c r="DN158" s="100"/>
      <c r="DO158" s="100"/>
      <c r="DP158" s="100"/>
      <c r="DQ158" s="100"/>
      <c r="DR158" s="100"/>
      <c r="DS158" s="100"/>
      <c r="DT158" s="100"/>
      <c r="DU158" s="100"/>
      <c r="DV158" s="100"/>
      <c r="DW158" s="100"/>
      <c r="DX158" s="100"/>
      <c r="DY158" s="100"/>
      <c r="DZ158" s="100"/>
      <c r="EA158" s="100"/>
      <c r="EB158" s="100"/>
      <c r="EC158" s="100"/>
      <c r="ED158" s="100"/>
      <c r="EE158" s="100"/>
      <c r="EF158" s="100"/>
      <c r="EG158" s="100"/>
      <c r="EH158" s="100"/>
      <c r="EI158" s="100"/>
      <c r="EJ158" s="100"/>
      <c r="EK158" s="100"/>
      <c r="EL158" s="100"/>
      <c r="EM158" s="100"/>
      <c r="EN158" s="100"/>
      <c r="EO158" s="100"/>
      <c r="EP158" s="100"/>
      <c r="EQ158" s="100"/>
      <c r="ER158" s="100"/>
      <c r="ES158" s="100"/>
      <c r="ET158" s="100"/>
      <c r="EU158" s="100"/>
      <c r="EV158" s="100"/>
      <c r="EW158" s="100"/>
      <c r="EX158" s="100"/>
      <c r="EY158" s="100"/>
      <c r="EZ158" s="100"/>
      <c r="FA158" s="100"/>
      <c r="FB158" s="100"/>
      <c r="FC158" s="100"/>
      <c r="FD158" s="100"/>
      <c r="FE158" s="100"/>
    </row>
    <row r="159" spans="1:161" s="84" customFormat="1" ht="15.75" customHeight="1" x14ac:dyDescent="0.2">
      <c r="A159" s="122">
        <v>7244</v>
      </c>
      <c r="B159" s="123" t="s">
        <v>80</v>
      </c>
      <c r="C159" s="105" t="s">
        <v>297</v>
      </c>
      <c r="D159" s="424" t="s">
        <v>503</v>
      </c>
      <c r="E159" s="88">
        <f t="shared" si="30"/>
        <v>16000</v>
      </c>
      <c r="F159" s="412">
        <v>15000</v>
      </c>
      <c r="G159" s="128">
        <v>1000</v>
      </c>
      <c r="H159" s="413"/>
      <c r="I159" s="414">
        <v>1576</v>
      </c>
      <c r="J159" s="127">
        <v>5000</v>
      </c>
      <c r="K159" s="128">
        <v>1580</v>
      </c>
      <c r="L159" s="129">
        <v>1576</v>
      </c>
      <c r="M159" s="95">
        <f t="shared" si="31"/>
        <v>99.74683544303798</v>
      </c>
      <c r="N159" s="425"/>
      <c r="O159" s="426"/>
      <c r="P159" s="97" t="s">
        <v>504</v>
      </c>
      <c r="Q159" s="98" t="s">
        <v>193</v>
      </c>
      <c r="R159" s="138" t="s">
        <v>97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  <c r="DT159" s="100"/>
      <c r="DU159" s="100"/>
      <c r="DV159" s="100"/>
      <c r="DW159" s="100"/>
      <c r="DX159" s="100"/>
      <c r="DY159" s="100"/>
      <c r="DZ159" s="100"/>
      <c r="EA159" s="100"/>
      <c r="EB159" s="100"/>
      <c r="EC159" s="100"/>
      <c r="ED159" s="100"/>
      <c r="EE159" s="100"/>
      <c r="EF159" s="100"/>
      <c r="EG159" s="100"/>
      <c r="EH159" s="100"/>
      <c r="EI159" s="100"/>
      <c r="EJ159" s="100"/>
      <c r="EK159" s="100"/>
      <c r="EL159" s="100"/>
      <c r="EM159" s="100"/>
      <c r="EN159" s="100"/>
      <c r="EO159" s="100"/>
      <c r="EP159" s="100"/>
      <c r="EQ159" s="100"/>
      <c r="ER159" s="100"/>
      <c r="ES159" s="100"/>
      <c r="ET159" s="100"/>
      <c r="EU159" s="100"/>
      <c r="EV159" s="100"/>
      <c r="EW159" s="100"/>
      <c r="EX159" s="100"/>
      <c r="EY159" s="100"/>
      <c r="EZ159" s="100"/>
      <c r="FA159" s="100"/>
      <c r="FB159" s="100"/>
      <c r="FC159" s="100"/>
      <c r="FD159" s="100"/>
      <c r="FE159" s="100"/>
    </row>
    <row r="160" spans="1:161" s="147" customFormat="1" ht="16.5" customHeight="1" x14ac:dyDescent="0.2">
      <c r="A160" s="108">
        <v>7245</v>
      </c>
      <c r="B160" s="109" t="s">
        <v>393</v>
      </c>
      <c r="C160" s="110" t="s">
        <v>297</v>
      </c>
      <c r="D160" s="427" t="s">
        <v>505</v>
      </c>
      <c r="E160" s="71">
        <f t="shared" si="30"/>
        <v>2500</v>
      </c>
      <c r="F160" s="428">
        <v>2000</v>
      </c>
      <c r="G160" s="114">
        <v>500</v>
      </c>
      <c r="H160" s="330"/>
      <c r="I160" s="331">
        <v>2500</v>
      </c>
      <c r="J160" s="113">
        <v>600</v>
      </c>
      <c r="K160" s="114">
        <v>300</v>
      </c>
      <c r="L160" s="115">
        <v>268</v>
      </c>
      <c r="M160" s="78">
        <f t="shared" si="31"/>
        <v>89.333333333333329</v>
      </c>
      <c r="N160" s="429"/>
      <c r="O160" s="430"/>
      <c r="P160" s="80" t="s">
        <v>506</v>
      </c>
      <c r="Q160" s="82" t="s">
        <v>73</v>
      </c>
      <c r="R160" s="83" t="s">
        <v>39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65"/>
      <c r="CN160" s="165"/>
      <c r="CO160" s="165"/>
      <c r="CP160" s="165"/>
      <c r="CQ160" s="165"/>
      <c r="CR160" s="165"/>
      <c r="CS160" s="165"/>
      <c r="CT160" s="165"/>
      <c r="CU160" s="165"/>
      <c r="CV160" s="165"/>
      <c r="CW160" s="165"/>
      <c r="CX160" s="165"/>
      <c r="CY160" s="165"/>
      <c r="CZ160" s="165"/>
      <c r="DA160" s="165"/>
      <c r="DB160" s="165"/>
      <c r="DC160" s="165"/>
      <c r="DD160" s="165"/>
      <c r="DE160" s="165"/>
      <c r="DF160" s="165"/>
      <c r="DG160" s="165"/>
      <c r="DH160" s="165"/>
      <c r="DI160" s="165"/>
      <c r="DJ160" s="165"/>
      <c r="DK160" s="165"/>
      <c r="DL160" s="165"/>
      <c r="DM160" s="165"/>
      <c r="DN160" s="165"/>
      <c r="DO160" s="165"/>
      <c r="DP160" s="165"/>
      <c r="DQ160" s="165"/>
      <c r="DR160" s="165"/>
      <c r="DS160" s="165"/>
      <c r="DT160" s="165"/>
      <c r="DU160" s="165"/>
      <c r="DV160" s="165"/>
      <c r="DW160" s="165"/>
      <c r="DX160" s="165"/>
      <c r="DY160" s="165"/>
      <c r="DZ160" s="165"/>
      <c r="EA160" s="165"/>
      <c r="EB160" s="165"/>
      <c r="EC160" s="165"/>
      <c r="ED160" s="165"/>
      <c r="EE160" s="165"/>
      <c r="EF160" s="165"/>
      <c r="EG160" s="165"/>
      <c r="EH160" s="165"/>
      <c r="EI160" s="165"/>
      <c r="EJ160" s="165"/>
      <c r="EK160" s="165"/>
      <c r="EL160" s="165"/>
      <c r="EM160" s="165"/>
      <c r="EN160" s="165"/>
      <c r="EO160" s="165"/>
      <c r="EP160" s="165"/>
      <c r="EQ160" s="165"/>
      <c r="ER160" s="165"/>
      <c r="ES160" s="165"/>
      <c r="ET160" s="165"/>
      <c r="EU160" s="165"/>
      <c r="EV160" s="165"/>
      <c r="EW160" s="165"/>
      <c r="EX160" s="165"/>
      <c r="EY160" s="165"/>
      <c r="EZ160" s="165"/>
      <c r="FA160" s="165"/>
      <c r="FB160" s="165"/>
      <c r="FC160" s="165"/>
      <c r="FD160" s="165"/>
      <c r="FE160" s="165"/>
    </row>
    <row r="161" spans="1:161" s="432" customFormat="1" ht="16.5" customHeight="1" x14ac:dyDescent="0.2">
      <c r="A161" s="108">
        <v>7247</v>
      </c>
      <c r="B161" s="109" t="s">
        <v>180</v>
      </c>
      <c r="C161" s="110" t="s">
        <v>297</v>
      </c>
      <c r="D161" s="431" t="s">
        <v>507</v>
      </c>
      <c r="E161" s="71">
        <f t="shared" si="30"/>
        <v>6902</v>
      </c>
      <c r="F161" s="428">
        <v>6802</v>
      </c>
      <c r="G161" s="114">
        <v>100</v>
      </c>
      <c r="H161" s="330"/>
      <c r="I161" s="331">
        <v>6100</v>
      </c>
      <c r="J161" s="113">
        <v>1200</v>
      </c>
      <c r="K161" s="114">
        <v>400</v>
      </c>
      <c r="L161" s="115">
        <v>239</v>
      </c>
      <c r="M161" s="78">
        <f t="shared" si="31"/>
        <v>59.75</v>
      </c>
      <c r="N161" s="429"/>
      <c r="O161" s="430"/>
      <c r="P161" s="80" t="s">
        <v>508</v>
      </c>
      <c r="Q161" s="82" t="s">
        <v>124</v>
      </c>
      <c r="R161" s="83" t="s">
        <v>39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65"/>
      <c r="CN161" s="165"/>
      <c r="CO161" s="165"/>
      <c r="CP161" s="165"/>
      <c r="CQ161" s="165"/>
      <c r="CR161" s="165"/>
      <c r="CS161" s="165"/>
      <c r="CT161" s="165"/>
      <c r="CU161" s="165"/>
      <c r="CV161" s="165"/>
      <c r="CW161" s="165"/>
      <c r="CX161" s="165"/>
      <c r="CY161" s="165"/>
      <c r="CZ161" s="165"/>
      <c r="DA161" s="165"/>
      <c r="DB161" s="165"/>
      <c r="DC161" s="165"/>
      <c r="DD161" s="165"/>
      <c r="DE161" s="165"/>
      <c r="DF161" s="165"/>
      <c r="DG161" s="165"/>
      <c r="DH161" s="165"/>
      <c r="DI161" s="165"/>
      <c r="DJ161" s="165"/>
      <c r="DK161" s="165"/>
      <c r="DL161" s="165"/>
      <c r="DM161" s="165"/>
      <c r="DN161" s="165"/>
      <c r="DO161" s="165"/>
      <c r="DP161" s="165"/>
      <c r="DQ161" s="165"/>
      <c r="DR161" s="165"/>
      <c r="DS161" s="165"/>
      <c r="DT161" s="165"/>
      <c r="DU161" s="165"/>
      <c r="DV161" s="165"/>
      <c r="DW161" s="165"/>
      <c r="DX161" s="165"/>
      <c r="DY161" s="165"/>
      <c r="DZ161" s="165"/>
      <c r="EA161" s="165"/>
      <c r="EB161" s="165"/>
      <c r="EC161" s="165"/>
      <c r="ED161" s="165"/>
      <c r="EE161" s="165"/>
      <c r="EF161" s="165"/>
      <c r="EG161" s="165"/>
      <c r="EH161" s="165"/>
      <c r="EI161" s="165"/>
      <c r="EJ161" s="165"/>
      <c r="EK161" s="165"/>
      <c r="EL161" s="165"/>
      <c r="EM161" s="165"/>
      <c r="EN161" s="165"/>
      <c r="EO161" s="165"/>
      <c r="EP161" s="165"/>
      <c r="EQ161" s="165"/>
      <c r="ER161" s="165"/>
      <c r="ES161" s="165"/>
      <c r="ET161" s="165"/>
      <c r="EU161" s="165"/>
      <c r="EV161" s="165"/>
      <c r="EW161" s="165"/>
      <c r="EX161" s="165"/>
      <c r="EY161" s="165"/>
      <c r="EZ161" s="165"/>
      <c r="FA161" s="165"/>
      <c r="FB161" s="165"/>
      <c r="FC161" s="165"/>
      <c r="FD161" s="165"/>
      <c r="FE161" s="165"/>
    </row>
    <row r="162" spans="1:161" s="118" customFormat="1" ht="40.5" customHeight="1" thickBot="1" x14ac:dyDescent="0.25">
      <c r="A162" s="108">
        <v>7252</v>
      </c>
      <c r="B162" s="109" t="s">
        <v>358</v>
      </c>
      <c r="C162" s="69" t="s">
        <v>310</v>
      </c>
      <c r="D162" s="433" t="s">
        <v>509</v>
      </c>
      <c r="E162" s="133">
        <f t="shared" si="30"/>
        <v>19626</v>
      </c>
      <c r="F162" s="434">
        <v>17730</v>
      </c>
      <c r="G162" s="114">
        <v>1465</v>
      </c>
      <c r="H162" s="330">
        <v>431</v>
      </c>
      <c r="I162" s="331">
        <v>5368</v>
      </c>
      <c r="J162" s="113">
        <v>2520</v>
      </c>
      <c r="K162" s="114">
        <v>1200</v>
      </c>
      <c r="L162" s="115">
        <v>1130</v>
      </c>
      <c r="M162" s="78">
        <f t="shared" si="31"/>
        <v>94.166666666666671</v>
      </c>
      <c r="N162" s="435" t="s">
        <v>510</v>
      </c>
      <c r="O162" s="436" t="s">
        <v>188</v>
      </c>
      <c r="P162" s="436" t="s">
        <v>511</v>
      </c>
      <c r="Q162" s="333" t="s">
        <v>73</v>
      </c>
      <c r="R162" s="437" t="s">
        <v>512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17"/>
      <c r="CN162" s="117"/>
      <c r="CO162" s="117"/>
      <c r="CP162" s="117"/>
      <c r="CQ162" s="117"/>
      <c r="CR162" s="117"/>
      <c r="CS162" s="117"/>
      <c r="CT162" s="117"/>
      <c r="CU162" s="117"/>
      <c r="CV162" s="117"/>
      <c r="CW162" s="117"/>
      <c r="CX162" s="117"/>
      <c r="CY162" s="117"/>
      <c r="CZ162" s="117"/>
      <c r="DA162" s="117"/>
      <c r="DB162" s="117"/>
      <c r="DC162" s="117"/>
      <c r="DD162" s="117"/>
      <c r="DE162" s="117"/>
      <c r="DF162" s="117"/>
      <c r="DG162" s="117"/>
      <c r="DH162" s="117"/>
      <c r="DI162" s="117"/>
      <c r="DJ162" s="117"/>
      <c r="DK162" s="117"/>
      <c r="DL162" s="117"/>
      <c r="DM162" s="117"/>
      <c r="DN162" s="117"/>
      <c r="DO162" s="117"/>
      <c r="DP162" s="117"/>
      <c r="DQ162" s="117"/>
      <c r="DR162" s="117"/>
      <c r="DS162" s="117"/>
      <c r="DT162" s="117"/>
      <c r="DU162" s="117"/>
      <c r="DV162" s="117"/>
      <c r="DW162" s="117"/>
      <c r="DX162" s="117"/>
      <c r="DY162" s="117"/>
      <c r="DZ162" s="117"/>
      <c r="EA162" s="117"/>
      <c r="EB162" s="117"/>
      <c r="EC162" s="117"/>
      <c r="ED162" s="117"/>
      <c r="EE162" s="117"/>
      <c r="EF162" s="117"/>
      <c r="EG162" s="117"/>
      <c r="EH162" s="117"/>
      <c r="EI162" s="117"/>
      <c r="EJ162" s="117"/>
      <c r="EK162" s="117"/>
      <c r="EL162" s="117"/>
      <c r="EM162" s="117"/>
      <c r="EN162" s="117"/>
      <c r="EO162" s="117"/>
      <c r="EP162" s="117"/>
      <c r="EQ162" s="117"/>
      <c r="ER162" s="117"/>
      <c r="ES162" s="117"/>
      <c r="ET162" s="117"/>
      <c r="EU162" s="117"/>
      <c r="EV162" s="117"/>
      <c r="EW162" s="117"/>
      <c r="EX162" s="117"/>
      <c r="EY162" s="117"/>
      <c r="EZ162" s="117"/>
      <c r="FA162" s="117"/>
      <c r="FB162" s="117"/>
      <c r="FC162" s="117"/>
      <c r="FD162" s="117"/>
      <c r="FE162" s="117"/>
    </row>
    <row r="163" spans="1:161" s="107" customFormat="1" ht="27.75" customHeight="1" thickBot="1" x14ac:dyDescent="0.25">
      <c r="A163" s="287">
        <v>7253</v>
      </c>
      <c r="B163" s="438" t="s">
        <v>393</v>
      </c>
      <c r="C163" s="248" t="s">
        <v>317</v>
      </c>
      <c r="D163" s="439" t="s">
        <v>513</v>
      </c>
      <c r="E163" s="382">
        <f t="shared" si="30"/>
        <v>1104</v>
      </c>
      <c r="F163" s="440">
        <v>865</v>
      </c>
      <c r="G163" s="292">
        <v>184</v>
      </c>
      <c r="H163" s="441">
        <v>55</v>
      </c>
      <c r="I163" s="442">
        <v>1104</v>
      </c>
      <c r="J163" s="291">
        <v>100</v>
      </c>
      <c r="K163" s="443">
        <v>34</v>
      </c>
      <c r="L163" s="255">
        <v>34</v>
      </c>
      <c r="M163" s="256">
        <f t="shared" si="31"/>
        <v>100</v>
      </c>
      <c r="N163" s="444" t="s">
        <v>63</v>
      </c>
      <c r="O163" s="445" t="s">
        <v>182</v>
      </c>
      <c r="P163" s="446" t="s">
        <v>229</v>
      </c>
      <c r="Q163" s="447" t="s">
        <v>87</v>
      </c>
      <c r="R163" s="448" t="s">
        <v>514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</row>
    <row r="164" spans="1:161" s="84" customFormat="1" ht="16.5" customHeight="1" x14ac:dyDescent="0.2">
      <c r="A164" s="122">
        <v>7254</v>
      </c>
      <c r="B164" s="123" t="s">
        <v>32</v>
      </c>
      <c r="C164" s="86" t="s">
        <v>306</v>
      </c>
      <c r="D164" s="449" t="s">
        <v>515</v>
      </c>
      <c r="E164" s="88">
        <f t="shared" si="30"/>
        <v>6966</v>
      </c>
      <c r="F164" s="412">
        <v>6195</v>
      </c>
      <c r="G164" s="128">
        <v>664</v>
      </c>
      <c r="H164" s="413">
        <v>107</v>
      </c>
      <c r="I164" s="414">
        <v>771</v>
      </c>
      <c r="J164" s="127">
        <v>120</v>
      </c>
      <c r="K164" s="128">
        <v>0</v>
      </c>
      <c r="L164" s="129">
        <v>0</v>
      </c>
      <c r="M164" s="144" t="s">
        <v>119</v>
      </c>
      <c r="N164" s="450"/>
      <c r="O164" s="451" t="s">
        <v>516</v>
      </c>
      <c r="P164" s="452" t="s">
        <v>92</v>
      </c>
      <c r="Q164" s="417"/>
      <c r="R164" s="140" t="s">
        <v>517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00"/>
      <c r="CN164" s="100"/>
      <c r="CO164" s="100"/>
      <c r="CP164" s="100"/>
      <c r="CQ164" s="100"/>
      <c r="CR164" s="100"/>
      <c r="CS164" s="100"/>
      <c r="CT164" s="100"/>
      <c r="CU164" s="100"/>
      <c r="CV164" s="100"/>
      <c r="CW164" s="100"/>
      <c r="CX164" s="100"/>
      <c r="CY164" s="100"/>
      <c r="CZ164" s="100"/>
      <c r="DA164" s="100"/>
      <c r="DB164" s="100"/>
      <c r="DC164" s="100"/>
      <c r="DD164" s="100"/>
      <c r="DE164" s="100"/>
      <c r="DF164" s="100"/>
      <c r="DG164" s="100"/>
      <c r="DH164" s="100"/>
      <c r="DI164" s="100"/>
      <c r="DJ164" s="100"/>
      <c r="DK164" s="100"/>
      <c r="DL164" s="100"/>
      <c r="DM164" s="100"/>
      <c r="DN164" s="100"/>
      <c r="DO164" s="100"/>
      <c r="DP164" s="100"/>
      <c r="DQ164" s="100"/>
      <c r="DR164" s="100"/>
      <c r="DS164" s="100"/>
      <c r="DT164" s="100"/>
      <c r="DU164" s="100"/>
      <c r="DV164" s="100"/>
      <c r="DW164" s="100"/>
      <c r="DX164" s="100"/>
      <c r="DY164" s="100"/>
      <c r="DZ164" s="100"/>
      <c r="EA164" s="100"/>
      <c r="EB164" s="100"/>
      <c r="EC164" s="100"/>
      <c r="ED164" s="100"/>
      <c r="EE164" s="100"/>
      <c r="EF164" s="100"/>
      <c r="EG164" s="100"/>
      <c r="EH164" s="100"/>
      <c r="EI164" s="100"/>
      <c r="EJ164" s="100"/>
      <c r="EK164" s="100"/>
      <c r="EL164" s="100"/>
      <c r="EM164" s="100"/>
      <c r="EN164" s="100"/>
      <c r="EO164" s="100"/>
      <c r="EP164" s="100"/>
      <c r="EQ164" s="100"/>
      <c r="ER164" s="100"/>
      <c r="ES164" s="100"/>
      <c r="ET164" s="100"/>
      <c r="EU164" s="100"/>
      <c r="EV164" s="100"/>
      <c r="EW164" s="100"/>
      <c r="EX164" s="100"/>
      <c r="EY164" s="100"/>
      <c r="EZ164" s="100"/>
      <c r="FA164" s="100"/>
      <c r="FB164" s="100"/>
      <c r="FC164" s="100"/>
      <c r="FD164" s="100"/>
      <c r="FE164" s="100"/>
    </row>
    <row r="165" spans="1:161" s="107" customFormat="1" ht="17.25" customHeight="1" x14ac:dyDescent="0.2">
      <c r="A165" s="108">
        <v>7255</v>
      </c>
      <c r="B165" s="109" t="s">
        <v>80</v>
      </c>
      <c r="C165" s="69" t="s">
        <v>310</v>
      </c>
      <c r="D165" s="453" t="s">
        <v>518</v>
      </c>
      <c r="E165" s="133">
        <f t="shared" si="30"/>
        <v>7180</v>
      </c>
      <c r="F165" s="428">
        <v>6185</v>
      </c>
      <c r="G165" s="114">
        <v>888</v>
      </c>
      <c r="H165" s="330">
        <v>107</v>
      </c>
      <c r="I165" s="331">
        <v>994</v>
      </c>
      <c r="J165" s="113">
        <v>125</v>
      </c>
      <c r="K165" s="114">
        <v>0</v>
      </c>
      <c r="L165" s="115">
        <v>0</v>
      </c>
      <c r="M165" s="144" t="s">
        <v>119</v>
      </c>
      <c r="N165" s="435" t="s">
        <v>312</v>
      </c>
      <c r="O165" s="430" t="s">
        <v>280</v>
      </c>
      <c r="P165" s="436" t="s">
        <v>115</v>
      </c>
      <c r="Q165" s="333" t="s">
        <v>92</v>
      </c>
      <c r="R165" s="164" t="s">
        <v>519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</row>
    <row r="166" spans="1:161" s="84" customFormat="1" ht="16.5" customHeight="1" x14ac:dyDescent="0.2">
      <c r="A166" s="122">
        <v>7256</v>
      </c>
      <c r="B166" s="123" t="s">
        <v>112</v>
      </c>
      <c r="C166" s="86" t="s">
        <v>297</v>
      </c>
      <c r="D166" s="453" t="s">
        <v>520</v>
      </c>
      <c r="E166" s="88">
        <f t="shared" si="30"/>
        <v>58300</v>
      </c>
      <c r="F166" s="412">
        <v>57000</v>
      </c>
      <c r="G166" s="128">
        <v>1300</v>
      </c>
      <c r="H166" s="413"/>
      <c r="I166" s="414">
        <v>1300</v>
      </c>
      <c r="J166" s="127">
        <v>6470</v>
      </c>
      <c r="K166" s="128">
        <v>270</v>
      </c>
      <c r="L166" s="129">
        <v>57</v>
      </c>
      <c r="M166" s="95">
        <f t="shared" si="31"/>
        <v>21.111111111111111</v>
      </c>
      <c r="N166" s="450"/>
      <c r="O166" s="451"/>
      <c r="P166" s="195" t="s">
        <v>388</v>
      </c>
      <c r="Q166" s="98" t="s">
        <v>178</v>
      </c>
      <c r="R166" s="138" t="s">
        <v>97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</row>
    <row r="167" spans="1:161" s="104" customFormat="1" ht="16.5" customHeight="1" x14ac:dyDescent="0.2">
      <c r="A167" s="108">
        <v>7259</v>
      </c>
      <c r="B167" s="109" t="s">
        <v>149</v>
      </c>
      <c r="C167" s="69" t="s">
        <v>286</v>
      </c>
      <c r="D167" s="454" t="s">
        <v>521</v>
      </c>
      <c r="E167" s="71">
        <f t="shared" si="30"/>
        <v>1000</v>
      </c>
      <c r="F167" s="428">
        <v>700</v>
      </c>
      <c r="G167" s="114">
        <v>300</v>
      </c>
      <c r="H167" s="330"/>
      <c r="I167" s="331">
        <v>378</v>
      </c>
      <c r="J167" s="113">
        <v>3300</v>
      </c>
      <c r="K167" s="114">
        <v>800</v>
      </c>
      <c r="L167" s="115">
        <v>195</v>
      </c>
      <c r="M167" s="78">
        <f t="shared" si="31"/>
        <v>24.375</v>
      </c>
      <c r="N167" s="455"/>
      <c r="O167" s="456" t="s">
        <v>201</v>
      </c>
      <c r="P167" s="436" t="s">
        <v>376</v>
      </c>
      <c r="Q167" s="333" t="s">
        <v>66</v>
      </c>
      <c r="R167" s="164" t="s">
        <v>23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</row>
    <row r="168" spans="1:161" s="107" customFormat="1" ht="26.25" customHeight="1" x14ac:dyDescent="0.2">
      <c r="A168" s="122">
        <v>7265</v>
      </c>
      <c r="B168" s="278" t="s">
        <v>268</v>
      </c>
      <c r="C168" s="69" t="s">
        <v>317</v>
      </c>
      <c r="D168" s="457" t="s">
        <v>522</v>
      </c>
      <c r="E168" s="133">
        <f t="shared" si="30"/>
        <v>57248</v>
      </c>
      <c r="F168" s="329">
        <v>56511</v>
      </c>
      <c r="G168" s="458">
        <v>737</v>
      </c>
      <c r="H168" s="459"/>
      <c r="I168" s="414">
        <v>737</v>
      </c>
      <c r="J168" s="127">
        <v>4620</v>
      </c>
      <c r="K168" s="332">
        <v>0</v>
      </c>
      <c r="L168" s="129">
        <v>0</v>
      </c>
      <c r="M168" s="144" t="s">
        <v>119</v>
      </c>
      <c r="N168" s="450"/>
      <c r="O168" s="451" t="s">
        <v>86</v>
      </c>
      <c r="P168" s="460"/>
      <c r="Q168" s="461"/>
      <c r="R168" s="164" t="s">
        <v>523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</row>
    <row r="169" spans="1:161" s="107" customFormat="1" ht="16.5" customHeight="1" x14ac:dyDescent="0.2">
      <c r="A169" s="108">
        <v>7267</v>
      </c>
      <c r="B169" s="109" t="s">
        <v>80</v>
      </c>
      <c r="C169" s="110" t="s">
        <v>323</v>
      </c>
      <c r="D169" s="298" t="s">
        <v>524</v>
      </c>
      <c r="E169" s="71">
        <f t="shared" si="30"/>
        <v>18830</v>
      </c>
      <c r="F169" s="391">
        <v>16670</v>
      </c>
      <c r="G169" s="114">
        <v>1866</v>
      </c>
      <c r="H169" s="392">
        <v>294</v>
      </c>
      <c r="I169" s="343">
        <v>2160</v>
      </c>
      <c r="J169" s="127">
        <v>50</v>
      </c>
      <c r="K169" s="128">
        <v>0</v>
      </c>
      <c r="L169" s="115">
        <v>0</v>
      </c>
      <c r="M169" s="144" t="s">
        <v>119</v>
      </c>
      <c r="N169" s="462" t="s">
        <v>443</v>
      </c>
      <c r="O169" s="463" t="s">
        <v>525</v>
      </c>
      <c r="P169" s="395"/>
      <c r="Q169" s="396"/>
      <c r="R169" s="140" t="s">
        <v>526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</row>
    <row r="170" spans="1:161" s="107" customFormat="1" ht="16.5" customHeight="1" x14ac:dyDescent="0.2">
      <c r="A170" s="108">
        <v>7268</v>
      </c>
      <c r="B170" s="109" t="s">
        <v>80</v>
      </c>
      <c r="C170" s="110" t="s">
        <v>323</v>
      </c>
      <c r="D170" s="298" t="s">
        <v>527</v>
      </c>
      <c r="E170" s="71">
        <f t="shared" si="30"/>
        <v>5911</v>
      </c>
      <c r="F170" s="391">
        <v>5225</v>
      </c>
      <c r="G170" s="114">
        <v>567</v>
      </c>
      <c r="H170" s="392">
        <v>119</v>
      </c>
      <c r="I170" s="343">
        <v>686</v>
      </c>
      <c r="J170" s="127">
        <v>50</v>
      </c>
      <c r="K170" s="128">
        <v>0</v>
      </c>
      <c r="L170" s="115">
        <v>0</v>
      </c>
      <c r="M170" s="144" t="s">
        <v>119</v>
      </c>
      <c r="N170" s="464" t="s">
        <v>312</v>
      </c>
      <c r="O170" s="463" t="s">
        <v>106</v>
      </c>
      <c r="P170" s="395"/>
      <c r="Q170" s="396"/>
      <c r="R170" s="140" t="s">
        <v>526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</row>
    <row r="171" spans="1:161" s="104" customFormat="1" ht="27" customHeight="1" x14ac:dyDescent="0.2">
      <c r="A171" s="122">
        <v>7269</v>
      </c>
      <c r="B171" s="123" t="s">
        <v>132</v>
      </c>
      <c r="C171" s="105" t="s">
        <v>213</v>
      </c>
      <c r="D171" s="420" t="s">
        <v>528</v>
      </c>
      <c r="E171" s="88">
        <f t="shared" si="30"/>
        <v>1700</v>
      </c>
      <c r="F171" s="412">
        <v>1700</v>
      </c>
      <c r="G171" s="128"/>
      <c r="H171" s="413"/>
      <c r="I171" s="414">
        <v>1728</v>
      </c>
      <c r="J171" s="127">
        <v>0</v>
      </c>
      <c r="K171" s="128">
        <v>1710</v>
      </c>
      <c r="L171" s="129">
        <v>1700</v>
      </c>
      <c r="M171" s="95">
        <f t="shared" ref="M171:M172" si="36">(L171/K171)*100</f>
        <v>99.415204678362571</v>
      </c>
      <c r="N171" s="465" t="s">
        <v>294</v>
      </c>
      <c r="O171" s="451"/>
      <c r="P171" s="416" t="s">
        <v>26</v>
      </c>
      <c r="Q171" s="417"/>
      <c r="R171" s="196" t="s">
        <v>39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</row>
    <row r="172" spans="1:161" s="104" customFormat="1" ht="16.5" customHeight="1" x14ac:dyDescent="0.2">
      <c r="A172" s="122">
        <v>7270</v>
      </c>
      <c r="B172" s="123" t="s">
        <v>53</v>
      </c>
      <c r="C172" s="86" t="s">
        <v>98</v>
      </c>
      <c r="D172" s="297" t="s">
        <v>529</v>
      </c>
      <c r="E172" s="88">
        <f t="shared" ref="E172:E173" si="37">SUM(F172:H172)</f>
        <v>9708.8219000000008</v>
      </c>
      <c r="F172" s="341">
        <f>183.388+9084.0759</f>
        <v>9267.4639000000006</v>
      </c>
      <c r="G172" s="128">
        <f>72.358+369</f>
        <v>441.358</v>
      </c>
      <c r="H172" s="342"/>
      <c r="I172" s="466">
        <v>9709</v>
      </c>
      <c r="J172" s="127">
        <v>0</v>
      </c>
      <c r="K172" s="128">
        <v>1143</v>
      </c>
      <c r="L172" s="129">
        <v>695</v>
      </c>
      <c r="M172" s="95">
        <f t="shared" si="36"/>
        <v>60.804899387576548</v>
      </c>
      <c r="N172" s="423"/>
      <c r="O172" s="349" t="s">
        <v>66</v>
      </c>
      <c r="P172" s="398" t="s">
        <v>530</v>
      </c>
      <c r="Q172" s="351"/>
      <c r="R172" s="121" t="s">
        <v>97</v>
      </c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</row>
    <row r="173" spans="1:161" s="104" customFormat="1" ht="53.25" customHeight="1" x14ac:dyDescent="0.2">
      <c r="A173" s="122">
        <v>7276</v>
      </c>
      <c r="B173" s="123" t="s">
        <v>80</v>
      </c>
      <c r="C173" s="86" t="s">
        <v>317</v>
      </c>
      <c r="D173" s="467" t="s">
        <v>531</v>
      </c>
      <c r="E173" s="88">
        <f t="shared" si="37"/>
        <v>6335</v>
      </c>
      <c r="F173" s="412">
        <v>4476</v>
      </c>
      <c r="G173" s="128">
        <v>359</v>
      </c>
      <c r="H173" s="413">
        <v>1500</v>
      </c>
      <c r="I173" s="466">
        <v>4476</v>
      </c>
      <c r="J173" s="127">
        <v>0</v>
      </c>
      <c r="K173" s="128">
        <v>36</v>
      </c>
      <c r="L173" s="129">
        <v>34</v>
      </c>
      <c r="M173" s="95">
        <f t="shared" si="31"/>
        <v>94.444444444444443</v>
      </c>
      <c r="N173" s="450" t="s">
        <v>320</v>
      </c>
      <c r="O173" s="451" t="s">
        <v>498</v>
      </c>
      <c r="P173" s="452" t="s">
        <v>532</v>
      </c>
      <c r="Q173" s="417"/>
      <c r="R173" s="121" t="s">
        <v>533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</row>
    <row r="174" spans="1:161" s="104" customFormat="1" ht="27" customHeight="1" x14ac:dyDescent="0.2">
      <c r="A174" s="108">
        <v>7277</v>
      </c>
      <c r="B174" s="109" t="s">
        <v>367</v>
      </c>
      <c r="C174" s="69" t="s">
        <v>98</v>
      </c>
      <c r="D174" s="431" t="s">
        <v>534</v>
      </c>
      <c r="E174" s="133">
        <f t="shared" ref="E174:E175" si="38">SUM(F174:H174)</f>
        <v>3031.1631099999995</v>
      </c>
      <c r="F174" s="428">
        <v>2721.2181099999998</v>
      </c>
      <c r="G174" s="114">
        <f>262+11.495</f>
        <v>273.495</v>
      </c>
      <c r="H174" s="330">
        <f>54.45-18</f>
        <v>36.450000000000003</v>
      </c>
      <c r="I174" s="468">
        <v>3031</v>
      </c>
      <c r="J174" s="113">
        <v>0</v>
      </c>
      <c r="K174" s="114">
        <v>12</v>
      </c>
      <c r="L174" s="115">
        <v>11</v>
      </c>
      <c r="M174" s="78">
        <f t="shared" si="31"/>
        <v>91.666666666666657</v>
      </c>
      <c r="N174" s="455" t="s">
        <v>525</v>
      </c>
      <c r="O174" s="456" t="s">
        <v>366</v>
      </c>
      <c r="P174" s="136" t="s">
        <v>535</v>
      </c>
      <c r="Q174" s="333"/>
      <c r="R174" s="138" t="s">
        <v>97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</row>
    <row r="175" spans="1:161" s="107" customFormat="1" ht="16.5" customHeight="1" x14ac:dyDescent="0.2">
      <c r="A175" s="108">
        <v>7278</v>
      </c>
      <c r="B175" s="109" t="s">
        <v>367</v>
      </c>
      <c r="C175" s="69" t="s">
        <v>98</v>
      </c>
      <c r="D175" s="469" t="s">
        <v>536</v>
      </c>
      <c r="E175" s="71">
        <f t="shared" si="38"/>
        <v>1028.82682</v>
      </c>
      <c r="F175" s="428">
        <v>839.80682000000002</v>
      </c>
      <c r="G175" s="114">
        <f>14.52+156</f>
        <v>170.52</v>
      </c>
      <c r="H175" s="330">
        <v>18.5</v>
      </c>
      <c r="I175" s="468">
        <v>1029</v>
      </c>
      <c r="J175" s="113">
        <v>0</v>
      </c>
      <c r="K175" s="114">
        <v>15</v>
      </c>
      <c r="L175" s="115">
        <v>15</v>
      </c>
      <c r="M175" s="78">
        <f t="shared" si="31"/>
        <v>100</v>
      </c>
      <c r="N175" s="455" t="s">
        <v>361</v>
      </c>
      <c r="O175" s="456" t="s">
        <v>143</v>
      </c>
      <c r="P175" s="136" t="s">
        <v>535</v>
      </c>
      <c r="Q175" s="333"/>
      <c r="R175" s="138" t="s">
        <v>97</v>
      </c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</row>
    <row r="176" spans="1:161" s="147" customFormat="1" ht="27" customHeight="1" x14ac:dyDescent="0.2">
      <c r="A176" s="108">
        <v>7281</v>
      </c>
      <c r="B176" s="109" t="s">
        <v>80</v>
      </c>
      <c r="C176" s="110" t="s">
        <v>323</v>
      </c>
      <c r="D176" s="209" t="s">
        <v>537</v>
      </c>
      <c r="E176" s="71">
        <f t="shared" si="30"/>
        <v>10151</v>
      </c>
      <c r="F176" s="391">
        <v>9258</v>
      </c>
      <c r="G176" s="114">
        <v>703</v>
      </c>
      <c r="H176" s="392">
        <v>190</v>
      </c>
      <c r="I176" s="468">
        <v>893</v>
      </c>
      <c r="J176" s="113">
        <v>0</v>
      </c>
      <c r="K176" s="114">
        <v>40</v>
      </c>
      <c r="L176" s="115">
        <v>31</v>
      </c>
      <c r="M176" s="78">
        <f t="shared" si="31"/>
        <v>77.5</v>
      </c>
      <c r="N176" s="462" t="s">
        <v>538</v>
      </c>
      <c r="O176" s="463" t="s">
        <v>56</v>
      </c>
      <c r="P176" s="136" t="s">
        <v>51</v>
      </c>
      <c r="Q176" s="396"/>
      <c r="R176" s="138" t="s">
        <v>539</v>
      </c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100"/>
      <c r="CF176" s="100"/>
      <c r="CG176" s="100"/>
      <c r="CH176" s="100"/>
      <c r="CI176" s="100"/>
      <c r="CJ176" s="100"/>
      <c r="CK176" s="100"/>
      <c r="CL176" s="100"/>
      <c r="CM176" s="100"/>
      <c r="CN176" s="100"/>
      <c r="CO176" s="100"/>
      <c r="CP176" s="100"/>
      <c r="CQ176" s="100"/>
      <c r="CR176" s="100"/>
      <c r="CS176" s="100"/>
      <c r="CT176" s="100"/>
      <c r="CU176" s="100"/>
      <c r="CV176" s="100"/>
      <c r="CW176" s="100"/>
      <c r="CX176" s="100"/>
      <c r="CY176" s="100"/>
      <c r="CZ176" s="100"/>
      <c r="DA176" s="100"/>
      <c r="DB176" s="100"/>
      <c r="DC176" s="100"/>
      <c r="DD176" s="100"/>
      <c r="DE176" s="100"/>
      <c r="DF176" s="100"/>
      <c r="DG176" s="100"/>
      <c r="DH176" s="100"/>
      <c r="DI176" s="100"/>
      <c r="DJ176" s="100"/>
      <c r="DK176" s="100"/>
      <c r="DL176" s="100"/>
      <c r="DM176" s="100"/>
      <c r="DN176" s="100"/>
      <c r="DO176" s="100"/>
      <c r="DP176" s="100"/>
      <c r="DQ176" s="100"/>
      <c r="DR176" s="100"/>
      <c r="DS176" s="100"/>
      <c r="DT176" s="100"/>
      <c r="DU176" s="100"/>
      <c r="DV176" s="100"/>
      <c r="DW176" s="100"/>
      <c r="DX176" s="100"/>
      <c r="DY176" s="100"/>
      <c r="DZ176" s="100"/>
      <c r="EA176" s="100"/>
      <c r="EB176" s="100"/>
      <c r="EC176" s="100"/>
      <c r="ED176" s="100"/>
      <c r="EE176" s="100"/>
      <c r="EF176" s="100"/>
      <c r="EG176" s="100"/>
      <c r="EH176" s="100"/>
      <c r="EI176" s="100"/>
      <c r="EJ176" s="100"/>
      <c r="EK176" s="100"/>
      <c r="EL176" s="100"/>
      <c r="EM176" s="100"/>
      <c r="EN176" s="100"/>
      <c r="EO176" s="100"/>
      <c r="EP176" s="100"/>
      <c r="EQ176" s="100"/>
      <c r="ER176" s="100"/>
      <c r="ES176" s="100"/>
      <c r="ET176" s="100"/>
      <c r="EU176" s="100"/>
      <c r="EV176" s="100"/>
      <c r="EW176" s="100"/>
      <c r="EX176" s="100"/>
      <c r="EY176" s="100"/>
      <c r="EZ176" s="100"/>
      <c r="FA176" s="100"/>
      <c r="FB176" s="100"/>
      <c r="FC176" s="100"/>
      <c r="FD176" s="100"/>
      <c r="FE176" s="100"/>
    </row>
    <row r="177" spans="1:161" s="147" customFormat="1" ht="27" customHeight="1" x14ac:dyDescent="0.2">
      <c r="A177" s="122">
        <v>7282</v>
      </c>
      <c r="B177" s="123" t="s">
        <v>149</v>
      </c>
      <c r="C177" s="105" t="s">
        <v>317</v>
      </c>
      <c r="D177" s="208" t="s">
        <v>540</v>
      </c>
      <c r="E177" s="71">
        <f t="shared" si="30"/>
        <v>12881</v>
      </c>
      <c r="F177" s="341">
        <v>11350</v>
      </c>
      <c r="G177" s="128">
        <v>1271</v>
      </c>
      <c r="H177" s="342">
        <v>260</v>
      </c>
      <c r="I177" s="466">
        <v>1476</v>
      </c>
      <c r="J177" s="127">
        <v>0</v>
      </c>
      <c r="K177" s="128">
        <v>50</v>
      </c>
      <c r="L177" s="129">
        <v>46</v>
      </c>
      <c r="M177" s="78">
        <f>(L177/K177)*100</f>
        <v>92</v>
      </c>
      <c r="N177" s="423" t="s">
        <v>541</v>
      </c>
      <c r="O177" s="349" t="s">
        <v>259</v>
      </c>
      <c r="P177" s="398"/>
      <c r="Q177" s="351"/>
      <c r="R177" s="99" t="s">
        <v>542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00"/>
      <c r="CN177" s="100"/>
      <c r="CO177" s="100"/>
      <c r="CP177" s="100"/>
      <c r="CQ177" s="100"/>
      <c r="CR177" s="100"/>
      <c r="CS177" s="100"/>
      <c r="CT177" s="100"/>
      <c r="CU177" s="100"/>
      <c r="CV177" s="100"/>
      <c r="CW177" s="100"/>
      <c r="CX177" s="100"/>
      <c r="CY177" s="100"/>
      <c r="CZ177" s="100"/>
      <c r="DA177" s="100"/>
      <c r="DB177" s="100"/>
      <c r="DC177" s="100"/>
      <c r="DD177" s="100"/>
      <c r="DE177" s="100"/>
      <c r="DF177" s="100"/>
      <c r="DG177" s="100"/>
      <c r="DH177" s="100"/>
      <c r="DI177" s="100"/>
      <c r="DJ177" s="100"/>
      <c r="DK177" s="100"/>
      <c r="DL177" s="100"/>
      <c r="DM177" s="100"/>
      <c r="DN177" s="100"/>
      <c r="DO177" s="100"/>
      <c r="DP177" s="100"/>
      <c r="DQ177" s="100"/>
      <c r="DR177" s="100"/>
      <c r="DS177" s="100"/>
      <c r="DT177" s="100"/>
      <c r="DU177" s="100"/>
      <c r="DV177" s="100"/>
      <c r="DW177" s="100"/>
      <c r="DX177" s="100"/>
      <c r="DY177" s="100"/>
      <c r="DZ177" s="100"/>
      <c r="EA177" s="100"/>
      <c r="EB177" s="100"/>
      <c r="EC177" s="100"/>
      <c r="ED177" s="100"/>
      <c r="EE177" s="100"/>
      <c r="EF177" s="100"/>
      <c r="EG177" s="100"/>
      <c r="EH177" s="100"/>
      <c r="EI177" s="100"/>
      <c r="EJ177" s="100"/>
      <c r="EK177" s="100"/>
      <c r="EL177" s="100"/>
      <c r="EM177" s="100"/>
      <c r="EN177" s="100"/>
      <c r="EO177" s="100"/>
      <c r="EP177" s="100"/>
      <c r="EQ177" s="100"/>
      <c r="ER177" s="100"/>
      <c r="ES177" s="100"/>
      <c r="ET177" s="100"/>
      <c r="EU177" s="100"/>
      <c r="EV177" s="100"/>
      <c r="EW177" s="100"/>
      <c r="EX177" s="100"/>
      <c r="EY177" s="100"/>
      <c r="EZ177" s="100"/>
      <c r="FA177" s="100"/>
      <c r="FB177" s="100"/>
      <c r="FC177" s="100"/>
      <c r="FD177" s="100"/>
      <c r="FE177" s="100"/>
    </row>
    <row r="178" spans="1:161" s="84" customFormat="1" ht="16.5" customHeight="1" x14ac:dyDescent="0.2">
      <c r="A178" s="122">
        <v>7283</v>
      </c>
      <c r="B178" s="123" t="s">
        <v>80</v>
      </c>
      <c r="C178" s="105" t="s">
        <v>297</v>
      </c>
      <c r="D178" s="470" t="s">
        <v>543</v>
      </c>
      <c r="E178" s="71">
        <f t="shared" si="30"/>
        <v>4080</v>
      </c>
      <c r="F178" s="412">
        <v>4000</v>
      </c>
      <c r="G178" s="128">
        <v>80</v>
      </c>
      <c r="H178" s="413"/>
      <c r="I178" s="466">
        <v>4080</v>
      </c>
      <c r="J178" s="127">
        <v>0</v>
      </c>
      <c r="K178" s="128">
        <v>4000</v>
      </c>
      <c r="L178" s="129">
        <v>3414</v>
      </c>
      <c r="M178" s="78">
        <f>(L178/K178)*100</f>
        <v>85.350000000000009</v>
      </c>
      <c r="N178" s="450"/>
      <c r="O178" s="451"/>
      <c r="P178" s="452" t="s">
        <v>544</v>
      </c>
      <c r="Q178" s="417" t="s">
        <v>134</v>
      </c>
      <c r="R178" s="138" t="s">
        <v>97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00"/>
      <c r="CN178" s="100"/>
      <c r="CO178" s="100"/>
      <c r="CP178" s="100"/>
      <c r="CQ178" s="100"/>
      <c r="CR178" s="100"/>
      <c r="CS178" s="100"/>
      <c r="CT178" s="100"/>
      <c r="CU178" s="100"/>
      <c r="CV178" s="100"/>
      <c r="CW178" s="100"/>
      <c r="CX178" s="100"/>
      <c r="CY178" s="100"/>
      <c r="CZ178" s="100"/>
      <c r="DA178" s="100"/>
      <c r="DB178" s="100"/>
      <c r="DC178" s="100"/>
      <c r="DD178" s="100"/>
      <c r="DE178" s="100"/>
      <c r="DF178" s="100"/>
      <c r="DG178" s="100"/>
      <c r="DH178" s="100"/>
      <c r="DI178" s="100"/>
      <c r="DJ178" s="100"/>
      <c r="DK178" s="100"/>
      <c r="DL178" s="100"/>
      <c r="DM178" s="100"/>
      <c r="DN178" s="100"/>
      <c r="DO178" s="100"/>
      <c r="DP178" s="100"/>
      <c r="DQ178" s="100"/>
      <c r="DR178" s="100"/>
      <c r="DS178" s="100"/>
      <c r="DT178" s="100"/>
      <c r="DU178" s="100"/>
      <c r="DV178" s="100"/>
      <c r="DW178" s="100"/>
      <c r="DX178" s="100"/>
      <c r="DY178" s="100"/>
      <c r="DZ178" s="100"/>
      <c r="EA178" s="100"/>
      <c r="EB178" s="100"/>
      <c r="EC178" s="100"/>
      <c r="ED178" s="100"/>
      <c r="EE178" s="100"/>
      <c r="EF178" s="100"/>
      <c r="EG178" s="100"/>
      <c r="EH178" s="100"/>
      <c r="EI178" s="100"/>
      <c r="EJ178" s="100"/>
      <c r="EK178" s="100"/>
      <c r="EL178" s="100"/>
      <c r="EM178" s="100"/>
      <c r="EN178" s="100"/>
      <c r="EO178" s="100"/>
      <c r="EP178" s="100"/>
      <c r="EQ178" s="100"/>
      <c r="ER178" s="100"/>
      <c r="ES178" s="100"/>
      <c r="ET178" s="100"/>
      <c r="EU178" s="100"/>
      <c r="EV178" s="100"/>
      <c r="EW178" s="100"/>
      <c r="EX178" s="100"/>
      <c r="EY178" s="100"/>
      <c r="EZ178" s="100"/>
      <c r="FA178" s="100"/>
      <c r="FB178" s="100"/>
      <c r="FC178" s="100"/>
      <c r="FD178" s="100"/>
      <c r="FE178" s="100"/>
    </row>
    <row r="179" spans="1:161" s="84" customFormat="1" ht="16.5" customHeight="1" x14ac:dyDescent="0.2">
      <c r="A179" s="108">
        <v>7284</v>
      </c>
      <c r="B179" s="109" t="s">
        <v>32</v>
      </c>
      <c r="C179" s="105" t="s">
        <v>317</v>
      </c>
      <c r="D179" s="326" t="s">
        <v>545</v>
      </c>
      <c r="E179" s="71">
        <f t="shared" ref="E179:E182" si="39">SUM(F179:H179)</f>
        <v>4611</v>
      </c>
      <c r="F179" s="391">
        <v>4121</v>
      </c>
      <c r="G179" s="114">
        <v>290</v>
      </c>
      <c r="H179" s="392">
        <v>200</v>
      </c>
      <c r="I179" s="468">
        <v>485</v>
      </c>
      <c r="J179" s="127">
        <v>0</v>
      </c>
      <c r="K179" s="114">
        <v>9</v>
      </c>
      <c r="L179" s="115">
        <v>9</v>
      </c>
      <c r="M179" s="78">
        <f t="shared" ref="M179:M205" si="40">(L179/K179)*100</f>
        <v>100</v>
      </c>
      <c r="N179" s="462" t="s">
        <v>546</v>
      </c>
      <c r="O179" s="463" t="s">
        <v>375</v>
      </c>
      <c r="P179" s="136"/>
      <c r="Q179" s="396"/>
      <c r="R179" s="274" t="s">
        <v>547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00"/>
      <c r="CN179" s="100"/>
      <c r="CO179" s="100"/>
      <c r="CP179" s="100"/>
      <c r="CQ179" s="100"/>
      <c r="CR179" s="100"/>
      <c r="CS179" s="100"/>
      <c r="CT179" s="100"/>
      <c r="CU179" s="100"/>
      <c r="CV179" s="100"/>
      <c r="CW179" s="100"/>
      <c r="CX179" s="100"/>
      <c r="CY179" s="100"/>
      <c r="CZ179" s="100"/>
      <c r="DA179" s="100"/>
      <c r="DB179" s="100"/>
      <c r="DC179" s="100"/>
      <c r="DD179" s="100"/>
      <c r="DE179" s="100"/>
      <c r="DF179" s="100"/>
      <c r="DG179" s="100"/>
      <c r="DH179" s="100"/>
      <c r="DI179" s="100"/>
      <c r="DJ179" s="100"/>
      <c r="DK179" s="100"/>
      <c r="DL179" s="100"/>
      <c r="DM179" s="100"/>
      <c r="DN179" s="100"/>
      <c r="DO179" s="100"/>
      <c r="DP179" s="100"/>
      <c r="DQ179" s="100"/>
      <c r="DR179" s="100"/>
      <c r="DS179" s="100"/>
      <c r="DT179" s="100"/>
      <c r="DU179" s="100"/>
      <c r="DV179" s="100"/>
      <c r="DW179" s="100"/>
      <c r="DX179" s="100"/>
      <c r="DY179" s="100"/>
      <c r="DZ179" s="100"/>
      <c r="EA179" s="100"/>
      <c r="EB179" s="100"/>
      <c r="EC179" s="100"/>
      <c r="ED179" s="100"/>
      <c r="EE179" s="100"/>
      <c r="EF179" s="100"/>
      <c r="EG179" s="100"/>
      <c r="EH179" s="100"/>
      <c r="EI179" s="100"/>
      <c r="EJ179" s="100"/>
      <c r="EK179" s="100"/>
      <c r="EL179" s="100"/>
      <c r="EM179" s="100"/>
      <c r="EN179" s="100"/>
      <c r="EO179" s="100"/>
      <c r="EP179" s="100"/>
      <c r="EQ179" s="100"/>
      <c r="ER179" s="100"/>
      <c r="ES179" s="100"/>
      <c r="ET179" s="100"/>
      <c r="EU179" s="100"/>
      <c r="EV179" s="100"/>
      <c r="EW179" s="100"/>
      <c r="EX179" s="100"/>
      <c r="EY179" s="100"/>
      <c r="EZ179" s="100"/>
      <c r="FA179" s="100"/>
      <c r="FB179" s="100"/>
      <c r="FC179" s="100"/>
      <c r="FD179" s="100"/>
      <c r="FE179" s="100"/>
    </row>
    <row r="180" spans="1:161" s="84" customFormat="1" ht="16.5" customHeight="1" x14ac:dyDescent="0.2">
      <c r="A180" s="122">
        <v>7285</v>
      </c>
      <c r="B180" s="123" t="s">
        <v>75</v>
      </c>
      <c r="C180" s="105" t="s">
        <v>317</v>
      </c>
      <c r="D180" s="471" t="s">
        <v>548</v>
      </c>
      <c r="E180" s="71">
        <f t="shared" si="39"/>
        <v>3733</v>
      </c>
      <c r="F180" s="341">
        <v>3311</v>
      </c>
      <c r="G180" s="128">
        <v>302</v>
      </c>
      <c r="H180" s="342">
        <v>120</v>
      </c>
      <c r="I180" s="466">
        <v>410</v>
      </c>
      <c r="J180" s="127">
        <v>0</v>
      </c>
      <c r="K180" s="128">
        <v>41</v>
      </c>
      <c r="L180" s="129">
        <v>41</v>
      </c>
      <c r="M180" s="78">
        <f t="shared" si="40"/>
        <v>100</v>
      </c>
      <c r="N180" s="423" t="s">
        <v>353</v>
      </c>
      <c r="O180" s="349" t="s">
        <v>315</v>
      </c>
      <c r="P180" s="398"/>
      <c r="Q180" s="351"/>
      <c r="R180" s="277" t="s">
        <v>549</v>
      </c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100"/>
      <c r="CF180" s="100"/>
      <c r="CG180" s="100"/>
      <c r="CH180" s="100"/>
      <c r="CI180" s="100"/>
      <c r="CJ180" s="100"/>
      <c r="CK180" s="100"/>
      <c r="CL180" s="100"/>
      <c r="CM180" s="100"/>
      <c r="CN180" s="100"/>
      <c r="CO180" s="100"/>
      <c r="CP180" s="100"/>
      <c r="CQ180" s="100"/>
      <c r="CR180" s="100"/>
      <c r="CS180" s="100"/>
      <c r="CT180" s="100"/>
      <c r="CU180" s="100"/>
      <c r="CV180" s="100"/>
      <c r="CW180" s="100"/>
      <c r="CX180" s="100"/>
      <c r="CY180" s="100"/>
      <c r="CZ180" s="100"/>
      <c r="DA180" s="100"/>
      <c r="DB180" s="100"/>
      <c r="DC180" s="100"/>
      <c r="DD180" s="100"/>
      <c r="DE180" s="100"/>
      <c r="DF180" s="100"/>
      <c r="DG180" s="100"/>
      <c r="DH180" s="100"/>
      <c r="DI180" s="100"/>
      <c r="DJ180" s="100"/>
      <c r="DK180" s="100"/>
      <c r="DL180" s="100"/>
      <c r="DM180" s="100"/>
      <c r="DN180" s="100"/>
      <c r="DO180" s="100"/>
      <c r="DP180" s="100"/>
      <c r="DQ180" s="100"/>
      <c r="DR180" s="100"/>
      <c r="DS180" s="100"/>
      <c r="DT180" s="100"/>
      <c r="DU180" s="100"/>
      <c r="DV180" s="100"/>
      <c r="DW180" s="100"/>
      <c r="DX180" s="100"/>
      <c r="DY180" s="100"/>
      <c r="DZ180" s="100"/>
      <c r="EA180" s="100"/>
      <c r="EB180" s="100"/>
      <c r="EC180" s="100"/>
      <c r="ED180" s="100"/>
      <c r="EE180" s="100"/>
      <c r="EF180" s="100"/>
      <c r="EG180" s="100"/>
      <c r="EH180" s="100"/>
      <c r="EI180" s="100"/>
      <c r="EJ180" s="100"/>
      <c r="EK180" s="100"/>
      <c r="EL180" s="100"/>
      <c r="EM180" s="100"/>
      <c r="EN180" s="100"/>
      <c r="EO180" s="100"/>
      <c r="EP180" s="100"/>
      <c r="EQ180" s="100"/>
      <c r="ER180" s="100"/>
      <c r="ES180" s="100"/>
      <c r="ET180" s="100"/>
      <c r="EU180" s="100"/>
      <c r="EV180" s="100"/>
      <c r="EW180" s="100"/>
      <c r="EX180" s="100"/>
      <c r="EY180" s="100"/>
      <c r="EZ180" s="100"/>
      <c r="FA180" s="100"/>
      <c r="FB180" s="100"/>
      <c r="FC180" s="100"/>
      <c r="FD180" s="100"/>
      <c r="FE180" s="100"/>
    </row>
    <row r="181" spans="1:161" s="84" customFormat="1" ht="16.5" customHeight="1" x14ac:dyDescent="0.2">
      <c r="A181" s="122">
        <v>7287</v>
      </c>
      <c r="B181" s="123" t="s">
        <v>80</v>
      </c>
      <c r="C181" s="105" t="s">
        <v>297</v>
      </c>
      <c r="D181" s="472" t="s">
        <v>550</v>
      </c>
      <c r="E181" s="88">
        <f t="shared" si="39"/>
        <v>1000</v>
      </c>
      <c r="F181" s="412">
        <v>1000</v>
      </c>
      <c r="G181" s="128"/>
      <c r="H181" s="413"/>
      <c r="I181" s="466">
        <v>907</v>
      </c>
      <c r="J181" s="127">
        <v>0</v>
      </c>
      <c r="K181" s="128">
        <v>1000</v>
      </c>
      <c r="L181" s="129">
        <v>907</v>
      </c>
      <c r="M181" s="95">
        <f t="shared" si="40"/>
        <v>90.7</v>
      </c>
      <c r="N181" s="450"/>
      <c r="O181" s="451"/>
      <c r="P181" s="398" t="s">
        <v>551</v>
      </c>
      <c r="Q181" s="351" t="s">
        <v>552</v>
      </c>
      <c r="R181" s="138" t="s">
        <v>97</v>
      </c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100"/>
      <c r="CF181" s="100"/>
      <c r="CG181" s="100"/>
      <c r="CH181" s="100"/>
      <c r="CI181" s="100"/>
      <c r="CJ181" s="100"/>
      <c r="CK181" s="100"/>
      <c r="CL181" s="100"/>
      <c r="CM181" s="100"/>
      <c r="CN181" s="100"/>
      <c r="CO181" s="100"/>
      <c r="CP181" s="100"/>
      <c r="CQ181" s="100"/>
      <c r="CR181" s="100"/>
      <c r="CS181" s="100"/>
      <c r="CT181" s="100"/>
      <c r="CU181" s="100"/>
      <c r="CV181" s="100"/>
      <c r="CW181" s="100"/>
      <c r="CX181" s="100"/>
      <c r="CY181" s="100"/>
      <c r="CZ181" s="100"/>
      <c r="DA181" s="100"/>
      <c r="DB181" s="100"/>
      <c r="DC181" s="100"/>
      <c r="DD181" s="100"/>
      <c r="DE181" s="100"/>
      <c r="DF181" s="100"/>
      <c r="DG181" s="100"/>
      <c r="DH181" s="100"/>
      <c r="DI181" s="100"/>
      <c r="DJ181" s="100"/>
      <c r="DK181" s="100"/>
      <c r="DL181" s="100"/>
      <c r="DM181" s="100"/>
      <c r="DN181" s="100"/>
      <c r="DO181" s="100"/>
      <c r="DP181" s="100"/>
      <c r="DQ181" s="100"/>
      <c r="DR181" s="100"/>
      <c r="DS181" s="100"/>
      <c r="DT181" s="100"/>
      <c r="DU181" s="100"/>
      <c r="DV181" s="100"/>
      <c r="DW181" s="100"/>
      <c r="DX181" s="100"/>
      <c r="DY181" s="100"/>
      <c r="DZ181" s="100"/>
      <c r="EA181" s="100"/>
      <c r="EB181" s="100"/>
      <c r="EC181" s="100"/>
      <c r="ED181" s="100"/>
      <c r="EE181" s="100"/>
      <c r="EF181" s="100"/>
      <c r="EG181" s="100"/>
      <c r="EH181" s="100"/>
      <c r="EI181" s="100"/>
      <c r="EJ181" s="100"/>
      <c r="EK181" s="100"/>
      <c r="EL181" s="100"/>
      <c r="EM181" s="100"/>
      <c r="EN181" s="100"/>
      <c r="EO181" s="100"/>
      <c r="EP181" s="100"/>
      <c r="EQ181" s="100"/>
      <c r="ER181" s="100"/>
      <c r="ES181" s="100"/>
      <c r="ET181" s="100"/>
      <c r="EU181" s="100"/>
      <c r="EV181" s="100"/>
      <c r="EW181" s="100"/>
      <c r="EX181" s="100"/>
      <c r="EY181" s="100"/>
      <c r="EZ181" s="100"/>
      <c r="FA181" s="100"/>
      <c r="FB181" s="100"/>
      <c r="FC181" s="100"/>
      <c r="FD181" s="100"/>
      <c r="FE181" s="100"/>
    </row>
    <row r="182" spans="1:161" s="84" customFormat="1" ht="43.5" customHeight="1" thickBot="1" x14ac:dyDescent="0.25">
      <c r="A182" s="213">
        <v>8106</v>
      </c>
      <c r="B182" s="214" t="s">
        <v>80</v>
      </c>
      <c r="C182" s="215" t="s">
        <v>98</v>
      </c>
      <c r="D182" s="473" t="s">
        <v>553</v>
      </c>
      <c r="E182" s="217">
        <f t="shared" si="39"/>
        <v>141154.26917000001</v>
      </c>
      <c r="F182" s="183">
        <v>133501.62807000001</v>
      </c>
      <c r="G182" s="219">
        <v>7528.5221000000001</v>
      </c>
      <c r="H182" s="220">
        <v>124.119</v>
      </c>
      <c r="I182" s="221">
        <v>8362</v>
      </c>
      <c r="J182" s="474">
        <v>2105</v>
      </c>
      <c r="K182" s="475">
        <v>1900</v>
      </c>
      <c r="L182" s="223">
        <v>1899</v>
      </c>
      <c r="M182" s="224">
        <f t="shared" si="40"/>
        <v>99.94736842105263</v>
      </c>
      <c r="N182" s="225" t="s">
        <v>49</v>
      </c>
      <c r="O182" s="226" t="s">
        <v>443</v>
      </c>
      <c r="P182" s="226" t="s">
        <v>554</v>
      </c>
      <c r="Q182" s="227" t="s">
        <v>155</v>
      </c>
      <c r="R182" s="476" t="s">
        <v>863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00"/>
      <c r="CN182" s="100"/>
      <c r="CO182" s="100"/>
      <c r="CP182" s="100"/>
      <c r="CQ182" s="100"/>
      <c r="CR182" s="100"/>
      <c r="CS182" s="100"/>
      <c r="CT182" s="100"/>
      <c r="CU182" s="100"/>
      <c r="CV182" s="100"/>
      <c r="CW182" s="100"/>
      <c r="CX182" s="100"/>
      <c r="CY182" s="100"/>
      <c r="CZ182" s="100"/>
      <c r="DA182" s="100"/>
      <c r="DB182" s="100"/>
      <c r="DC182" s="100"/>
      <c r="DD182" s="100"/>
      <c r="DE182" s="100"/>
      <c r="DF182" s="100"/>
      <c r="DG182" s="100"/>
      <c r="DH182" s="100"/>
      <c r="DI182" s="100"/>
      <c r="DJ182" s="100"/>
      <c r="DK182" s="100"/>
      <c r="DL182" s="100"/>
      <c r="DM182" s="100"/>
      <c r="DN182" s="100"/>
      <c r="DO182" s="100"/>
      <c r="DP182" s="100"/>
      <c r="DQ182" s="100"/>
      <c r="DR182" s="100"/>
      <c r="DS182" s="100"/>
      <c r="DT182" s="100"/>
      <c r="DU182" s="100"/>
      <c r="DV182" s="100"/>
      <c r="DW182" s="100"/>
      <c r="DX182" s="100"/>
      <c r="DY182" s="100"/>
      <c r="DZ182" s="100"/>
      <c r="EA182" s="100"/>
      <c r="EB182" s="100"/>
      <c r="EC182" s="100"/>
      <c r="ED182" s="100"/>
      <c r="EE182" s="100"/>
      <c r="EF182" s="100"/>
      <c r="EG182" s="100"/>
      <c r="EH182" s="100"/>
      <c r="EI182" s="100"/>
      <c r="EJ182" s="100"/>
      <c r="EK182" s="100"/>
      <c r="EL182" s="100"/>
      <c r="EM182" s="100"/>
      <c r="EN182" s="100"/>
      <c r="EO182" s="100"/>
      <c r="EP182" s="100"/>
      <c r="EQ182" s="100"/>
      <c r="ER182" s="100"/>
      <c r="ES182" s="100"/>
      <c r="ET182" s="100"/>
      <c r="EU182" s="100"/>
      <c r="EV182" s="100"/>
      <c r="EW182" s="100"/>
      <c r="EX182" s="100"/>
      <c r="EY182" s="100"/>
      <c r="EZ182" s="100"/>
      <c r="FA182" s="100"/>
      <c r="FB182" s="100"/>
      <c r="FC182" s="100"/>
      <c r="FD182" s="100"/>
      <c r="FE182" s="100"/>
    </row>
    <row r="183" spans="1:161" s="241" customFormat="1" ht="17.100000000000001" customHeight="1" thickBot="1" x14ac:dyDescent="0.25">
      <c r="A183" s="1015" t="s">
        <v>555</v>
      </c>
      <c r="B183" s="1016"/>
      <c r="C183" s="1016"/>
      <c r="D183" s="1017"/>
      <c r="E183" s="54">
        <f>SUM(E184:E185)</f>
        <v>44563.039640000003</v>
      </c>
      <c r="F183" s="55">
        <f t="shared" ref="F183:L183" si="41">SUM(F184:F185)</f>
        <v>40995.48964</v>
      </c>
      <c r="G183" s="55">
        <f t="shared" si="41"/>
        <v>2770.92</v>
      </c>
      <c r="H183" s="56">
        <f t="shared" si="41"/>
        <v>796.63</v>
      </c>
      <c r="I183" s="57">
        <f t="shared" si="41"/>
        <v>3567</v>
      </c>
      <c r="J183" s="58">
        <f t="shared" si="41"/>
        <v>1651</v>
      </c>
      <c r="K183" s="55">
        <f t="shared" si="41"/>
        <v>92</v>
      </c>
      <c r="L183" s="59">
        <f t="shared" si="41"/>
        <v>92</v>
      </c>
      <c r="M183" s="60">
        <f t="shared" si="40"/>
        <v>100</v>
      </c>
      <c r="N183" s="477"/>
      <c r="O183" s="478"/>
      <c r="P183" s="478"/>
      <c r="Q183" s="479"/>
      <c r="R183" s="480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7"/>
      <c r="BS183" s="17"/>
      <c r="BT183" s="17"/>
      <c r="BU183" s="17"/>
      <c r="BV183" s="17"/>
      <c r="BW183" s="17"/>
      <c r="BX183" s="17"/>
      <c r="BY183" s="17"/>
      <c r="BZ183" s="17"/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66"/>
      <c r="EF183" s="66"/>
      <c r="EG183" s="66"/>
      <c r="EH183" s="66"/>
      <c r="EI183" s="66"/>
      <c r="EJ183" s="66"/>
      <c r="EK183" s="66"/>
      <c r="EL183" s="66"/>
    </row>
    <row r="184" spans="1:161" s="153" customFormat="1" ht="17.25" customHeight="1" x14ac:dyDescent="0.2">
      <c r="A184" s="157">
        <v>7272</v>
      </c>
      <c r="B184" s="123" t="s">
        <v>186</v>
      </c>
      <c r="C184" s="86" t="s">
        <v>98</v>
      </c>
      <c r="D184" s="411" t="s">
        <v>556</v>
      </c>
      <c r="E184" s="88">
        <f t="shared" ref="E184:E185" si="42">SUM(F184:H184)</f>
        <v>2659.37</v>
      </c>
      <c r="F184" s="90">
        <v>2300</v>
      </c>
      <c r="G184" s="90">
        <v>359.37</v>
      </c>
      <c r="H184" s="103"/>
      <c r="I184" s="91">
        <v>359</v>
      </c>
      <c r="J184" s="233">
        <v>0</v>
      </c>
      <c r="K184" s="234">
        <v>92</v>
      </c>
      <c r="L184" s="129">
        <v>92</v>
      </c>
      <c r="M184" s="95">
        <f t="shared" si="40"/>
        <v>100</v>
      </c>
      <c r="N184" s="96"/>
      <c r="O184" s="97"/>
      <c r="P184" s="97"/>
      <c r="Q184" s="98"/>
      <c r="R184" s="481" t="s">
        <v>122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00"/>
      <c r="CN184" s="100"/>
      <c r="CO184" s="100"/>
      <c r="CP184" s="100"/>
      <c r="CQ184" s="100"/>
      <c r="CR184" s="100"/>
      <c r="CS184" s="100"/>
      <c r="CT184" s="100"/>
      <c r="CU184" s="100"/>
      <c r="CV184" s="100"/>
      <c r="CW184" s="100"/>
      <c r="CX184" s="100"/>
      <c r="CY184" s="100"/>
      <c r="CZ184" s="100"/>
      <c r="DA184" s="100"/>
      <c r="DB184" s="100"/>
      <c r="DC184" s="100"/>
      <c r="DD184" s="100"/>
      <c r="DE184" s="100"/>
      <c r="DF184" s="100"/>
      <c r="DG184" s="100"/>
      <c r="DH184" s="100"/>
      <c r="DI184" s="100"/>
      <c r="DJ184" s="100"/>
      <c r="DK184" s="100"/>
      <c r="DL184" s="100"/>
      <c r="DM184" s="100"/>
      <c r="DN184" s="100"/>
      <c r="DO184" s="100"/>
      <c r="DP184" s="100"/>
      <c r="DQ184" s="100"/>
      <c r="DR184" s="100"/>
      <c r="DS184" s="100"/>
      <c r="DT184" s="100"/>
      <c r="DU184" s="100"/>
      <c r="DV184" s="100"/>
      <c r="DW184" s="100"/>
      <c r="DX184" s="100"/>
      <c r="DY184" s="100"/>
      <c r="DZ184" s="100"/>
      <c r="EA184" s="100"/>
      <c r="EB184" s="100"/>
      <c r="EC184" s="100"/>
      <c r="ED184" s="100"/>
      <c r="EE184" s="100"/>
      <c r="EF184" s="100"/>
      <c r="EG184" s="100"/>
      <c r="EH184" s="100"/>
      <c r="EI184" s="100"/>
      <c r="EJ184" s="100"/>
      <c r="EK184" s="100"/>
      <c r="EL184" s="100"/>
      <c r="EM184" s="100"/>
      <c r="EN184" s="100"/>
      <c r="EO184" s="100"/>
      <c r="EP184" s="100"/>
      <c r="EQ184" s="100"/>
      <c r="ER184" s="100"/>
      <c r="ES184" s="100"/>
      <c r="ET184" s="100"/>
      <c r="EU184" s="100"/>
      <c r="EV184" s="100"/>
      <c r="EW184" s="100"/>
      <c r="EX184" s="100"/>
      <c r="EY184" s="100"/>
      <c r="EZ184" s="100"/>
      <c r="FA184" s="100"/>
      <c r="FB184" s="100"/>
      <c r="FC184" s="100"/>
      <c r="FD184" s="100"/>
      <c r="FE184" s="100"/>
    </row>
    <row r="185" spans="1:161" s="308" customFormat="1" ht="45" customHeight="1" thickBot="1" x14ac:dyDescent="0.25">
      <c r="A185" s="482">
        <v>8105</v>
      </c>
      <c r="B185" s="483" t="s">
        <v>80</v>
      </c>
      <c r="C185" s="179" t="s">
        <v>98</v>
      </c>
      <c r="D185" s="484" t="s">
        <v>557</v>
      </c>
      <c r="E185" s="485">
        <f t="shared" si="42"/>
        <v>41903.66964</v>
      </c>
      <c r="F185" s="183">
        <v>38695.48964</v>
      </c>
      <c r="G185" s="183">
        <f>216+2195.55</f>
        <v>2411.5500000000002</v>
      </c>
      <c r="H185" s="184">
        <f>50+47.19+112.56+154.88+432</f>
        <v>796.63</v>
      </c>
      <c r="I185" s="185">
        <v>3208</v>
      </c>
      <c r="J185" s="486">
        <v>1651</v>
      </c>
      <c r="K185" s="487">
        <v>0</v>
      </c>
      <c r="L185" s="488">
        <v>0</v>
      </c>
      <c r="M185" s="489" t="s">
        <v>119</v>
      </c>
      <c r="N185" s="190" t="s">
        <v>312</v>
      </c>
      <c r="O185" s="191" t="s">
        <v>558</v>
      </c>
      <c r="P185" s="191" t="s">
        <v>554</v>
      </c>
      <c r="Q185" s="192" t="s">
        <v>82</v>
      </c>
      <c r="R185" s="490" t="s">
        <v>559</v>
      </c>
      <c r="S185" s="117"/>
      <c r="T185" s="117"/>
      <c r="U185" s="117"/>
      <c r="V185" s="117"/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  <c r="BG185" s="117"/>
      <c r="BH185" s="117"/>
      <c r="BI185" s="117"/>
      <c r="BJ185" s="117"/>
      <c r="BK185" s="117"/>
      <c r="BL185" s="117"/>
      <c r="BM185" s="117"/>
      <c r="BN185" s="117"/>
      <c r="BO185" s="117"/>
      <c r="BP185" s="117"/>
      <c r="BQ185" s="117"/>
      <c r="BR185" s="117"/>
      <c r="BS185" s="117"/>
      <c r="BT185" s="117"/>
      <c r="BU185" s="117"/>
      <c r="BV185" s="117"/>
      <c r="BW185" s="117"/>
      <c r="BX185" s="117"/>
      <c r="BY185" s="117"/>
      <c r="BZ185" s="117"/>
      <c r="CA185" s="117"/>
      <c r="CB185" s="117"/>
      <c r="CC185" s="117"/>
      <c r="CD185" s="117"/>
      <c r="CE185" s="117"/>
      <c r="CF185" s="117"/>
      <c r="CG185" s="117"/>
      <c r="CH185" s="117"/>
      <c r="CI185" s="117"/>
      <c r="CJ185" s="117"/>
      <c r="CK185" s="117"/>
      <c r="CL185" s="117"/>
      <c r="CM185" s="117"/>
      <c r="CN185" s="117"/>
      <c r="CO185" s="117"/>
      <c r="CP185" s="117"/>
      <c r="CQ185" s="117"/>
      <c r="CR185" s="117"/>
      <c r="CS185" s="117"/>
      <c r="CT185" s="117"/>
      <c r="CU185" s="117"/>
      <c r="CV185" s="117"/>
      <c r="CW185" s="117"/>
      <c r="CX185" s="117"/>
      <c r="CY185" s="117"/>
      <c r="CZ185" s="117"/>
      <c r="DA185" s="117"/>
      <c r="DB185" s="117"/>
      <c r="DC185" s="117"/>
      <c r="DD185" s="117"/>
      <c r="DE185" s="117"/>
      <c r="DF185" s="117"/>
      <c r="DG185" s="117"/>
      <c r="DH185" s="117"/>
      <c r="DI185" s="117"/>
      <c r="DJ185" s="117"/>
      <c r="DK185" s="117"/>
      <c r="DL185" s="117"/>
      <c r="DM185" s="117"/>
      <c r="DN185" s="117"/>
      <c r="DO185" s="117"/>
      <c r="DP185" s="117"/>
      <c r="DQ185" s="117"/>
      <c r="DR185" s="117"/>
      <c r="DS185" s="117"/>
      <c r="DT185" s="117"/>
      <c r="DU185" s="117"/>
      <c r="DV185" s="117"/>
      <c r="DW185" s="117"/>
      <c r="DX185" s="117"/>
      <c r="DY185" s="117"/>
      <c r="DZ185" s="117"/>
      <c r="EA185" s="117"/>
      <c r="EB185" s="117"/>
      <c r="EC185" s="117"/>
      <c r="ED185" s="117"/>
      <c r="EE185" s="117"/>
      <c r="EF185" s="117"/>
      <c r="EG185" s="117"/>
      <c r="EH185" s="117"/>
      <c r="EI185" s="117"/>
      <c r="EJ185" s="117"/>
      <c r="EK185" s="117"/>
      <c r="EL185" s="117"/>
      <c r="EM185" s="117"/>
      <c r="EN185" s="117"/>
      <c r="EO185" s="117"/>
      <c r="EP185" s="117"/>
      <c r="EQ185" s="117"/>
      <c r="ER185" s="117"/>
      <c r="ES185" s="117"/>
      <c r="ET185" s="117"/>
      <c r="EU185" s="117"/>
      <c r="EV185" s="117"/>
      <c r="EW185" s="117"/>
      <c r="EX185" s="117"/>
      <c r="EY185" s="117"/>
      <c r="EZ185" s="117"/>
      <c r="FA185" s="117"/>
      <c r="FB185" s="117"/>
      <c r="FC185" s="117"/>
      <c r="FD185" s="117"/>
      <c r="FE185" s="117"/>
    </row>
    <row r="186" spans="1:161" s="501" customFormat="1" ht="19.5" customHeight="1" thickBot="1" x14ac:dyDescent="0.25">
      <c r="A186" s="1027" t="s">
        <v>560</v>
      </c>
      <c r="B186" s="1028"/>
      <c r="C186" s="1028"/>
      <c r="D186" s="1029"/>
      <c r="E186" s="491">
        <f t="shared" ref="E186:L186" si="43">E187+E196+E207+E209+E211+E214+E216+E218+E227+E229+E231+E235+E260+E268+E274</f>
        <v>5638847.7269000001</v>
      </c>
      <c r="F186" s="491">
        <f t="shared" si="43"/>
        <v>5508304.5279999999</v>
      </c>
      <c r="G186" s="491">
        <f t="shared" si="43"/>
        <v>104883.71690000001</v>
      </c>
      <c r="H186" s="492">
        <f t="shared" si="43"/>
        <v>20996.482</v>
      </c>
      <c r="I186" s="493">
        <f t="shared" si="43"/>
        <v>1297045</v>
      </c>
      <c r="J186" s="494">
        <f t="shared" si="43"/>
        <v>376402</v>
      </c>
      <c r="K186" s="491">
        <f t="shared" si="43"/>
        <v>713716</v>
      </c>
      <c r="L186" s="495">
        <f t="shared" si="43"/>
        <v>683711</v>
      </c>
      <c r="M186" s="496">
        <f t="shared" si="40"/>
        <v>95.795946847205329</v>
      </c>
      <c r="N186" s="497"/>
      <c r="O186" s="494"/>
      <c r="P186" s="494"/>
      <c r="Q186" s="498"/>
      <c r="R186" s="499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500"/>
      <c r="CN186" s="500"/>
      <c r="CO186" s="500"/>
      <c r="CP186" s="500"/>
      <c r="CQ186" s="500"/>
      <c r="CR186" s="500"/>
      <c r="CS186" s="500"/>
      <c r="CT186" s="500"/>
      <c r="CU186" s="500"/>
      <c r="CV186" s="500"/>
      <c r="CW186" s="500"/>
      <c r="CX186" s="500"/>
      <c r="CY186" s="500"/>
      <c r="CZ186" s="500"/>
      <c r="DA186" s="500"/>
      <c r="DB186" s="500"/>
      <c r="DC186" s="500"/>
      <c r="DD186" s="500"/>
      <c r="DE186" s="500"/>
      <c r="DF186" s="500"/>
      <c r="DG186" s="500"/>
      <c r="DH186" s="500"/>
      <c r="DI186" s="500"/>
      <c r="DJ186" s="500"/>
      <c r="DK186" s="500"/>
      <c r="DL186" s="500"/>
      <c r="DM186" s="500"/>
      <c r="DN186" s="500"/>
      <c r="DO186" s="500"/>
      <c r="DP186" s="500"/>
      <c r="DQ186" s="500"/>
      <c r="DR186" s="500"/>
      <c r="DS186" s="500"/>
      <c r="DT186" s="500"/>
      <c r="DU186" s="500"/>
      <c r="DV186" s="500"/>
      <c r="DW186" s="500"/>
      <c r="DX186" s="500"/>
      <c r="DY186" s="500"/>
      <c r="DZ186" s="500"/>
      <c r="EA186" s="500"/>
      <c r="EB186" s="500"/>
      <c r="EC186" s="500"/>
      <c r="ED186" s="500"/>
      <c r="EE186" s="500"/>
      <c r="EF186" s="500"/>
      <c r="EG186" s="500"/>
      <c r="EH186" s="500"/>
      <c r="EI186" s="500"/>
      <c r="EJ186" s="500"/>
      <c r="EK186" s="500"/>
      <c r="EL186" s="500"/>
    </row>
    <row r="187" spans="1:161" s="504" customFormat="1" ht="17.100000000000001" customHeight="1" thickBot="1" x14ac:dyDescent="0.25">
      <c r="A187" s="1015" t="s">
        <v>561</v>
      </c>
      <c r="B187" s="1016"/>
      <c r="C187" s="1016"/>
      <c r="D187" s="1017"/>
      <c r="E187" s="262">
        <f>SUM(E188:E195)</f>
        <v>36727</v>
      </c>
      <c r="F187" s="55">
        <f t="shared" ref="F187:L187" si="44">SUM(F188:F195)</f>
        <v>33858</v>
      </c>
      <c r="G187" s="55">
        <f t="shared" si="44"/>
        <v>1961</v>
      </c>
      <c r="H187" s="56">
        <f t="shared" si="44"/>
        <v>908</v>
      </c>
      <c r="I187" s="265">
        <f t="shared" si="44"/>
        <v>36727</v>
      </c>
      <c r="J187" s="58">
        <f t="shared" si="44"/>
        <v>3286</v>
      </c>
      <c r="K187" s="55">
        <f t="shared" si="44"/>
        <v>35785</v>
      </c>
      <c r="L187" s="59">
        <f t="shared" si="44"/>
        <v>34172</v>
      </c>
      <c r="M187" s="268">
        <f t="shared" si="40"/>
        <v>95.49252480089423</v>
      </c>
      <c r="N187" s="61"/>
      <c r="O187" s="62"/>
      <c r="P187" s="62"/>
      <c r="Q187" s="64"/>
      <c r="R187" s="272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502"/>
      <c r="CN187" s="502"/>
      <c r="CO187" s="502"/>
      <c r="CP187" s="502"/>
      <c r="CQ187" s="502"/>
      <c r="CR187" s="502"/>
      <c r="CS187" s="502"/>
      <c r="CT187" s="502"/>
      <c r="CU187" s="502"/>
      <c r="CV187" s="502"/>
      <c r="CW187" s="502"/>
      <c r="CX187" s="502"/>
      <c r="CY187" s="502"/>
      <c r="CZ187" s="502"/>
      <c r="DA187" s="502"/>
      <c r="DB187" s="502"/>
      <c r="DC187" s="502"/>
      <c r="DD187" s="502"/>
      <c r="DE187" s="502"/>
      <c r="DF187" s="502"/>
      <c r="DG187" s="502"/>
      <c r="DH187" s="502"/>
      <c r="DI187" s="502"/>
      <c r="DJ187" s="502"/>
      <c r="DK187" s="502"/>
      <c r="DL187" s="502"/>
      <c r="DM187" s="502"/>
      <c r="DN187" s="502"/>
      <c r="DO187" s="502"/>
      <c r="DP187" s="502"/>
      <c r="DQ187" s="502"/>
      <c r="DR187" s="502"/>
      <c r="DS187" s="502"/>
      <c r="DT187" s="502"/>
      <c r="DU187" s="502"/>
      <c r="DV187" s="502"/>
      <c r="DW187" s="502"/>
      <c r="DX187" s="502"/>
      <c r="DY187" s="502"/>
      <c r="DZ187" s="502"/>
      <c r="EA187" s="502"/>
      <c r="EB187" s="502"/>
      <c r="EC187" s="502"/>
      <c r="ED187" s="502"/>
      <c r="EE187" s="503"/>
      <c r="EF187" s="503"/>
      <c r="EG187" s="503"/>
      <c r="EH187" s="503"/>
      <c r="EI187" s="503"/>
      <c r="EJ187" s="503"/>
      <c r="EK187" s="503"/>
      <c r="EL187" s="503"/>
    </row>
    <row r="188" spans="1:161" s="118" customFormat="1" ht="17.25" customHeight="1" thickBot="1" x14ac:dyDescent="0.25">
      <c r="A188" s="201">
        <v>5021</v>
      </c>
      <c r="B188" s="109" t="s">
        <v>80</v>
      </c>
      <c r="C188" s="69" t="s">
        <v>562</v>
      </c>
      <c r="D188" s="152" t="s">
        <v>563</v>
      </c>
      <c r="E188" s="71">
        <f t="shared" ref="E188:E195" si="45">SUM(F188:H188)</f>
        <v>6554</v>
      </c>
      <c r="F188" s="505">
        <v>6327</v>
      </c>
      <c r="G188" s="505">
        <v>227</v>
      </c>
      <c r="H188" s="506"/>
      <c r="I188" s="507">
        <v>6554</v>
      </c>
      <c r="J188" s="508">
        <v>0</v>
      </c>
      <c r="K188" s="114">
        <v>6481</v>
      </c>
      <c r="L188" s="509">
        <v>6475</v>
      </c>
      <c r="M188" s="78">
        <f t="shared" si="40"/>
        <v>99.907421694183</v>
      </c>
      <c r="N188" s="79"/>
      <c r="O188" s="80"/>
      <c r="P188" s="136" t="s">
        <v>564</v>
      </c>
      <c r="Q188" s="82"/>
      <c r="R188" s="83" t="s">
        <v>39</v>
      </c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17"/>
      <c r="CN188" s="117"/>
      <c r="CO188" s="117"/>
      <c r="CP188" s="117"/>
      <c r="CQ188" s="117"/>
      <c r="CR188" s="117"/>
      <c r="CS188" s="117"/>
      <c r="CT188" s="117"/>
      <c r="CU188" s="117"/>
      <c r="CV188" s="117"/>
      <c r="CW188" s="117"/>
      <c r="CX188" s="117"/>
      <c r="CY188" s="117"/>
      <c r="CZ188" s="117"/>
      <c r="DA188" s="117"/>
      <c r="DB188" s="117"/>
      <c r="DC188" s="117"/>
      <c r="DD188" s="117"/>
      <c r="DE188" s="117"/>
      <c r="DF188" s="117"/>
      <c r="DG188" s="117"/>
      <c r="DH188" s="117"/>
      <c r="DI188" s="117"/>
      <c r="DJ188" s="117"/>
      <c r="DK188" s="117"/>
      <c r="DL188" s="117"/>
      <c r="DM188" s="117"/>
      <c r="DN188" s="117"/>
      <c r="DO188" s="117"/>
      <c r="DP188" s="117"/>
      <c r="DQ188" s="117"/>
      <c r="DR188" s="117"/>
      <c r="DS188" s="117"/>
      <c r="DT188" s="117"/>
      <c r="DU188" s="117"/>
      <c r="DV188" s="117"/>
      <c r="DW188" s="117"/>
      <c r="DX188" s="117"/>
      <c r="DY188" s="117"/>
      <c r="DZ188" s="117"/>
      <c r="EA188" s="117"/>
      <c r="EB188" s="117"/>
      <c r="EC188" s="117"/>
      <c r="ED188" s="117"/>
      <c r="EE188" s="117"/>
      <c r="EF188" s="117"/>
      <c r="EG188" s="117"/>
      <c r="EH188" s="117"/>
      <c r="EI188" s="117"/>
      <c r="EJ188" s="117"/>
      <c r="EK188" s="117"/>
      <c r="EL188" s="117"/>
      <c r="EM188" s="117"/>
      <c r="EN188" s="117"/>
      <c r="EO188" s="117"/>
      <c r="EP188" s="117"/>
      <c r="EQ188" s="117"/>
      <c r="ER188" s="117"/>
      <c r="ES188" s="117"/>
      <c r="ET188" s="117"/>
      <c r="EU188" s="117"/>
      <c r="EV188" s="117"/>
      <c r="EW188" s="117"/>
      <c r="EX188" s="117"/>
      <c r="EY188" s="117"/>
      <c r="EZ188" s="117"/>
      <c r="FA188" s="117"/>
      <c r="FB188" s="117"/>
      <c r="FC188" s="117"/>
      <c r="FD188" s="117"/>
      <c r="FE188" s="117"/>
    </row>
    <row r="189" spans="1:161" s="107" customFormat="1" ht="17.25" customHeight="1" x14ac:dyDescent="0.2">
      <c r="A189" s="157">
        <v>5028</v>
      </c>
      <c r="B189" s="123" t="s">
        <v>407</v>
      </c>
      <c r="C189" s="86" t="s">
        <v>562</v>
      </c>
      <c r="D189" s="467" t="s">
        <v>565</v>
      </c>
      <c r="E189" s="88">
        <f t="shared" si="45"/>
        <v>2494</v>
      </c>
      <c r="F189" s="510">
        <v>2289</v>
      </c>
      <c r="G189" s="510">
        <v>205</v>
      </c>
      <c r="H189" s="511"/>
      <c r="I189" s="512">
        <v>2494</v>
      </c>
      <c r="J189" s="513">
        <v>0</v>
      </c>
      <c r="K189" s="128">
        <v>2420</v>
      </c>
      <c r="L189" s="514">
        <v>2418</v>
      </c>
      <c r="M189" s="95">
        <f t="shared" si="40"/>
        <v>99.917355371900825</v>
      </c>
      <c r="N189" s="96"/>
      <c r="O189" s="97" t="s">
        <v>498</v>
      </c>
      <c r="P189" s="398" t="s">
        <v>564</v>
      </c>
      <c r="Q189" s="417" t="s">
        <v>341</v>
      </c>
      <c r="R189" s="985" t="s">
        <v>39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</row>
    <row r="190" spans="1:161" s="107" customFormat="1" ht="27" customHeight="1" x14ac:dyDescent="0.2">
      <c r="A190" s="201">
        <v>5029</v>
      </c>
      <c r="B190" s="109" t="s">
        <v>80</v>
      </c>
      <c r="C190" s="69" t="s">
        <v>562</v>
      </c>
      <c r="D190" s="433" t="s">
        <v>566</v>
      </c>
      <c r="E190" s="71">
        <f t="shared" si="45"/>
        <v>5859</v>
      </c>
      <c r="F190" s="505">
        <v>5651</v>
      </c>
      <c r="G190" s="505">
        <v>208</v>
      </c>
      <c r="H190" s="506"/>
      <c r="I190" s="507">
        <v>5859</v>
      </c>
      <c r="J190" s="513">
        <v>0</v>
      </c>
      <c r="K190" s="128">
        <v>5806</v>
      </c>
      <c r="L190" s="509">
        <v>5779</v>
      </c>
      <c r="M190" s="78">
        <f t="shared" si="40"/>
        <v>99.534963830520155</v>
      </c>
      <c r="N190" s="79"/>
      <c r="O190" s="80" t="s">
        <v>339</v>
      </c>
      <c r="P190" s="136" t="s">
        <v>564</v>
      </c>
      <c r="Q190" s="82" t="s">
        <v>341</v>
      </c>
      <c r="R190" s="83" t="s">
        <v>39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</row>
    <row r="191" spans="1:161" s="107" customFormat="1" ht="27.75" customHeight="1" x14ac:dyDescent="0.2">
      <c r="A191" s="201">
        <v>5033</v>
      </c>
      <c r="B191" s="109" t="s">
        <v>567</v>
      </c>
      <c r="C191" s="110" t="s">
        <v>323</v>
      </c>
      <c r="D191" s="208" t="s">
        <v>568</v>
      </c>
      <c r="E191" s="71">
        <f t="shared" si="45"/>
        <v>3213</v>
      </c>
      <c r="F191" s="505">
        <v>2726</v>
      </c>
      <c r="G191" s="505">
        <v>292</v>
      </c>
      <c r="H191" s="506">
        <v>195</v>
      </c>
      <c r="I191" s="507">
        <v>3213</v>
      </c>
      <c r="J191" s="508">
        <v>0</v>
      </c>
      <c r="K191" s="114">
        <v>3020</v>
      </c>
      <c r="L191" s="509">
        <v>2860</v>
      </c>
      <c r="M191" s="78">
        <f t="shared" si="40"/>
        <v>94.701986754966882</v>
      </c>
      <c r="N191" s="464" t="s">
        <v>312</v>
      </c>
      <c r="O191" s="80" t="s">
        <v>304</v>
      </c>
      <c r="P191" s="81" t="s">
        <v>569</v>
      </c>
      <c r="Q191" s="82"/>
      <c r="R191" s="116" t="s">
        <v>570</v>
      </c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</row>
    <row r="192" spans="1:161" s="147" customFormat="1" ht="16.5" customHeight="1" x14ac:dyDescent="0.2">
      <c r="A192" s="201">
        <v>5036</v>
      </c>
      <c r="B192" s="109" t="s">
        <v>53</v>
      </c>
      <c r="C192" s="110" t="s">
        <v>323</v>
      </c>
      <c r="D192" s="515" t="s">
        <v>571</v>
      </c>
      <c r="E192" s="71">
        <f t="shared" si="45"/>
        <v>3870</v>
      </c>
      <c r="F192" s="505">
        <v>3325</v>
      </c>
      <c r="G192" s="505">
        <v>343</v>
      </c>
      <c r="H192" s="506">
        <v>202</v>
      </c>
      <c r="I192" s="507">
        <v>3870</v>
      </c>
      <c r="J192" s="513">
        <v>0</v>
      </c>
      <c r="K192" s="128">
        <v>3960</v>
      </c>
      <c r="L192" s="509">
        <v>3412</v>
      </c>
      <c r="M192" s="78">
        <f t="shared" si="40"/>
        <v>86.161616161616166</v>
      </c>
      <c r="N192" s="464" t="s">
        <v>312</v>
      </c>
      <c r="O192" s="136" t="s">
        <v>312</v>
      </c>
      <c r="P192" s="81" t="s">
        <v>572</v>
      </c>
      <c r="Q192" s="396" t="s">
        <v>312</v>
      </c>
      <c r="R192" s="116" t="s">
        <v>570</v>
      </c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00"/>
      <c r="CN192" s="100"/>
      <c r="CO192" s="100"/>
      <c r="CP192" s="100"/>
      <c r="CQ192" s="100"/>
      <c r="CR192" s="100"/>
      <c r="CS192" s="100"/>
      <c r="CT192" s="100"/>
      <c r="CU192" s="100"/>
      <c r="CV192" s="100"/>
      <c r="CW192" s="100"/>
      <c r="CX192" s="100"/>
      <c r="CY192" s="100"/>
      <c r="CZ192" s="100"/>
      <c r="DA192" s="100"/>
      <c r="DB192" s="100"/>
      <c r="DC192" s="100"/>
      <c r="DD192" s="100"/>
      <c r="DE192" s="100"/>
      <c r="DF192" s="100"/>
      <c r="DG192" s="100"/>
      <c r="DH192" s="100"/>
      <c r="DI192" s="100"/>
      <c r="DJ192" s="100"/>
      <c r="DK192" s="100"/>
      <c r="DL192" s="100"/>
      <c r="DM192" s="100"/>
      <c r="DN192" s="100"/>
      <c r="DO192" s="100"/>
      <c r="DP192" s="100"/>
      <c r="DQ192" s="100"/>
      <c r="DR192" s="100"/>
      <c r="DS192" s="100"/>
      <c r="DT192" s="100"/>
      <c r="DU192" s="100"/>
      <c r="DV192" s="100"/>
      <c r="DW192" s="100"/>
      <c r="DX192" s="100"/>
      <c r="DY192" s="100"/>
      <c r="DZ192" s="100"/>
      <c r="EA192" s="100"/>
      <c r="EB192" s="100"/>
      <c r="EC192" s="100"/>
      <c r="ED192" s="100"/>
      <c r="EE192" s="100"/>
      <c r="EF192" s="100"/>
      <c r="EG192" s="100"/>
      <c r="EH192" s="100"/>
      <c r="EI192" s="100"/>
      <c r="EJ192" s="100"/>
      <c r="EK192" s="100"/>
      <c r="EL192" s="100"/>
      <c r="EM192" s="100"/>
      <c r="EN192" s="100"/>
      <c r="EO192" s="100"/>
      <c r="EP192" s="100"/>
      <c r="EQ192" s="100"/>
      <c r="ER192" s="100"/>
      <c r="ES192" s="100"/>
      <c r="ET192" s="100"/>
      <c r="EU192" s="100"/>
      <c r="EV192" s="100"/>
      <c r="EW192" s="100"/>
      <c r="EX192" s="100"/>
      <c r="EY192" s="100"/>
      <c r="EZ192" s="100"/>
      <c r="FA192" s="100"/>
      <c r="FB192" s="100"/>
      <c r="FC192" s="100"/>
      <c r="FD192" s="100"/>
      <c r="FE192" s="100"/>
    </row>
    <row r="193" spans="1:161" s="104" customFormat="1" ht="16.5" customHeight="1" x14ac:dyDescent="0.2">
      <c r="A193" s="157">
        <v>5037</v>
      </c>
      <c r="B193" s="123" t="s">
        <v>53</v>
      </c>
      <c r="C193" s="105" t="s">
        <v>323</v>
      </c>
      <c r="D193" s="516" t="s">
        <v>573</v>
      </c>
      <c r="E193" s="88">
        <f t="shared" si="45"/>
        <v>5656</v>
      </c>
      <c r="F193" s="510">
        <v>5121</v>
      </c>
      <c r="G193" s="514">
        <v>343</v>
      </c>
      <c r="H193" s="511">
        <v>192</v>
      </c>
      <c r="I193" s="512">
        <v>5656</v>
      </c>
      <c r="J193" s="513">
        <v>0</v>
      </c>
      <c r="K193" s="128">
        <v>5750</v>
      </c>
      <c r="L193" s="514">
        <v>5234</v>
      </c>
      <c r="M193" s="95">
        <f t="shared" si="40"/>
        <v>91.026086956521738</v>
      </c>
      <c r="N193" s="397" t="s">
        <v>312</v>
      </c>
      <c r="O193" s="398" t="s">
        <v>312</v>
      </c>
      <c r="P193" s="195" t="s">
        <v>572</v>
      </c>
      <c r="Q193" s="351" t="s">
        <v>312</v>
      </c>
      <c r="R193" s="116" t="s">
        <v>570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</row>
    <row r="194" spans="1:161" s="107" customFormat="1" ht="16.5" customHeight="1" x14ac:dyDescent="0.2">
      <c r="A194" s="157">
        <v>5038</v>
      </c>
      <c r="B194" s="123" t="s">
        <v>53</v>
      </c>
      <c r="C194" s="105" t="s">
        <v>323</v>
      </c>
      <c r="D194" s="516" t="s">
        <v>574</v>
      </c>
      <c r="E194" s="71">
        <f t="shared" si="45"/>
        <v>5561</v>
      </c>
      <c r="F194" s="510">
        <v>4899</v>
      </c>
      <c r="G194" s="514">
        <v>343</v>
      </c>
      <c r="H194" s="511">
        <v>319</v>
      </c>
      <c r="I194" s="512">
        <v>5561</v>
      </c>
      <c r="J194" s="513">
        <v>0</v>
      </c>
      <c r="K194" s="128">
        <v>5420</v>
      </c>
      <c r="L194" s="509">
        <v>5076</v>
      </c>
      <c r="M194" s="95">
        <f t="shared" si="40"/>
        <v>93.653136531365305</v>
      </c>
      <c r="N194" s="397" t="s">
        <v>312</v>
      </c>
      <c r="O194" s="398" t="s">
        <v>312</v>
      </c>
      <c r="P194" s="97" t="s">
        <v>572</v>
      </c>
      <c r="Q194" s="351" t="s">
        <v>312</v>
      </c>
      <c r="R194" s="116" t="s">
        <v>570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</row>
    <row r="195" spans="1:161" s="147" customFormat="1" ht="16.5" customHeight="1" thickBot="1" x14ac:dyDescent="0.25">
      <c r="A195" s="517">
        <v>6318</v>
      </c>
      <c r="B195" s="518" t="s">
        <v>80</v>
      </c>
      <c r="C195" s="519" t="s">
        <v>213</v>
      </c>
      <c r="D195" s="520" t="s">
        <v>575</v>
      </c>
      <c r="E195" s="521">
        <f t="shared" si="45"/>
        <v>3520</v>
      </c>
      <c r="F195" s="522">
        <v>3520</v>
      </c>
      <c r="G195" s="522"/>
      <c r="H195" s="282"/>
      <c r="I195" s="523">
        <v>3520</v>
      </c>
      <c r="J195" s="524">
        <v>3286</v>
      </c>
      <c r="K195" s="525">
        <v>2928</v>
      </c>
      <c r="L195" s="526">
        <v>2918</v>
      </c>
      <c r="M195" s="527">
        <f t="shared" si="40"/>
        <v>99.658469945355193</v>
      </c>
      <c r="N195" s="528" t="s">
        <v>87</v>
      </c>
      <c r="O195" s="529" t="s">
        <v>87</v>
      </c>
      <c r="P195" s="529" t="s">
        <v>87</v>
      </c>
      <c r="Q195" s="286" t="s">
        <v>87</v>
      </c>
      <c r="R195" s="530" t="s">
        <v>39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65"/>
      <c r="CN195" s="165"/>
      <c r="CO195" s="165"/>
      <c r="CP195" s="165"/>
      <c r="CQ195" s="165"/>
      <c r="CR195" s="165"/>
      <c r="CS195" s="165"/>
      <c r="CT195" s="165"/>
      <c r="CU195" s="165"/>
      <c r="CV195" s="165"/>
      <c r="CW195" s="165"/>
      <c r="CX195" s="165"/>
      <c r="CY195" s="165"/>
      <c r="CZ195" s="165"/>
      <c r="DA195" s="165"/>
      <c r="DB195" s="165"/>
      <c r="DC195" s="165"/>
      <c r="DD195" s="165"/>
      <c r="DE195" s="165"/>
      <c r="DF195" s="165"/>
      <c r="DG195" s="165"/>
      <c r="DH195" s="165"/>
      <c r="DI195" s="165"/>
      <c r="DJ195" s="165"/>
      <c r="DK195" s="165"/>
      <c r="DL195" s="165"/>
      <c r="DM195" s="165"/>
      <c r="DN195" s="165"/>
      <c r="DO195" s="165"/>
      <c r="DP195" s="165"/>
      <c r="DQ195" s="165"/>
      <c r="DR195" s="165"/>
      <c r="DS195" s="165"/>
      <c r="DT195" s="165"/>
      <c r="DU195" s="165"/>
      <c r="DV195" s="165"/>
      <c r="DW195" s="165"/>
      <c r="DX195" s="165"/>
      <c r="DY195" s="165"/>
      <c r="DZ195" s="165"/>
      <c r="EA195" s="165"/>
      <c r="EB195" s="165"/>
      <c r="EC195" s="165"/>
      <c r="ED195" s="165"/>
      <c r="EE195" s="165"/>
      <c r="EF195" s="165"/>
      <c r="EG195" s="165"/>
      <c r="EH195" s="165"/>
      <c r="EI195" s="165"/>
      <c r="EJ195" s="165"/>
      <c r="EK195" s="165"/>
      <c r="EL195" s="165"/>
      <c r="EM195" s="165"/>
      <c r="EN195" s="165"/>
      <c r="EO195" s="165"/>
      <c r="EP195" s="165"/>
      <c r="EQ195" s="165"/>
      <c r="ER195" s="165"/>
      <c r="ES195" s="165"/>
      <c r="ET195" s="165"/>
      <c r="EU195" s="165"/>
      <c r="EV195" s="165"/>
      <c r="EW195" s="165"/>
      <c r="EX195" s="165"/>
      <c r="EY195" s="165"/>
      <c r="EZ195" s="165"/>
      <c r="FA195" s="165"/>
      <c r="FB195" s="165"/>
      <c r="FC195" s="165"/>
      <c r="FD195" s="165"/>
      <c r="FE195" s="165"/>
    </row>
    <row r="196" spans="1:161" s="67" customFormat="1" ht="17.100000000000001" customHeight="1" thickBot="1" x14ac:dyDescent="0.25">
      <c r="A196" s="1015" t="s">
        <v>576</v>
      </c>
      <c r="B196" s="1016"/>
      <c r="C196" s="1016"/>
      <c r="D196" s="1017"/>
      <c r="E196" s="54">
        <f>SUM(E197:E205)</f>
        <v>89986</v>
      </c>
      <c r="F196" s="55">
        <f t="shared" ref="F196:L196" si="46">SUM(F197:F205)</f>
        <v>85373</v>
      </c>
      <c r="G196" s="55">
        <f t="shared" si="46"/>
        <v>3682</v>
      </c>
      <c r="H196" s="56">
        <f t="shared" si="46"/>
        <v>931</v>
      </c>
      <c r="I196" s="57">
        <f t="shared" si="46"/>
        <v>57042</v>
      </c>
      <c r="J196" s="58">
        <f t="shared" si="46"/>
        <v>1757</v>
      </c>
      <c r="K196" s="55">
        <f t="shared" si="46"/>
        <v>57970</v>
      </c>
      <c r="L196" s="59">
        <f t="shared" si="46"/>
        <v>54015</v>
      </c>
      <c r="M196" s="60">
        <f t="shared" si="40"/>
        <v>93.177505606348106</v>
      </c>
      <c r="N196" s="61"/>
      <c r="O196" s="62"/>
      <c r="P196" s="62"/>
      <c r="Q196" s="64"/>
      <c r="R196" s="53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66"/>
      <c r="EF196" s="66"/>
      <c r="EG196" s="66"/>
      <c r="EH196" s="66"/>
      <c r="EI196" s="66"/>
      <c r="EJ196" s="66"/>
      <c r="EK196" s="66"/>
      <c r="EL196" s="66"/>
    </row>
    <row r="197" spans="1:161" s="147" customFormat="1" ht="16.5" customHeight="1" x14ac:dyDescent="0.2">
      <c r="A197" s="201">
        <v>5024</v>
      </c>
      <c r="B197" s="109" t="s">
        <v>80</v>
      </c>
      <c r="C197" s="69" t="s">
        <v>562</v>
      </c>
      <c r="D197" s="470" t="s">
        <v>577</v>
      </c>
      <c r="E197" s="71">
        <f t="shared" ref="E197:E200" si="47">SUM(F197:H197)</f>
        <v>9059</v>
      </c>
      <c r="F197" s="505">
        <v>8458</v>
      </c>
      <c r="G197" s="505">
        <v>601</v>
      </c>
      <c r="H197" s="506"/>
      <c r="I197" s="507">
        <v>9059</v>
      </c>
      <c r="J197" s="513">
        <v>0</v>
      </c>
      <c r="K197" s="128">
        <v>10600</v>
      </c>
      <c r="L197" s="509">
        <v>8631</v>
      </c>
      <c r="M197" s="78">
        <f t="shared" si="40"/>
        <v>81.424528301886795</v>
      </c>
      <c r="N197" s="79"/>
      <c r="O197" s="80"/>
      <c r="P197" s="80" t="s">
        <v>578</v>
      </c>
      <c r="Q197" s="82"/>
      <c r="R197" s="83" t="s">
        <v>39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00"/>
      <c r="CN197" s="100"/>
      <c r="CO197" s="100"/>
      <c r="CP197" s="100"/>
      <c r="CQ197" s="100"/>
      <c r="CR197" s="100"/>
      <c r="CS197" s="100"/>
      <c r="CT197" s="100"/>
      <c r="CU197" s="100"/>
      <c r="CV197" s="100"/>
      <c r="CW197" s="100"/>
      <c r="CX197" s="100"/>
      <c r="CY197" s="100"/>
      <c r="CZ197" s="100"/>
      <c r="DA197" s="100"/>
      <c r="DB197" s="100"/>
      <c r="DC197" s="100"/>
      <c r="DD197" s="100"/>
      <c r="DE197" s="100"/>
      <c r="DF197" s="100"/>
      <c r="DG197" s="100"/>
      <c r="DH197" s="100"/>
      <c r="DI197" s="100"/>
      <c r="DJ197" s="100"/>
      <c r="DK197" s="100"/>
      <c r="DL197" s="100"/>
      <c r="DM197" s="100"/>
      <c r="DN197" s="100"/>
      <c r="DO197" s="100"/>
      <c r="DP197" s="100"/>
      <c r="DQ197" s="100"/>
      <c r="DR197" s="100"/>
      <c r="DS197" s="100"/>
      <c r="DT197" s="100"/>
      <c r="DU197" s="100"/>
      <c r="DV197" s="100"/>
      <c r="DW197" s="100"/>
      <c r="DX197" s="100"/>
      <c r="DY197" s="100"/>
      <c r="DZ197" s="100"/>
      <c r="EA197" s="100"/>
      <c r="EB197" s="100"/>
      <c r="EC197" s="100"/>
      <c r="ED197" s="100"/>
      <c r="EE197" s="100"/>
      <c r="EF197" s="100"/>
      <c r="EG197" s="100"/>
      <c r="EH197" s="100"/>
      <c r="EI197" s="100"/>
      <c r="EJ197" s="100"/>
      <c r="EK197" s="100"/>
      <c r="EL197" s="100"/>
      <c r="EM197" s="100"/>
      <c r="EN197" s="100"/>
      <c r="EO197" s="100"/>
      <c r="EP197" s="100"/>
      <c r="EQ197" s="100"/>
      <c r="ER197" s="100"/>
      <c r="ES197" s="100"/>
      <c r="ET197" s="100"/>
      <c r="EU197" s="100"/>
      <c r="EV197" s="100"/>
      <c r="EW197" s="100"/>
      <c r="EX197" s="100"/>
      <c r="EY197" s="100"/>
      <c r="EZ197" s="100"/>
      <c r="FA197" s="100"/>
      <c r="FB197" s="100"/>
      <c r="FC197" s="100"/>
      <c r="FD197" s="100"/>
      <c r="FE197" s="100"/>
    </row>
    <row r="198" spans="1:161" s="104" customFormat="1" ht="16.5" customHeight="1" x14ac:dyDescent="0.2">
      <c r="A198" s="213">
        <v>5025</v>
      </c>
      <c r="B198" s="214" t="s">
        <v>80</v>
      </c>
      <c r="C198" s="215" t="s">
        <v>562</v>
      </c>
      <c r="D198" s="532" t="s">
        <v>579</v>
      </c>
      <c r="E198" s="217">
        <f t="shared" si="47"/>
        <v>12754</v>
      </c>
      <c r="F198" s="533">
        <v>12417</v>
      </c>
      <c r="G198" s="533">
        <v>337</v>
      </c>
      <c r="H198" s="534"/>
      <c r="I198" s="535">
        <v>12754</v>
      </c>
      <c r="J198" s="536">
        <v>0</v>
      </c>
      <c r="K198" s="537">
        <v>12565</v>
      </c>
      <c r="L198" s="538">
        <v>12562</v>
      </c>
      <c r="M198" s="224">
        <f t="shared" si="40"/>
        <v>99.976124154397141</v>
      </c>
      <c r="N198" s="225"/>
      <c r="O198" s="226"/>
      <c r="P198" s="539" t="s">
        <v>564</v>
      </c>
      <c r="Q198" s="227"/>
      <c r="R198" s="83" t="s">
        <v>39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</row>
    <row r="199" spans="1:161" s="147" customFormat="1" ht="16.5" customHeight="1" x14ac:dyDescent="0.2">
      <c r="A199" s="201">
        <v>5026</v>
      </c>
      <c r="B199" s="109" t="s">
        <v>32</v>
      </c>
      <c r="C199" s="69" t="s">
        <v>562</v>
      </c>
      <c r="D199" s="540" t="s">
        <v>580</v>
      </c>
      <c r="E199" s="71">
        <f t="shared" si="47"/>
        <v>5702</v>
      </c>
      <c r="F199" s="505">
        <v>5330</v>
      </c>
      <c r="G199" s="505">
        <v>372</v>
      </c>
      <c r="H199" s="506"/>
      <c r="I199" s="507">
        <v>5702</v>
      </c>
      <c r="J199" s="508">
        <v>0</v>
      </c>
      <c r="K199" s="114">
        <v>5500</v>
      </c>
      <c r="L199" s="509">
        <v>5490</v>
      </c>
      <c r="M199" s="78">
        <f t="shared" si="40"/>
        <v>99.818181818181813</v>
      </c>
      <c r="N199" s="79"/>
      <c r="O199" s="80"/>
      <c r="P199" s="136" t="s">
        <v>564</v>
      </c>
      <c r="Q199" s="82"/>
      <c r="R199" s="83" t="s">
        <v>39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65"/>
      <c r="CN199" s="165"/>
      <c r="CO199" s="165"/>
      <c r="CP199" s="165"/>
      <c r="CQ199" s="165"/>
      <c r="CR199" s="165"/>
      <c r="CS199" s="165"/>
      <c r="CT199" s="165"/>
      <c r="CU199" s="165"/>
      <c r="CV199" s="165"/>
      <c r="CW199" s="165"/>
      <c r="CX199" s="165"/>
      <c r="CY199" s="165"/>
      <c r="CZ199" s="165"/>
      <c r="DA199" s="165"/>
      <c r="DB199" s="165"/>
      <c r="DC199" s="165"/>
      <c r="DD199" s="165"/>
      <c r="DE199" s="165"/>
      <c r="DF199" s="165"/>
      <c r="DG199" s="165"/>
      <c r="DH199" s="165"/>
      <c r="DI199" s="165"/>
      <c r="DJ199" s="165"/>
      <c r="DK199" s="165"/>
      <c r="DL199" s="165"/>
      <c r="DM199" s="165"/>
      <c r="DN199" s="165"/>
      <c r="DO199" s="165"/>
      <c r="DP199" s="165"/>
      <c r="DQ199" s="165"/>
      <c r="DR199" s="165"/>
      <c r="DS199" s="165"/>
      <c r="DT199" s="165"/>
      <c r="DU199" s="165"/>
      <c r="DV199" s="165"/>
      <c r="DW199" s="165"/>
      <c r="DX199" s="165"/>
      <c r="DY199" s="165"/>
      <c r="DZ199" s="165"/>
      <c r="EA199" s="165"/>
      <c r="EB199" s="165"/>
      <c r="EC199" s="165"/>
      <c r="ED199" s="165"/>
      <c r="EE199" s="165"/>
      <c r="EF199" s="165"/>
      <c r="EG199" s="165"/>
      <c r="EH199" s="165"/>
      <c r="EI199" s="165"/>
      <c r="EJ199" s="165"/>
      <c r="EK199" s="165"/>
      <c r="EL199" s="165"/>
      <c r="EM199" s="165"/>
      <c r="EN199" s="165"/>
      <c r="EO199" s="165"/>
      <c r="EP199" s="165"/>
      <c r="EQ199" s="165"/>
      <c r="ER199" s="165"/>
      <c r="ES199" s="165"/>
      <c r="ET199" s="165"/>
      <c r="EU199" s="165"/>
      <c r="EV199" s="165"/>
      <c r="EW199" s="165"/>
      <c r="EX199" s="165"/>
      <c r="EY199" s="165"/>
      <c r="EZ199" s="165"/>
      <c r="FA199" s="165"/>
      <c r="FB199" s="165"/>
      <c r="FC199" s="165"/>
      <c r="FD199" s="165"/>
      <c r="FE199" s="165"/>
    </row>
    <row r="200" spans="1:161" s="308" customFormat="1" ht="16.5" customHeight="1" thickBot="1" x14ac:dyDescent="0.25">
      <c r="A200" s="157">
        <v>5027</v>
      </c>
      <c r="B200" s="123" t="s">
        <v>32</v>
      </c>
      <c r="C200" s="86" t="s">
        <v>562</v>
      </c>
      <c r="D200" s="194" t="s">
        <v>581</v>
      </c>
      <c r="E200" s="88">
        <f t="shared" si="47"/>
        <v>6572</v>
      </c>
      <c r="F200" s="510">
        <v>6400</v>
      </c>
      <c r="G200" s="510">
        <v>172</v>
      </c>
      <c r="H200" s="511"/>
      <c r="I200" s="512">
        <v>6572</v>
      </c>
      <c r="J200" s="541">
        <v>0</v>
      </c>
      <c r="K200" s="332">
        <v>6600</v>
      </c>
      <c r="L200" s="514">
        <v>6527</v>
      </c>
      <c r="M200" s="95">
        <f t="shared" si="40"/>
        <v>98.893939393939391</v>
      </c>
      <c r="N200" s="96"/>
      <c r="O200" s="97"/>
      <c r="P200" s="97" t="s">
        <v>564</v>
      </c>
      <c r="Q200" s="98"/>
      <c r="R200" s="83" t="s">
        <v>39</v>
      </c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17"/>
      <c r="CN200" s="117"/>
      <c r="CO200" s="117"/>
      <c r="CP200" s="117"/>
      <c r="CQ200" s="117"/>
      <c r="CR200" s="117"/>
      <c r="CS200" s="117"/>
      <c r="CT200" s="117"/>
      <c r="CU200" s="117"/>
      <c r="CV200" s="117"/>
      <c r="CW200" s="117"/>
      <c r="CX200" s="117"/>
      <c r="CY200" s="117"/>
      <c r="CZ200" s="117"/>
      <c r="DA200" s="117"/>
      <c r="DB200" s="117"/>
      <c r="DC200" s="117"/>
      <c r="DD200" s="117"/>
      <c r="DE200" s="117"/>
      <c r="DF200" s="117"/>
      <c r="DG200" s="117"/>
      <c r="DH200" s="117"/>
      <c r="DI200" s="117"/>
      <c r="DJ200" s="117"/>
      <c r="DK200" s="117"/>
      <c r="DL200" s="117"/>
      <c r="DM200" s="117"/>
      <c r="DN200" s="117"/>
      <c r="DO200" s="117"/>
      <c r="DP200" s="117"/>
      <c r="DQ200" s="117"/>
      <c r="DR200" s="117"/>
      <c r="DS200" s="117"/>
      <c r="DT200" s="117"/>
      <c r="DU200" s="117"/>
      <c r="DV200" s="117"/>
      <c r="DW200" s="117"/>
      <c r="DX200" s="117"/>
      <c r="DY200" s="117"/>
      <c r="DZ200" s="117"/>
      <c r="EA200" s="117"/>
      <c r="EB200" s="117"/>
      <c r="EC200" s="117"/>
      <c r="ED200" s="117"/>
      <c r="EE200" s="117"/>
      <c r="EF200" s="117"/>
      <c r="EG200" s="117"/>
      <c r="EH200" s="117"/>
      <c r="EI200" s="117"/>
      <c r="EJ200" s="117"/>
      <c r="EK200" s="117"/>
      <c r="EL200" s="117"/>
      <c r="EM200" s="117"/>
      <c r="EN200" s="117"/>
      <c r="EO200" s="117"/>
      <c r="EP200" s="117"/>
      <c r="EQ200" s="117"/>
      <c r="ER200" s="117"/>
      <c r="ES200" s="117"/>
      <c r="ET200" s="117"/>
      <c r="EU200" s="117"/>
      <c r="EV200" s="117"/>
      <c r="EW200" s="117"/>
      <c r="EX200" s="117"/>
      <c r="EY200" s="117"/>
      <c r="EZ200" s="117"/>
      <c r="FA200" s="117"/>
      <c r="FB200" s="117"/>
      <c r="FC200" s="117"/>
      <c r="FD200" s="117"/>
      <c r="FE200" s="117"/>
    </row>
    <row r="201" spans="1:161" s="84" customFormat="1" ht="27.75" customHeight="1" x14ac:dyDescent="0.2">
      <c r="A201" s="201">
        <v>5031</v>
      </c>
      <c r="B201" s="109" t="s">
        <v>149</v>
      </c>
      <c r="C201" s="110" t="s">
        <v>323</v>
      </c>
      <c r="D201" s="542" t="s">
        <v>582</v>
      </c>
      <c r="E201" s="71">
        <f>SUM(F201:H201)</f>
        <v>4929</v>
      </c>
      <c r="F201" s="505">
        <v>4296</v>
      </c>
      <c r="G201" s="509">
        <v>436</v>
      </c>
      <c r="H201" s="506">
        <v>197</v>
      </c>
      <c r="I201" s="507">
        <v>4929</v>
      </c>
      <c r="J201" s="508">
        <v>0</v>
      </c>
      <c r="K201" s="114">
        <v>5020</v>
      </c>
      <c r="L201" s="509">
        <v>4463</v>
      </c>
      <c r="M201" s="78">
        <f t="shared" si="40"/>
        <v>88.904382470119529</v>
      </c>
      <c r="N201" s="464" t="s">
        <v>312</v>
      </c>
      <c r="O201" s="80" t="s">
        <v>412</v>
      </c>
      <c r="P201" s="80" t="s">
        <v>569</v>
      </c>
      <c r="Q201" s="82"/>
      <c r="R201" s="116" t="s">
        <v>570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00"/>
      <c r="CN201" s="100"/>
      <c r="CO201" s="100"/>
      <c r="CP201" s="100"/>
      <c r="CQ201" s="100"/>
      <c r="CR201" s="100"/>
      <c r="CS201" s="100"/>
      <c r="CT201" s="100"/>
      <c r="CU201" s="100"/>
      <c r="CV201" s="100"/>
      <c r="CW201" s="100"/>
      <c r="CX201" s="100"/>
      <c r="CY201" s="100"/>
      <c r="CZ201" s="100"/>
      <c r="DA201" s="100"/>
      <c r="DB201" s="100"/>
      <c r="DC201" s="100"/>
      <c r="DD201" s="100"/>
      <c r="DE201" s="100"/>
      <c r="DF201" s="100"/>
      <c r="DG201" s="100"/>
      <c r="DH201" s="100"/>
      <c r="DI201" s="100"/>
      <c r="DJ201" s="100"/>
      <c r="DK201" s="100"/>
      <c r="DL201" s="100"/>
      <c r="DM201" s="100"/>
      <c r="DN201" s="100"/>
      <c r="DO201" s="100"/>
      <c r="DP201" s="100"/>
      <c r="DQ201" s="100"/>
      <c r="DR201" s="100"/>
      <c r="DS201" s="100"/>
      <c r="DT201" s="100"/>
      <c r="DU201" s="100"/>
      <c r="DV201" s="100"/>
      <c r="DW201" s="100"/>
      <c r="DX201" s="100"/>
      <c r="DY201" s="100"/>
      <c r="DZ201" s="100"/>
      <c r="EA201" s="100"/>
      <c r="EB201" s="100"/>
      <c r="EC201" s="100"/>
      <c r="ED201" s="100"/>
      <c r="EE201" s="100"/>
      <c r="EF201" s="100"/>
      <c r="EG201" s="100"/>
      <c r="EH201" s="100"/>
      <c r="EI201" s="100"/>
      <c r="EJ201" s="100"/>
      <c r="EK201" s="100"/>
      <c r="EL201" s="100"/>
      <c r="EM201" s="100"/>
      <c r="EN201" s="100"/>
      <c r="EO201" s="100"/>
      <c r="EP201" s="100"/>
      <c r="EQ201" s="100"/>
      <c r="ER201" s="100"/>
      <c r="ES201" s="100"/>
      <c r="ET201" s="100"/>
      <c r="EU201" s="100"/>
      <c r="EV201" s="100"/>
      <c r="EW201" s="100"/>
      <c r="EX201" s="100"/>
      <c r="EY201" s="100"/>
      <c r="EZ201" s="100"/>
      <c r="FA201" s="100"/>
      <c r="FB201" s="100"/>
      <c r="FC201" s="100"/>
      <c r="FD201" s="100"/>
      <c r="FE201" s="100"/>
    </row>
    <row r="202" spans="1:161" s="84" customFormat="1" ht="27.75" customHeight="1" x14ac:dyDescent="0.2">
      <c r="A202" s="157">
        <v>5032</v>
      </c>
      <c r="B202" s="123" t="s">
        <v>149</v>
      </c>
      <c r="C202" s="105" t="s">
        <v>323</v>
      </c>
      <c r="D202" s="543" t="s">
        <v>583</v>
      </c>
      <c r="E202" s="88">
        <f t="shared" ref="E202:E203" si="48">SUM(F202:H202)</f>
        <v>10056</v>
      </c>
      <c r="F202" s="510">
        <v>8906</v>
      </c>
      <c r="G202" s="514">
        <v>818</v>
      </c>
      <c r="H202" s="511">
        <v>332</v>
      </c>
      <c r="I202" s="512">
        <v>10056</v>
      </c>
      <c r="J202" s="513">
        <v>0</v>
      </c>
      <c r="K202" s="128">
        <v>10100</v>
      </c>
      <c r="L202" s="514">
        <v>9082</v>
      </c>
      <c r="M202" s="95">
        <f t="shared" si="40"/>
        <v>89.920792079207928</v>
      </c>
      <c r="N202" s="397" t="s">
        <v>312</v>
      </c>
      <c r="O202" s="97" t="s">
        <v>304</v>
      </c>
      <c r="P202" s="97" t="s">
        <v>569</v>
      </c>
      <c r="Q202" s="98"/>
      <c r="R202" s="116" t="s">
        <v>570</v>
      </c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00"/>
      <c r="CN202" s="100"/>
      <c r="CO202" s="100"/>
      <c r="CP202" s="100"/>
      <c r="CQ202" s="100"/>
      <c r="CR202" s="100"/>
      <c r="CS202" s="100"/>
      <c r="CT202" s="100"/>
      <c r="CU202" s="100"/>
      <c r="CV202" s="100"/>
      <c r="CW202" s="100"/>
      <c r="CX202" s="100"/>
      <c r="CY202" s="100"/>
      <c r="CZ202" s="100"/>
      <c r="DA202" s="100"/>
      <c r="DB202" s="100"/>
      <c r="DC202" s="100"/>
      <c r="DD202" s="100"/>
      <c r="DE202" s="100"/>
      <c r="DF202" s="100"/>
      <c r="DG202" s="100"/>
      <c r="DH202" s="100"/>
      <c r="DI202" s="100"/>
      <c r="DJ202" s="100"/>
      <c r="DK202" s="100"/>
      <c r="DL202" s="100"/>
      <c r="DM202" s="100"/>
      <c r="DN202" s="100"/>
      <c r="DO202" s="100"/>
      <c r="DP202" s="100"/>
      <c r="DQ202" s="100"/>
      <c r="DR202" s="100"/>
      <c r="DS202" s="100"/>
      <c r="DT202" s="100"/>
      <c r="DU202" s="100"/>
      <c r="DV202" s="100"/>
      <c r="DW202" s="100"/>
      <c r="DX202" s="100"/>
      <c r="DY202" s="100"/>
      <c r="DZ202" s="100"/>
      <c r="EA202" s="100"/>
      <c r="EB202" s="100"/>
      <c r="EC202" s="100"/>
      <c r="ED202" s="100"/>
      <c r="EE202" s="100"/>
      <c r="EF202" s="100"/>
      <c r="EG202" s="100"/>
      <c r="EH202" s="100"/>
      <c r="EI202" s="100"/>
      <c r="EJ202" s="100"/>
      <c r="EK202" s="100"/>
      <c r="EL202" s="100"/>
      <c r="EM202" s="100"/>
      <c r="EN202" s="100"/>
      <c r="EO202" s="100"/>
      <c r="EP202" s="100"/>
      <c r="EQ202" s="100"/>
      <c r="ER202" s="100"/>
      <c r="ES202" s="100"/>
      <c r="ET202" s="100"/>
      <c r="EU202" s="100"/>
      <c r="EV202" s="100"/>
      <c r="EW202" s="100"/>
      <c r="EX202" s="100"/>
      <c r="EY202" s="100"/>
      <c r="EZ202" s="100"/>
      <c r="FA202" s="100"/>
      <c r="FB202" s="100"/>
      <c r="FC202" s="100"/>
      <c r="FD202" s="100"/>
      <c r="FE202" s="100"/>
    </row>
    <row r="203" spans="1:161" s="104" customFormat="1" ht="15.75" customHeight="1" x14ac:dyDescent="0.2">
      <c r="A203" s="201">
        <v>5034</v>
      </c>
      <c r="B203" s="109" t="s">
        <v>186</v>
      </c>
      <c r="C203" s="110" t="s">
        <v>323</v>
      </c>
      <c r="D203" s="544" t="s">
        <v>584</v>
      </c>
      <c r="E203" s="71">
        <f t="shared" si="48"/>
        <v>7344</v>
      </c>
      <c r="F203" s="505">
        <v>6655</v>
      </c>
      <c r="G203" s="509">
        <v>401</v>
      </c>
      <c r="H203" s="506">
        <v>288</v>
      </c>
      <c r="I203" s="507">
        <v>7344</v>
      </c>
      <c r="J203" s="508">
        <v>0</v>
      </c>
      <c r="K203" s="114">
        <v>7230</v>
      </c>
      <c r="L203" s="509">
        <v>6905</v>
      </c>
      <c r="M203" s="78">
        <f t="shared" si="40"/>
        <v>95.504840940525597</v>
      </c>
      <c r="N203" s="464" t="s">
        <v>312</v>
      </c>
      <c r="O203" s="136" t="s">
        <v>312</v>
      </c>
      <c r="P203" s="80" t="s">
        <v>572</v>
      </c>
      <c r="Q203" s="396" t="s">
        <v>312</v>
      </c>
      <c r="R203" s="116" t="s">
        <v>570</v>
      </c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</row>
    <row r="204" spans="1:161" s="107" customFormat="1" ht="15.75" customHeight="1" thickBot="1" x14ac:dyDescent="0.25">
      <c r="A204" s="545" t="s">
        <v>585</v>
      </c>
      <c r="B204" s="179" t="s">
        <v>149</v>
      </c>
      <c r="C204" s="179" t="s">
        <v>47</v>
      </c>
      <c r="D204" s="546" t="s">
        <v>586</v>
      </c>
      <c r="E204" s="485">
        <f>SUM(F204:H204)</f>
        <v>23183</v>
      </c>
      <c r="F204" s="547">
        <v>22683</v>
      </c>
      <c r="G204" s="548">
        <v>500</v>
      </c>
      <c r="H204" s="549"/>
      <c r="I204" s="550">
        <v>450</v>
      </c>
      <c r="J204" s="551">
        <v>1757</v>
      </c>
      <c r="K204" s="547">
        <v>310</v>
      </c>
      <c r="L204" s="552">
        <v>310</v>
      </c>
      <c r="M204" s="256">
        <f t="shared" si="40"/>
        <v>100</v>
      </c>
      <c r="N204" s="190" t="s">
        <v>66</v>
      </c>
      <c r="O204" s="191" t="s">
        <v>165</v>
      </c>
      <c r="P204" s="191" t="s">
        <v>92</v>
      </c>
      <c r="Q204" s="192" t="s">
        <v>157</v>
      </c>
      <c r="R204" s="553" t="s">
        <v>587</v>
      </c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</row>
    <row r="205" spans="1:161" s="107" customFormat="1" ht="15.75" customHeight="1" thickBot="1" x14ac:dyDescent="0.25">
      <c r="A205" s="554" t="s">
        <v>588</v>
      </c>
      <c r="B205" s="215" t="s">
        <v>407</v>
      </c>
      <c r="C205" s="215" t="s">
        <v>323</v>
      </c>
      <c r="D205" s="555" t="s">
        <v>589</v>
      </c>
      <c r="E205" s="217">
        <f>SUM(F205:H205)</f>
        <v>10387</v>
      </c>
      <c r="F205" s="556">
        <v>10228</v>
      </c>
      <c r="G205" s="557">
        <v>45</v>
      </c>
      <c r="H205" s="558">
        <v>114</v>
      </c>
      <c r="I205" s="559">
        <v>176</v>
      </c>
      <c r="J205" s="560">
        <v>0</v>
      </c>
      <c r="K205" s="556">
        <v>45</v>
      </c>
      <c r="L205" s="561">
        <v>45</v>
      </c>
      <c r="M205" s="224">
        <f t="shared" si="40"/>
        <v>100</v>
      </c>
      <c r="N205" s="397" t="s">
        <v>312</v>
      </c>
      <c r="O205" s="226" t="s">
        <v>590</v>
      </c>
      <c r="P205" s="562" t="s">
        <v>591</v>
      </c>
      <c r="Q205" s="227"/>
      <c r="R205" s="563" t="s">
        <v>467</v>
      </c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</row>
    <row r="206" spans="1:161" s="104" customFormat="1" ht="17.100000000000001" customHeight="1" x14ac:dyDescent="0.2">
      <c r="A206" s="1009" t="s">
        <v>592</v>
      </c>
      <c r="B206" s="1010"/>
      <c r="C206" s="1010"/>
      <c r="D206" s="1011"/>
      <c r="E206" s="356"/>
      <c r="F206" s="361"/>
      <c r="G206" s="357"/>
      <c r="H206" s="358"/>
      <c r="I206" s="359"/>
      <c r="J206" s="360"/>
      <c r="K206" s="361"/>
      <c r="L206" s="362"/>
      <c r="M206" s="363"/>
      <c r="N206" s="364"/>
      <c r="O206" s="365"/>
      <c r="P206" s="365"/>
      <c r="Q206" s="366"/>
      <c r="R206" s="367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</row>
    <row r="207" spans="1:161" s="104" customFormat="1" ht="17.100000000000001" customHeight="1" thickBot="1" x14ac:dyDescent="0.25">
      <c r="A207" s="368" t="s">
        <v>593</v>
      </c>
      <c r="B207" s="564"/>
      <c r="C207" s="565"/>
      <c r="D207" s="566"/>
      <c r="E207" s="262">
        <f t="shared" ref="E207:L207" si="49">SUM(E208:E208)</f>
        <v>2581</v>
      </c>
      <c r="F207" s="267">
        <f t="shared" si="49"/>
        <v>0</v>
      </c>
      <c r="G207" s="267">
        <f t="shared" si="49"/>
        <v>2348</v>
      </c>
      <c r="H207" s="264">
        <f t="shared" si="49"/>
        <v>233</v>
      </c>
      <c r="I207" s="265">
        <f t="shared" si="49"/>
        <v>2581</v>
      </c>
      <c r="J207" s="266">
        <f t="shared" si="49"/>
        <v>2238</v>
      </c>
      <c r="K207" s="263">
        <f t="shared" si="49"/>
        <v>233</v>
      </c>
      <c r="L207" s="267">
        <f t="shared" si="49"/>
        <v>233</v>
      </c>
      <c r="M207" s="268">
        <f t="shared" ref="M207:M277" si="50">(L207/K207)*100</f>
        <v>100</v>
      </c>
      <c r="N207" s="567"/>
      <c r="O207" s="371"/>
      <c r="P207" s="371"/>
      <c r="Q207" s="271"/>
      <c r="R207" s="272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</row>
    <row r="208" spans="1:161" s="84" customFormat="1" ht="16.5" customHeight="1" thickBot="1" x14ac:dyDescent="0.25">
      <c r="A208" s="213">
        <v>8158</v>
      </c>
      <c r="B208" s="214" t="s">
        <v>80</v>
      </c>
      <c r="C208" s="215" t="s">
        <v>33</v>
      </c>
      <c r="D208" s="216" t="s">
        <v>270</v>
      </c>
      <c r="E208" s="217">
        <f>SUM(F208:H208)</f>
        <v>2581</v>
      </c>
      <c r="F208" s="218"/>
      <c r="G208" s="219">
        <v>2348</v>
      </c>
      <c r="H208" s="220">
        <v>233</v>
      </c>
      <c r="I208" s="221">
        <v>2581</v>
      </c>
      <c r="J208" s="222">
        <v>2238</v>
      </c>
      <c r="K208" s="218">
        <v>233</v>
      </c>
      <c r="L208" s="223">
        <v>233</v>
      </c>
      <c r="M208" s="224">
        <f t="shared" si="50"/>
        <v>100</v>
      </c>
      <c r="N208" s="225"/>
      <c r="O208" s="226"/>
      <c r="P208" s="226"/>
      <c r="Q208" s="227"/>
      <c r="R208" s="228" t="s">
        <v>594</v>
      </c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</row>
    <row r="209" spans="1:161" s="67" customFormat="1" ht="17.100000000000001" customHeight="1" thickBot="1" x14ac:dyDescent="0.25">
      <c r="A209" s="1015" t="s">
        <v>595</v>
      </c>
      <c r="B209" s="1016"/>
      <c r="C209" s="1016"/>
      <c r="D209" s="1017"/>
      <c r="E209" s="54">
        <f t="shared" ref="E209:L209" si="51">SUM(E210:E210)</f>
        <v>11059.85</v>
      </c>
      <c r="F209" s="55">
        <f t="shared" si="51"/>
        <v>10536</v>
      </c>
      <c r="G209" s="55">
        <f t="shared" si="51"/>
        <v>223.85</v>
      </c>
      <c r="H209" s="56">
        <f t="shared" si="51"/>
        <v>300</v>
      </c>
      <c r="I209" s="57">
        <f t="shared" si="51"/>
        <v>11060</v>
      </c>
      <c r="J209" s="58">
        <f t="shared" si="51"/>
        <v>700</v>
      </c>
      <c r="K209" s="55">
        <f t="shared" si="51"/>
        <v>239</v>
      </c>
      <c r="L209" s="59">
        <f t="shared" si="51"/>
        <v>224</v>
      </c>
      <c r="M209" s="60">
        <f t="shared" si="50"/>
        <v>93.723849372384933</v>
      </c>
      <c r="N209" s="61"/>
      <c r="O209" s="62"/>
      <c r="P209" s="62"/>
      <c r="Q209" s="64"/>
      <c r="R209" s="65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66"/>
      <c r="EF209" s="66"/>
      <c r="EG209" s="66"/>
      <c r="EH209" s="66"/>
      <c r="EI209" s="66"/>
      <c r="EJ209" s="66"/>
      <c r="EK209" s="66"/>
      <c r="EL209" s="66"/>
    </row>
    <row r="210" spans="1:161" s="308" customFormat="1" ht="27.75" customHeight="1" thickBot="1" x14ac:dyDescent="0.25">
      <c r="A210" s="213">
        <v>8175</v>
      </c>
      <c r="B210" s="214" t="s">
        <v>75</v>
      </c>
      <c r="C210" s="568" t="s">
        <v>33</v>
      </c>
      <c r="D210" s="569" t="s">
        <v>596</v>
      </c>
      <c r="E210" s="217">
        <f>SUM(F210:H210)</f>
        <v>11059.85</v>
      </c>
      <c r="F210" s="219">
        <v>10536</v>
      </c>
      <c r="G210" s="219">
        <f>185*1.21</f>
        <v>223.85</v>
      </c>
      <c r="H210" s="220">
        <v>300</v>
      </c>
      <c r="I210" s="221">
        <v>11060</v>
      </c>
      <c r="J210" s="222">
        <v>700</v>
      </c>
      <c r="K210" s="218">
        <v>239</v>
      </c>
      <c r="L210" s="223">
        <v>224</v>
      </c>
      <c r="M210" s="224">
        <f t="shared" si="50"/>
        <v>93.723849372384933</v>
      </c>
      <c r="N210" s="225" t="s">
        <v>597</v>
      </c>
      <c r="O210" s="226" t="s">
        <v>82</v>
      </c>
      <c r="P210" s="226" t="s">
        <v>598</v>
      </c>
      <c r="Q210" s="227" t="s">
        <v>599</v>
      </c>
      <c r="R210" s="570" t="s">
        <v>600</v>
      </c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17"/>
      <c r="CN210" s="117"/>
      <c r="CO210" s="117"/>
      <c r="CP210" s="117"/>
      <c r="CQ210" s="117"/>
      <c r="CR210" s="117"/>
      <c r="CS210" s="117"/>
      <c r="CT210" s="117"/>
      <c r="CU210" s="117"/>
      <c r="CV210" s="117"/>
      <c r="CW210" s="117"/>
      <c r="CX210" s="117"/>
      <c r="CY210" s="117"/>
      <c r="CZ210" s="117"/>
      <c r="DA210" s="117"/>
      <c r="DB210" s="117"/>
      <c r="DC210" s="117"/>
      <c r="DD210" s="117"/>
      <c r="DE210" s="117"/>
      <c r="DF210" s="117"/>
      <c r="DG210" s="117"/>
      <c r="DH210" s="117"/>
      <c r="DI210" s="117"/>
      <c r="DJ210" s="117"/>
      <c r="DK210" s="117"/>
      <c r="DL210" s="117"/>
      <c r="DM210" s="117"/>
      <c r="DN210" s="117"/>
      <c r="DO210" s="117"/>
      <c r="DP210" s="117"/>
      <c r="DQ210" s="117"/>
      <c r="DR210" s="117"/>
      <c r="DS210" s="117"/>
      <c r="DT210" s="117"/>
      <c r="DU210" s="117"/>
      <c r="DV210" s="117"/>
      <c r="DW210" s="117"/>
      <c r="DX210" s="117"/>
      <c r="DY210" s="117"/>
      <c r="DZ210" s="117"/>
      <c r="EA210" s="117"/>
      <c r="EB210" s="117"/>
      <c r="EC210" s="117"/>
      <c r="ED210" s="117"/>
      <c r="EE210" s="117"/>
      <c r="EF210" s="117"/>
      <c r="EG210" s="117"/>
      <c r="EH210" s="117"/>
      <c r="EI210" s="117"/>
      <c r="EJ210" s="117"/>
      <c r="EK210" s="117"/>
      <c r="EL210" s="117"/>
      <c r="EM210" s="117"/>
      <c r="EN210" s="117"/>
      <c r="EO210" s="117"/>
      <c r="EP210" s="117"/>
      <c r="EQ210" s="117"/>
      <c r="ER210" s="117"/>
      <c r="ES210" s="117"/>
      <c r="ET210" s="117"/>
      <c r="EU210" s="117"/>
      <c r="EV210" s="117"/>
      <c r="EW210" s="117"/>
      <c r="EX210" s="117"/>
      <c r="EY210" s="117"/>
      <c r="EZ210" s="117"/>
      <c r="FA210" s="117"/>
      <c r="FB210" s="117"/>
      <c r="FC210" s="117"/>
      <c r="FD210" s="117"/>
      <c r="FE210" s="117"/>
    </row>
    <row r="211" spans="1:161" s="241" customFormat="1" ht="17.100000000000001" customHeight="1" thickBot="1" x14ac:dyDescent="0.25">
      <c r="A211" s="1015" t="s">
        <v>601</v>
      </c>
      <c r="B211" s="1016"/>
      <c r="C211" s="1016"/>
      <c r="D211" s="1017"/>
      <c r="E211" s="54">
        <f>SUM(E212:E213)</f>
        <v>359876</v>
      </c>
      <c r="F211" s="59">
        <f t="shared" ref="F211:L211" si="52">SUM(F212:F213)</f>
        <v>354127</v>
      </c>
      <c r="G211" s="59">
        <f t="shared" si="52"/>
        <v>2626</v>
      </c>
      <c r="H211" s="56">
        <f t="shared" si="52"/>
        <v>3123</v>
      </c>
      <c r="I211" s="57">
        <f t="shared" si="52"/>
        <v>19349</v>
      </c>
      <c r="J211" s="58">
        <f t="shared" si="52"/>
        <v>6936</v>
      </c>
      <c r="K211" s="55">
        <f t="shared" si="52"/>
        <v>16198</v>
      </c>
      <c r="L211" s="59">
        <f t="shared" si="52"/>
        <v>15875</v>
      </c>
      <c r="M211" s="60">
        <f t="shared" si="50"/>
        <v>98.005926657612051</v>
      </c>
      <c r="N211" s="61"/>
      <c r="O211" s="62"/>
      <c r="P211" s="62"/>
      <c r="Q211" s="64"/>
      <c r="R211" s="65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2"/>
      <c r="CN211" s="2"/>
      <c r="CO211" s="2"/>
      <c r="CP211" s="2"/>
      <c r="CQ211" s="2"/>
      <c r="CR211" s="2"/>
      <c r="CS211" s="2"/>
      <c r="CT211" s="2"/>
      <c r="CU211" s="571"/>
      <c r="CV211" s="572"/>
      <c r="CW211" s="572"/>
      <c r="CX211" s="572"/>
      <c r="CY211" s="572"/>
      <c r="CZ211" s="572"/>
      <c r="DA211" s="572"/>
      <c r="DB211" s="572"/>
      <c r="DC211" s="572"/>
      <c r="DD211" s="572"/>
      <c r="DE211" s="572"/>
      <c r="DF211" s="572"/>
      <c r="DG211" s="572"/>
      <c r="DH211" s="572"/>
      <c r="DI211" s="572"/>
      <c r="DJ211" s="572"/>
      <c r="DK211" s="572"/>
      <c r="DL211" s="572"/>
      <c r="DM211" s="572"/>
      <c r="DN211" s="572"/>
      <c r="DO211" s="572"/>
      <c r="DP211" s="572"/>
      <c r="DQ211" s="572"/>
      <c r="DR211" s="572"/>
      <c r="DS211" s="572"/>
      <c r="DT211" s="572"/>
      <c r="DU211" s="572"/>
      <c r="DV211" s="572"/>
      <c r="DW211" s="572"/>
      <c r="DX211" s="572"/>
      <c r="DY211" s="572"/>
      <c r="DZ211" s="572"/>
      <c r="EA211" s="572"/>
      <c r="EB211" s="572"/>
      <c r="EC211" s="572"/>
      <c r="ED211" s="572"/>
    </row>
    <row r="212" spans="1:161" s="107" customFormat="1" ht="63.75" customHeight="1" x14ac:dyDescent="0.2">
      <c r="A212" s="157">
        <v>8156</v>
      </c>
      <c r="B212" s="123" t="s">
        <v>80</v>
      </c>
      <c r="C212" s="105" t="s">
        <v>61</v>
      </c>
      <c r="D212" s="139" t="s">
        <v>602</v>
      </c>
      <c r="E212" s="71">
        <f>SUM(F212:H212)</f>
        <v>349716</v>
      </c>
      <c r="F212" s="90">
        <v>344590</v>
      </c>
      <c r="G212" s="90">
        <v>2626</v>
      </c>
      <c r="H212" s="103">
        <v>2500</v>
      </c>
      <c r="I212" s="91">
        <v>9189</v>
      </c>
      <c r="J212" s="233">
        <v>1936</v>
      </c>
      <c r="K212" s="234">
        <v>7036</v>
      </c>
      <c r="L212" s="115">
        <v>6714</v>
      </c>
      <c r="M212" s="78">
        <f t="shared" si="50"/>
        <v>95.42353610005685</v>
      </c>
      <c r="N212" s="96" t="s">
        <v>110</v>
      </c>
      <c r="O212" s="97" t="s">
        <v>124</v>
      </c>
      <c r="P212" s="573" t="s">
        <v>603</v>
      </c>
      <c r="Q212" s="82" t="s">
        <v>597</v>
      </c>
      <c r="R212" s="138" t="s">
        <v>604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</row>
    <row r="213" spans="1:161" s="104" customFormat="1" ht="16.5" customHeight="1" thickBot="1" x14ac:dyDescent="0.25">
      <c r="A213" s="213">
        <v>8176</v>
      </c>
      <c r="B213" s="214" t="s">
        <v>80</v>
      </c>
      <c r="C213" s="215" t="s">
        <v>605</v>
      </c>
      <c r="D213" s="574" t="s">
        <v>606</v>
      </c>
      <c r="E213" s="217">
        <f>SUM(F213:H213)</f>
        <v>10160</v>
      </c>
      <c r="F213" s="219">
        <v>9537</v>
      </c>
      <c r="G213" s="219"/>
      <c r="H213" s="220">
        <v>623</v>
      </c>
      <c r="I213" s="221">
        <v>10160</v>
      </c>
      <c r="J213" s="222">
        <v>5000</v>
      </c>
      <c r="K213" s="218">
        <v>9162</v>
      </c>
      <c r="L213" s="223">
        <v>9161</v>
      </c>
      <c r="M213" s="224">
        <f>(L213/K213)*100</f>
        <v>99.989085352543114</v>
      </c>
      <c r="N213" s="225"/>
      <c r="O213" s="226"/>
      <c r="P213" s="226" t="s">
        <v>192</v>
      </c>
      <c r="Q213" s="227" t="s">
        <v>124</v>
      </c>
      <c r="R213" s="570" t="s">
        <v>607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</row>
    <row r="214" spans="1:161" s="67" customFormat="1" ht="17.100000000000001" customHeight="1" thickBot="1" x14ac:dyDescent="0.25">
      <c r="A214" s="1015" t="s">
        <v>608</v>
      </c>
      <c r="B214" s="1016"/>
      <c r="C214" s="1016"/>
      <c r="D214" s="1017"/>
      <c r="E214" s="54">
        <f t="shared" ref="E214:L214" si="53">SUM(E215:E215)</f>
        <v>60000</v>
      </c>
      <c r="F214" s="55">
        <f t="shared" si="53"/>
        <v>60000</v>
      </c>
      <c r="G214" s="55">
        <f t="shared" si="53"/>
        <v>0</v>
      </c>
      <c r="H214" s="56">
        <f t="shared" si="53"/>
        <v>0</v>
      </c>
      <c r="I214" s="57">
        <f t="shared" si="53"/>
        <v>914</v>
      </c>
      <c r="J214" s="58">
        <f t="shared" si="53"/>
        <v>1000</v>
      </c>
      <c r="K214" s="55">
        <f t="shared" si="53"/>
        <v>1000</v>
      </c>
      <c r="L214" s="59">
        <f t="shared" si="53"/>
        <v>914</v>
      </c>
      <c r="M214" s="60">
        <f t="shared" si="50"/>
        <v>91.4</v>
      </c>
      <c r="N214" s="61"/>
      <c r="O214" s="62"/>
      <c r="P214" s="62"/>
      <c r="Q214" s="64"/>
      <c r="R214" s="65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66"/>
      <c r="EF214" s="66"/>
      <c r="EG214" s="66"/>
      <c r="EH214" s="66"/>
      <c r="EI214" s="66"/>
      <c r="EJ214" s="66"/>
      <c r="EK214" s="66"/>
      <c r="EL214" s="66"/>
    </row>
    <row r="215" spans="1:161" s="84" customFormat="1" ht="16.5" customHeight="1" thickBot="1" x14ac:dyDescent="0.25">
      <c r="A215" s="213">
        <v>8174</v>
      </c>
      <c r="B215" s="214" t="s">
        <v>80</v>
      </c>
      <c r="C215" s="215" t="s">
        <v>213</v>
      </c>
      <c r="D215" s="575" t="s">
        <v>609</v>
      </c>
      <c r="E215" s="576">
        <f t="shared" ref="E215" si="54">SUM(F215:H215)</f>
        <v>60000</v>
      </c>
      <c r="F215" s="219">
        <v>60000</v>
      </c>
      <c r="G215" s="219"/>
      <c r="H215" s="220"/>
      <c r="I215" s="221">
        <v>914</v>
      </c>
      <c r="J215" s="222">
        <v>1000</v>
      </c>
      <c r="K215" s="218">
        <v>1000</v>
      </c>
      <c r="L215" s="223">
        <v>914</v>
      </c>
      <c r="M215" s="224">
        <f t="shared" si="50"/>
        <v>91.4</v>
      </c>
      <c r="N215" s="577"/>
      <c r="O215" s="239"/>
      <c r="P215" s="239"/>
      <c r="Q215" s="227"/>
      <c r="R215" s="570" t="s">
        <v>610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00"/>
      <c r="CN215" s="100"/>
      <c r="CO215" s="100"/>
      <c r="CP215" s="100"/>
      <c r="CQ215" s="100"/>
      <c r="CR215" s="100"/>
      <c r="CS215" s="100"/>
      <c r="CT215" s="100"/>
      <c r="CU215" s="100"/>
      <c r="CV215" s="100"/>
      <c r="CW215" s="100"/>
      <c r="CX215" s="100"/>
      <c r="CY215" s="100"/>
      <c r="CZ215" s="100"/>
      <c r="DA215" s="100"/>
      <c r="DB215" s="100"/>
      <c r="DC215" s="100"/>
      <c r="DD215" s="100"/>
      <c r="DE215" s="100"/>
      <c r="DF215" s="100"/>
      <c r="DG215" s="100"/>
      <c r="DH215" s="100"/>
      <c r="DI215" s="100"/>
      <c r="DJ215" s="100"/>
      <c r="DK215" s="100"/>
      <c r="DL215" s="100"/>
      <c r="DM215" s="100"/>
      <c r="DN215" s="100"/>
      <c r="DO215" s="100"/>
      <c r="DP215" s="100"/>
      <c r="DQ215" s="100"/>
      <c r="DR215" s="100"/>
      <c r="DS215" s="100"/>
      <c r="DT215" s="100"/>
      <c r="DU215" s="100"/>
      <c r="DV215" s="100"/>
      <c r="DW215" s="100"/>
      <c r="DX215" s="100"/>
      <c r="DY215" s="100"/>
      <c r="DZ215" s="100"/>
      <c r="EA215" s="100"/>
      <c r="EB215" s="100"/>
      <c r="EC215" s="100"/>
      <c r="ED215" s="100"/>
      <c r="EE215" s="100"/>
      <c r="EF215" s="100"/>
      <c r="EG215" s="100"/>
      <c r="EH215" s="100"/>
      <c r="EI215" s="100"/>
      <c r="EJ215" s="100"/>
      <c r="EK215" s="100"/>
      <c r="EL215" s="100"/>
      <c r="EM215" s="100"/>
      <c r="EN215" s="100"/>
      <c r="EO215" s="100"/>
      <c r="EP215" s="100"/>
      <c r="EQ215" s="100"/>
      <c r="ER215" s="100"/>
      <c r="ES215" s="100"/>
      <c r="ET215" s="100"/>
      <c r="EU215" s="100"/>
      <c r="EV215" s="100"/>
      <c r="EW215" s="100"/>
      <c r="EX215" s="100"/>
      <c r="EY215" s="100"/>
      <c r="EZ215" s="100"/>
      <c r="FA215" s="100"/>
      <c r="FB215" s="100"/>
      <c r="FC215" s="100"/>
      <c r="FD215" s="100"/>
      <c r="FE215" s="100"/>
    </row>
    <row r="216" spans="1:161" s="241" customFormat="1" ht="17.100000000000001" customHeight="1" thickBot="1" x14ac:dyDescent="0.25">
      <c r="A216" s="1015" t="s">
        <v>611</v>
      </c>
      <c r="B216" s="1016"/>
      <c r="C216" s="1016"/>
      <c r="D216" s="1017"/>
      <c r="E216" s="54">
        <f t="shared" ref="E216:L216" si="55">SUM(E217:E217)</f>
        <v>26239</v>
      </c>
      <c r="F216" s="55">
        <f t="shared" si="55"/>
        <v>24460</v>
      </c>
      <c r="G216" s="55">
        <f t="shared" si="55"/>
        <v>1779</v>
      </c>
      <c r="H216" s="56">
        <f t="shared" si="55"/>
        <v>0</v>
      </c>
      <c r="I216" s="57">
        <f t="shared" si="55"/>
        <v>26329</v>
      </c>
      <c r="J216" s="58">
        <f t="shared" si="55"/>
        <v>19615</v>
      </c>
      <c r="K216" s="55">
        <f t="shared" si="55"/>
        <v>23423</v>
      </c>
      <c r="L216" s="59">
        <f t="shared" si="55"/>
        <v>23421</v>
      </c>
      <c r="M216" s="60">
        <f t="shared" si="50"/>
        <v>99.991461384109641</v>
      </c>
      <c r="N216" s="61"/>
      <c r="O216" s="62"/>
      <c r="P216" s="62"/>
      <c r="Q216" s="64"/>
      <c r="R216" s="65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2"/>
      <c r="CN216" s="2"/>
      <c r="CO216" s="2"/>
      <c r="CP216" s="2"/>
      <c r="CQ216" s="2"/>
      <c r="CR216" s="2"/>
      <c r="CS216" s="2"/>
      <c r="CT216" s="2"/>
      <c r="CU216" s="571"/>
      <c r="CV216" s="572"/>
      <c r="CW216" s="572"/>
      <c r="CX216" s="572"/>
      <c r="CY216" s="572"/>
      <c r="CZ216" s="572"/>
      <c r="DA216" s="572"/>
      <c r="DB216" s="572"/>
      <c r="DC216" s="572"/>
      <c r="DD216" s="572"/>
      <c r="DE216" s="572"/>
      <c r="DF216" s="572"/>
      <c r="DG216" s="572"/>
      <c r="DH216" s="572"/>
      <c r="DI216" s="572"/>
      <c r="DJ216" s="572"/>
      <c r="DK216" s="572"/>
      <c r="DL216" s="572"/>
      <c r="DM216" s="572"/>
      <c r="DN216" s="572"/>
      <c r="DO216" s="572"/>
      <c r="DP216" s="572"/>
      <c r="DQ216" s="572"/>
      <c r="DR216" s="572"/>
      <c r="DS216" s="572"/>
      <c r="DT216" s="572"/>
      <c r="DU216" s="572"/>
      <c r="DV216" s="572"/>
      <c r="DW216" s="572"/>
      <c r="DX216" s="572"/>
      <c r="DY216" s="572"/>
      <c r="DZ216" s="572"/>
      <c r="EA216" s="572"/>
      <c r="EB216" s="572"/>
      <c r="EC216" s="572"/>
      <c r="ED216" s="572"/>
    </row>
    <row r="217" spans="1:161" s="147" customFormat="1" ht="27.75" customHeight="1" thickBot="1" x14ac:dyDescent="0.25">
      <c r="A217" s="201">
        <v>8164</v>
      </c>
      <c r="B217" s="109" t="s">
        <v>68</v>
      </c>
      <c r="C217" s="69" t="s">
        <v>562</v>
      </c>
      <c r="D217" s="578" t="s">
        <v>612</v>
      </c>
      <c r="E217" s="71">
        <f t="shared" ref="E217" si="56">SUM(F217:H217)</f>
        <v>26239</v>
      </c>
      <c r="F217" s="72">
        <v>24460</v>
      </c>
      <c r="G217" s="72">
        <v>1779</v>
      </c>
      <c r="H217" s="73"/>
      <c r="I217" s="74">
        <v>26329</v>
      </c>
      <c r="J217" s="230">
        <v>19615</v>
      </c>
      <c r="K217" s="231">
        <v>23423</v>
      </c>
      <c r="L217" s="115">
        <v>23421</v>
      </c>
      <c r="M217" s="78">
        <f t="shared" si="50"/>
        <v>99.991461384109641</v>
      </c>
      <c r="N217" s="79"/>
      <c r="O217" s="80" t="s">
        <v>138</v>
      </c>
      <c r="P217" s="80" t="s">
        <v>613</v>
      </c>
      <c r="Q217" s="82" t="s">
        <v>91</v>
      </c>
      <c r="R217" s="140" t="s">
        <v>67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00"/>
      <c r="CN217" s="100"/>
      <c r="CO217" s="100"/>
      <c r="CP217" s="100"/>
      <c r="CQ217" s="100"/>
      <c r="CR217" s="100"/>
      <c r="CS217" s="100"/>
      <c r="CT217" s="100"/>
      <c r="CU217" s="100"/>
      <c r="CV217" s="100"/>
      <c r="CW217" s="100"/>
      <c r="CX217" s="100"/>
      <c r="CY217" s="100"/>
      <c r="CZ217" s="100"/>
      <c r="DA217" s="100"/>
      <c r="DB217" s="100"/>
      <c r="DC217" s="100"/>
      <c r="DD217" s="100"/>
      <c r="DE217" s="100"/>
      <c r="DF217" s="100"/>
      <c r="DG217" s="100"/>
      <c r="DH217" s="100"/>
      <c r="DI217" s="100"/>
      <c r="DJ217" s="100"/>
      <c r="DK217" s="100"/>
      <c r="DL217" s="100"/>
      <c r="DM217" s="100"/>
      <c r="DN217" s="100"/>
      <c r="DO217" s="100"/>
      <c r="DP217" s="100"/>
      <c r="DQ217" s="100"/>
      <c r="DR217" s="100"/>
      <c r="DS217" s="100"/>
      <c r="DT217" s="100"/>
      <c r="DU217" s="100"/>
      <c r="DV217" s="100"/>
      <c r="DW217" s="100"/>
      <c r="DX217" s="100"/>
      <c r="DY217" s="100"/>
      <c r="DZ217" s="100"/>
      <c r="EA217" s="100"/>
      <c r="EB217" s="100"/>
      <c r="EC217" s="100"/>
      <c r="ED217" s="100"/>
      <c r="EE217" s="100"/>
      <c r="EF217" s="100"/>
      <c r="EG217" s="100"/>
      <c r="EH217" s="100"/>
      <c r="EI217" s="100"/>
      <c r="EJ217" s="100"/>
      <c r="EK217" s="100"/>
      <c r="EL217" s="100"/>
      <c r="EM217" s="100"/>
      <c r="EN217" s="100"/>
      <c r="EO217" s="100"/>
      <c r="EP217" s="100"/>
      <c r="EQ217" s="100"/>
      <c r="ER217" s="100"/>
      <c r="ES217" s="100"/>
      <c r="ET217" s="100"/>
      <c r="EU217" s="100"/>
      <c r="EV217" s="100"/>
      <c r="EW217" s="100"/>
      <c r="EX217" s="100"/>
      <c r="EY217" s="100"/>
      <c r="EZ217" s="100"/>
      <c r="FA217" s="100"/>
      <c r="FB217" s="100"/>
      <c r="FC217" s="100"/>
      <c r="FD217" s="100"/>
      <c r="FE217" s="100"/>
    </row>
    <row r="218" spans="1:161" s="67" customFormat="1" ht="17.100000000000001" customHeight="1" thickBot="1" x14ac:dyDescent="0.25">
      <c r="A218" s="1015" t="s">
        <v>614</v>
      </c>
      <c r="B218" s="1016"/>
      <c r="C218" s="1016"/>
      <c r="D218" s="1017"/>
      <c r="E218" s="54">
        <f t="shared" ref="E218:L218" si="57">SUM(E219:E226)</f>
        <v>611720.98499999999</v>
      </c>
      <c r="F218" s="55">
        <f t="shared" si="57"/>
        <v>598013.52799999993</v>
      </c>
      <c r="G218" s="59">
        <f t="shared" si="57"/>
        <v>9454.3250000000007</v>
      </c>
      <c r="H218" s="56">
        <f t="shared" si="57"/>
        <v>4253.1319999999996</v>
      </c>
      <c r="I218" s="57">
        <f t="shared" si="57"/>
        <v>218988</v>
      </c>
      <c r="J218" s="58">
        <f t="shared" si="57"/>
        <v>127098</v>
      </c>
      <c r="K218" s="55">
        <f t="shared" si="57"/>
        <v>96973</v>
      </c>
      <c r="L218" s="59">
        <f t="shared" si="57"/>
        <v>90469</v>
      </c>
      <c r="M218" s="60">
        <f t="shared" si="50"/>
        <v>93.292978457921265</v>
      </c>
      <c r="N218" s="61"/>
      <c r="O218" s="62"/>
      <c r="P218" s="62"/>
      <c r="Q218" s="64"/>
      <c r="R218" s="65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66"/>
      <c r="EF218" s="66"/>
      <c r="EG218" s="66"/>
      <c r="EH218" s="66"/>
      <c r="EI218" s="66"/>
      <c r="EJ218" s="66"/>
      <c r="EK218" s="66"/>
      <c r="EL218" s="66"/>
    </row>
    <row r="219" spans="1:161" s="107" customFormat="1" ht="17.25" customHeight="1" x14ac:dyDescent="0.2">
      <c r="A219" s="157">
        <v>8131</v>
      </c>
      <c r="B219" s="123" t="s">
        <v>84</v>
      </c>
      <c r="C219" s="86" t="s">
        <v>47</v>
      </c>
      <c r="D219" s="579" t="s">
        <v>615</v>
      </c>
      <c r="E219" s="88">
        <f>SUM(F219:H219)</f>
        <v>3040</v>
      </c>
      <c r="F219" s="90">
        <v>3000</v>
      </c>
      <c r="G219" s="90">
        <v>40</v>
      </c>
      <c r="H219" s="103"/>
      <c r="I219" s="91">
        <v>3400</v>
      </c>
      <c r="J219" s="580">
        <v>0</v>
      </c>
      <c r="K219" s="581">
        <v>66</v>
      </c>
      <c r="L219" s="115">
        <v>65</v>
      </c>
      <c r="M219" s="78">
        <f t="shared" si="50"/>
        <v>98.484848484848484</v>
      </c>
      <c r="N219" s="96" t="s">
        <v>38</v>
      </c>
      <c r="O219" s="97" t="s">
        <v>294</v>
      </c>
      <c r="P219" s="97" t="s">
        <v>177</v>
      </c>
      <c r="Q219" s="98" t="s">
        <v>380</v>
      </c>
      <c r="R219" s="277" t="s">
        <v>616</v>
      </c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</row>
    <row r="220" spans="1:161" s="107" customFormat="1" ht="17.25" customHeight="1" x14ac:dyDescent="0.2">
      <c r="A220" s="157">
        <v>8143</v>
      </c>
      <c r="B220" s="123" t="s">
        <v>84</v>
      </c>
      <c r="C220" s="86" t="s">
        <v>47</v>
      </c>
      <c r="D220" s="579" t="s">
        <v>617</v>
      </c>
      <c r="E220" s="88">
        <f>SUM(F220:H220)</f>
        <v>55154</v>
      </c>
      <c r="F220" s="90">
        <v>51304</v>
      </c>
      <c r="G220" s="90">
        <v>1335</v>
      </c>
      <c r="H220" s="103">
        <v>2515</v>
      </c>
      <c r="I220" s="91">
        <v>55154</v>
      </c>
      <c r="J220" s="580">
        <v>11500</v>
      </c>
      <c r="K220" s="581">
        <v>48322</v>
      </c>
      <c r="L220" s="115">
        <v>42055</v>
      </c>
      <c r="M220" s="78">
        <f t="shared" si="50"/>
        <v>87.030752038409005</v>
      </c>
      <c r="N220" s="96" t="s">
        <v>188</v>
      </c>
      <c r="O220" s="97" t="s">
        <v>57</v>
      </c>
      <c r="P220" s="97" t="s">
        <v>618</v>
      </c>
      <c r="Q220" s="98" t="s">
        <v>26</v>
      </c>
      <c r="R220" s="352" t="s">
        <v>619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</row>
    <row r="221" spans="1:161" s="107" customFormat="1" ht="16.5" customHeight="1" x14ac:dyDescent="0.2">
      <c r="A221" s="157">
        <v>8157</v>
      </c>
      <c r="B221" s="123" t="s">
        <v>84</v>
      </c>
      <c r="C221" s="86" t="s">
        <v>98</v>
      </c>
      <c r="D221" s="419" t="s">
        <v>620</v>
      </c>
      <c r="E221" s="88">
        <f t="shared" ref="E221:E223" si="58">SUM(F221:H221)</f>
        <v>304495.98499999999</v>
      </c>
      <c r="F221" s="90">
        <v>299010</v>
      </c>
      <c r="G221" s="90">
        <f>5485.985-H221</f>
        <v>4585.9849999999997</v>
      </c>
      <c r="H221" s="103">
        <v>900</v>
      </c>
      <c r="I221" s="91">
        <v>5703</v>
      </c>
      <c r="J221" s="580">
        <v>30598</v>
      </c>
      <c r="K221" s="581">
        <v>19</v>
      </c>
      <c r="L221" s="129">
        <v>18</v>
      </c>
      <c r="M221" s="95">
        <f>(L221/K221)*100</f>
        <v>94.73684210526315</v>
      </c>
      <c r="N221" s="96" t="s">
        <v>195</v>
      </c>
      <c r="O221" s="97" t="s">
        <v>64</v>
      </c>
      <c r="P221" s="97"/>
      <c r="Q221" s="98"/>
      <c r="R221" s="277" t="s">
        <v>621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</row>
    <row r="222" spans="1:161" s="107" customFormat="1" ht="27.75" customHeight="1" x14ac:dyDescent="0.2">
      <c r="A222" s="157">
        <v>8161</v>
      </c>
      <c r="B222" s="123" t="s">
        <v>84</v>
      </c>
      <c r="C222" s="86" t="s">
        <v>98</v>
      </c>
      <c r="D222" s="419" t="s">
        <v>622</v>
      </c>
      <c r="E222" s="88">
        <f t="shared" si="58"/>
        <v>249</v>
      </c>
      <c r="F222" s="90">
        <v>249</v>
      </c>
      <c r="G222" s="90"/>
      <c r="H222" s="103"/>
      <c r="I222" s="91">
        <v>249</v>
      </c>
      <c r="J222" s="580">
        <v>0</v>
      </c>
      <c r="K222" s="581">
        <v>250</v>
      </c>
      <c r="L222" s="129">
        <v>249</v>
      </c>
      <c r="M222" s="95">
        <f>(L222/K222)*100</f>
        <v>99.6</v>
      </c>
      <c r="N222" s="96"/>
      <c r="O222" s="97"/>
      <c r="P222" s="97"/>
      <c r="Q222" s="98"/>
      <c r="R222" s="373" t="s">
        <v>623</v>
      </c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</row>
    <row r="223" spans="1:161" s="147" customFormat="1" ht="27.75" customHeight="1" x14ac:dyDescent="0.2">
      <c r="A223" s="201">
        <v>8165</v>
      </c>
      <c r="B223" s="109" t="s">
        <v>84</v>
      </c>
      <c r="C223" s="69" t="s">
        <v>98</v>
      </c>
      <c r="D223" s="582" t="s">
        <v>624</v>
      </c>
      <c r="E223" s="71">
        <f t="shared" si="58"/>
        <v>123297</v>
      </c>
      <c r="F223" s="72">
        <f>I223-G223-H223</f>
        <v>121443.52800000001</v>
      </c>
      <c r="G223" s="72">
        <v>1479.34</v>
      </c>
      <c r="H223" s="73">
        <f>30.25+8.47+(277.2*1.21)</f>
        <v>374.13199999999995</v>
      </c>
      <c r="I223" s="74">
        <v>123297</v>
      </c>
      <c r="J223" s="583">
        <v>70000</v>
      </c>
      <c r="K223" s="584">
        <v>43790</v>
      </c>
      <c r="L223" s="115">
        <v>43757</v>
      </c>
      <c r="M223" s="95">
        <f>(L223/K223)*100</f>
        <v>99.924640328842202</v>
      </c>
      <c r="N223" s="79" t="s">
        <v>36</v>
      </c>
      <c r="O223" s="80" t="s">
        <v>64</v>
      </c>
      <c r="P223" s="80" t="s">
        <v>625</v>
      </c>
      <c r="Q223" s="82" t="s">
        <v>165</v>
      </c>
      <c r="R223" s="138" t="s">
        <v>97</v>
      </c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00"/>
      <c r="CN223" s="100"/>
      <c r="CO223" s="100"/>
      <c r="CP223" s="100"/>
      <c r="CQ223" s="100"/>
      <c r="CR223" s="100"/>
      <c r="CS223" s="100"/>
      <c r="CT223" s="100"/>
      <c r="CU223" s="100"/>
      <c r="CV223" s="100"/>
      <c r="CW223" s="100"/>
      <c r="CX223" s="100"/>
      <c r="CY223" s="100"/>
      <c r="CZ223" s="100"/>
      <c r="DA223" s="100"/>
      <c r="DB223" s="100"/>
      <c r="DC223" s="100"/>
      <c r="DD223" s="100"/>
      <c r="DE223" s="100"/>
      <c r="DF223" s="100"/>
      <c r="DG223" s="100"/>
      <c r="DH223" s="100"/>
      <c r="DI223" s="100"/>
      <c r="DJ223" s="100"/>
      <c r="DK223" s="100"/>
      <c r="DL223" s="100"/>
      <c r="DM223" s="100"/>
      <c r="DN223" s="100"/>
      <c r="DO223" s="100"/>
      <c r="DP223" s="100"/>
      <c r="DQ223" s="100"/>
      <c r="DR223" s="100"/>
      <c r="DS223" s="100"/>
      <c r="DT223" s="100"/>
      <c r="DU223" s="100"/>
      <c r="DV223" s="100"/>
      <c r="DW223" s="100"/>
      <c r="DX223" s="100"/>
      <c r="DY223" s="100"/>
      <c r="DZ223" s="100"/>
      <c r="EA223" s="100"/>
      <c r="EB223" s="100"/>
      <c r="EC223" s="100"/>
      <c r="ED223" s="100"/>
      <c r="EE223" s="100"/>
      <c r="EF223" s="100"/>
      <c r="EG223" s="100"/>
      <c r="EH223" s="100"/>
      <c r="EI223" s="100"/>
      <c r="EJ223" s="100"/>
      <c r="EK223" s="100"/>
      <c r="EL223" s="100"/>
      <c r="EM223" s="100"/>
      <c r="EN223" s="100"/>
      <c r="EO223" s="100"/>
      <c r="EP223" s="100"/>
      <c r="EQ223" s="100"/>
      <c r="ER223" s="100"/>
      <c r="ES223" s="100"/>
      <c r="ET223" s="100"/>
      <c r="EU223" s="100"/>
      <c r="EV223" s="100"/>
      <c r="EW223" s="100"/>
      <c r="EX223" s="100"/>
      <c r="EY223" s="100"/>
      <c r="EZ223" s="100"/>
      <c r="FA223" s="100"/>
      <c r="FB223" s="100"/>
      <c r="FC223" s="100"/>
      <c r="FD223" s="100"/>
      <c r="FE223" s="100"/>
    </row>
    <row r="224" spans="1:161" s="147" customFormat="1" ht="17.25" customHeight="1" x14ac:dyDescent="0.2">
      <c r="A224" s="157">
        <v>8171</v>
      </c>
      <c r="B224" s="123" t="s">
        <v>84</v>
      </c>
      <c r="C224" s="86" t="s">
        <v>47</v>
      </c>
      <c r="D224" s="579" t="s">
        <v>626</v>
      </c>
      <c r="E224" s="88">
        <f>SUM(F224:H224)</f>
        <v>95400</v>
      </c>
      <c r="F224" s="90">
        <v>94100</v>
      </c>
      <c r="G224" s="90">
        <v>1300</v>
      </c>
      <c r="H224" s="103"/>
      <c r="I224" s="91">
        <v>1100</v>
      </c>
      <c r="J224" s="580">
        <v>0</v>
      </c>
      <c r="K224" s="581">
        <v>670</v>
      </c>
      <c r="L224" s="115">
        <v>669</v>
      </c>
      <c r="M224" s="78">
        <f t="shared" ref="M224:M225" si="59">(L224/K224)*100</f>
        <v>99.850746268656721</v>
      </c>
      <c r="N224" s="96" t="s">
        <v>91</v>
      </c>
      <c r="O224" s="97" t="s">
        <v>165</v>
      </c>
      <c r="P224" s="97" t="s">
        <v>92</v>
      </c>
      <c r="Q224" s="98" t="s">
        <v>482</v>
      </c>
      <c r="R224" s="274" t="s">
        <v>627</v>
      </c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  <c r="AX224" s="100"/>
      <c r="AY224" s="100"/>
      <c r="AZ224" s="100"/>
      <c r="BA224" s="100"/>
      <c r="BB224" s="100"/>
      <c r="BC224" s="100"/>
      <c r="BD224" s="100"/>
      <c r="BE224" s="100"/>
      <c r="BF224" s="100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100"/>
      <c r="BS224" s="100"/>
      <c r="BT224" s="100"/>
      <c r="BU224" s="100"/>
      <c r="BV224" s="100"/>
      <c r="BW224" s="100"/>
      <c r="BX224" s="100"/>
      <c r="BY224" s="100"/>
      <c r="BZ224" s="100"/>
      <c r="CA224" s="100"/>
      <c r="CB224" s="100"/>
      <c r="CC224" s="100"/>
      <c r="CD224" s="100"/>
      <c r="CE224" s="100"/>
      <c r="CF224" s="100"/>
      <c r="CG224" s="100"/>
      <c r="CH224" s="100"/>
      <c r="CI224" s="100"/>
      <c r="CJ224" s="100"/>
      <c r="CK224" s="100"/>
      <c r="CL224" s="100"/>
      <c r="CM224" s="100"/>
      <c r="CN224" s="100"/>
      <c r="CO224" s="100"/>
      <c r="CP224" s="100"/>
      <c r="CQ224" s="100"/>
      <c r="CR224" s="100"/>
      <c r="CS224" s="100"/>
      <c r="CT224" s="100"/>
      <c r="CU224" s="100"/>
      <c r="CV224" s="100"/>
      <c r="CW224" s="100"/>
      <c r="CX224" s="100"/>
      <c r="CY224" s="100"/>
      <c r="CZ224" s="100"/>
      <c r="DA224" s="100"/>
      <c r="DB224" s="100"/>
      <c r="DC224" s="100"/>
      <c r="DD224" s="100"/>
      <c r="DE224" s="100"/>
      <c r="DF224" s="100"/>
      <c r="DG224" s="100"/>
      <c r="DH224" s="100"/>
      <c r="DI224" s="100"/>
      <c r="DJ224" s="100"/>
      <c r="DK224" s="100"/>
      <c r="DL224" s="100"/>
      <c r="DM224" s="100"/>
      <c r="DN224" s="100"/>
      <c r="DO224" s="100"/>
      <c r="DP224" s="100"/>
      <c r="DQ224" s="100"/>
      <c r="DR224" s="100"/>
      <c r="DS224" s="100"/>
      <c r="DT224" s="100"/>
      <c r="DU224" s="100"/>
      <c r="DV224" s="100"/>
      <c r="DW224" s="100"/>
      <c r="DX224" s="100"/>
      <c r="DY224" s="100"/>
      <c r="DZ224" s="100"/>
      <c r="EA224" s="100"/>
      <c r="EB224" s="100"/>
      <c r="EC224" s="100"/>
      <c r="ED224" s="100"/>
      <c r="EE224" s="100"/>
      <c r="EF224" s="100"/>
      <c r="EG224" s="100"/>
      <c r="EH224" s="100"/>
      <c r="EI224" s="100"/>
      <c r="EJ224" s="100"/>
      <c r="EK224" s="100"/>
      <c r="EL224" s="100"/>
      <c r="EM224" s="100"/>
      <c r="EN224" s="100"/>
      <c r="EO224" s="100"/>
      <c r="EP224" s="100"/>
      <c r="EQ224" s="100"/>
      <c r="ER224" s="100"/>
      <c r="ES224" s="100"/>
      <c r="ET224" s="100"/>
      <c r="EU224" s="100"/>
      <c r="EV224" s="100"/>
      <c r="EW224" s="100"/>
      <c r="EX224" s="100"/>
      <c r="EY224" s="100"/>
      <c r="EZ224" s="100"/>
      <c r="FA224" s="100"/>
      <c r="FB224" s="100"/>
      <c r="FC224" s="100"/>
      <c r="FD224" s="100"/>
      <c r="FE224" s="100"/>
    </row>
    <row r="225" spans="1:161" s="104" customFormat="1" ht="29.25" customHeight="1" x14ac:dyDescent="0.2">
      <c r="A225" s="157">
        <v>8173</v>
      </c>
      <c r="B225" s="123" t="s">
        <v>32</v>
      </c>
      <c r="C225" s="105" t="s">
        <v>61</v>
      </c>
      <c r="D225" s="139" t="s">
        <v>628</v>
      </c>
      <c r="E225" s="88">
        <f>SUM(F225:H225)</f>
        <v>26913</v>
      </c>
      <c r="F225" s="90">
        <f>6540+19195</f>
        <v>25735</v>
      </c>
      <c r="G225" s="90">
        <v>714</v>
      </c>
      <c r="H225" s="103">
        <v>464</v>
      </c>
      <c r="I225" s="91">
        <f>20373+6540</f>
        <v>26913</v>
      </c>
      <c r="J225" s="580">
        <v>15000</v>
      </c>
      <c r="K225" s="581">
        <v>584</v>
      </c>
      <c r="L225" s="129">
        <v>484</v>
      </c>
      <c r="M225" s="95">
        <f t="shared" si="59"/>
        <v>82.876712328767127</v>
      </c>
      <c r="N225" s="96" t="s">
        <v>629</v>
      </c>
      <c r="O225" s="97" t="s">
        <v>630</v>
      </c>
      <c r="P225" s="97" t="s">
        <v>544</v>
      </c>
      <c r="Q225" s="98" t="s">
        <v>172</v>
      </c>
      <c r="R225" s="277" t="s">
        <v>631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</row>
    <row r="226" spans="1:161" s="308" customFormat="1" ht="16.5" customHeight="1" thickBot="1" x14ac:dyDescent="0.25">
      <c r="A226" s="482">
        <v>8178</v>
      </c>
      <c r="B226" s="483" t="s">
        <v>84</v>
      </c>
      <c r="C226" s="179" t="s">
        <v>286</v>
      </c>
      <c r="D226" s="585" t="s">
        <v>632</v>
      </c>
      <c r="E226" s="485">
        <f t="shared" ref="E226" si="60">SUM(F226:H226)</f>
        <v>3172</v>
      </c>
      <c r="F226" s="183">
        <v>3172</v>
      </c>
      <c r="G226" s="183"/>
      <c r="H226" s="184"/>
      <c r="I226" s="185">
        <v>3172</v>
      </c>
      <c r="J226" s="586">
        <v>0</v>
      </c>
      <c r="K226" s="587">
        <v>3272</v>
      </c>
      <c r="L226" s="488">
        <v>3172</v>
      </c>
      <c r="M226" s="588">
        <f t="shared" si="50"/>
        <v>96.943765281173597</v>
      </c>
      <c r="N226" s="190"/>
      <c r="O226" s="191"/>
      <c r="P226" s="589" t="s">
        <v>110</v>
      </c>
      <c r="Q226" s="192"/>
      <c r="R226" s="590" t="s">
        <v>39</v>
      </c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  <c r="BA226" s="117"/>
      <c r="BB226" s="117"/>
      <c r="BC226" s="117"/>
      <c r="BD226" s="117"/>
      <c r="BE226" s="117"/>
      <c r="BF226" s="117"/>
      <c r="BG226" s="117"/>
      <c r="BH226" s="117"/>
      <c r="BI226" s="117"/>
      <c r="BJ226" s="117"/>
      <c r="BK226" s="117"/>
      <c r="BL226" s="117"/>
      <c r="BM226" s="117"/>
      <c r="BN226" s="117"/>
      <c r="BO226" s="117"/>
      <c r="BP226" s="117"/>
      <c r="BQ226" s="117"/>
      <c r="BR226" s="117"/>
      <c r="BS226" s="117"/>
      <c r="BT226" s="117"/>
      <c r="BU226" s="117"/>
      <c r="BV226" s="117"/>
      <c r="BW226" s="117"/>
      <c r="BX226" s="117"/>
      <c r="BY226" s="117"/>
      <c r="BZ226" s="117"/>
      <c r="CA226" s="117"/>
      <c r="CB226" s="117"/>
      <c r="CC226" s="117"/>
      <c r="CD226" s="117"/>
      <c r="CE226" s="117"/>
      <c r="CF226" s="117"/>
      <c r="CG226" s="117"/>
      <c r="CH226" s="117"/>
      <c r="CI226" s="117"/>
      <c r="CJ226" s="117"/>
      <c r="CK226" s="117"/>
      <c r="CL226" s="117"/>
      <c r="CM226" s="117"/>
      <c r="CN226" s="117"/>
      <c r="CO226" s="117"/>
      <c r="CP226" s="117"/>
      <c r="CQ226" s="117"/>
      <c r="CR226" s="117"/>
      <c r="CS226" s="117"/>
      <c r="CT226" s="117"/>
      <c r="CU226" s="117"/>
      <c r="CV226" s="117"/>
      <c r="CW226" s="117"/>
      <c r="CX226" s="117"/>
      <c r="CY226" s="117"/>
      <c r="CZ226" s="117"/>
      <c r="DA226" s="117"/>
      <c r="DB226" s="117"/>
      <c r="DC226" s="117"/>
      <c r="DD226" s="117"/>
      <c r="DE226" s="117"/>
      <c r="DF226" s="117"/>
      <c r="DG226" s="117"/>
      <c r="DH226" s="117"/>
      <c r="DI226" s="117"/>
      <c r="DJ226" s="117"/>
      <c r="DK226" s="117"/>
      <c r="DL226" s="117"/>
      <c r="DM226" s="117"/>
      <c r="DN226" s="117"/>
      <c r="DO226" s="117"/>
      <c r="DP226" s="117"/>
      <c r="DQ226" s="117"/>
      <c r="DR226" s="117"/>
      <c r="DS226" s="117"/>
      <c r="DT226" s="117"/>
      <c r="DU226" s="117"/>
      <c r="DV226" s="117"/>
      <c r="DW226" s="117"/>
      <c r="DX226" s="117"/>
      <c r="DY226" s="117"/>
      <c r="DZ226" s="117"/>
      <c r="EA226" s="117"/>
      <c r="EB226" s="117"/>
      <c r="EC226" s="117"/>
      <c r="ED226" s="117"/>
      <c r="EE226" s="117"/>
      <c r="EF226" s="117"/>
      <c r="EG226" s="117"/>
      <c r="EH226" s="117"/>
      <c r="EI226" s="117"/>
      <c r="EJ226" s="117"/>
      <c r="EK226" s="117"/>
      <c r="EL226" s="117"/>
      <c r="EM226" s="117"/>
      <c r="EN226" s="117"/>
      <c r="EO226" s="117"/>
      <c r="EP226" s="117"/>
      <c r="EQ226" s="117"/>
      <c r="ER226" s="117"/>
      <c r="ES226" s="117"/>
      <c r="ET226" s="117"/>
      <c r="EU226" s="117"/>
      <c r="EV226" s="117"/>
      <c r="EW226" s="117"/>
      <c r="EX226" s="117"/>
      <c r="EY226" s="117"/>
      <c r="EZ226" s="117"/>
      <c r="FA226" s="117"/>
      <c r="FB226" s="117"/>
      <c r="FC226" s="117"/>
      <c r="FD226" s="117"/>
      <c r="FE226" s="117"/>
    </row>
    <row r="227" spans="1:161" s="592" customFormat="1" ht="17.100000000000001" customHeight="1" thickBot="1" x14ac:dyDescent="0.25">
      <c r="A227" s="1018" t="s">
        <v>633</v>
      </c>
      <c r="B227" s="1019"/>
      <c r="C227" s="1019"/>
      <c r="D227" s="1020"/>
      <c r="E227" s="262">
        <f t="shared" ref="E227:L229" si="61">SUM(E228:E228)</f>
        <v>74500</v>
      </c>
      <c r="F227" s="267">
        <f t="shared" si="61"/>
        <v>74500</v>
      </c>
      <c r="G227" s="267">
        <f t="shared" si="61"/>
        <v>0</v>
      </c>
      <c r="H227" s="264">
        <f t="shared" si="61"/>
        <v>0</v>
      </c>
      <c r="I227" s="265">
        <f t="shared" si="61"/>
        <v>0</v>
      </c>
      <c r="J227" s="266">
        <f t="shared" si="61"/>
        <v>500</v>
      </c>
      <c r="K227" s="263">
        <f t="shared" si="61"/>
        <v>0</v>
      </c>
      <c r="L227" s="267">
        <f t="shared" si="61"/>
        <v>0</v>
      </c>
      <c r="M227" s="591" t="s">
        <v>119</v>
      </c>
      <c r="N227" s="269"/>
      <c r="O227" s="270"/>
      <c r="P227" s="270"/>
      <c r="Q227" s="271"/>
      <c r="R227" s="272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502"/>
      <c r="CN227" s="502"/>
      <c r="CO227" s="502"/>
      <c r="CP227" s="502"/>
      <c r="CQ227" s="502"/>
      <c r="CR227" s="502"/>
      <c r="CS227" s="502"/>
      <c r="CT227" s="502"/>
      <c r="CU227" s="502"/>
      <c r="CV227" s="502"/>
      <c r="CW227" s="502"/>
      <c r="CX227" s="502"/>
      <c r="CY227" s="502"/>
      <c r="CZ227" s="502"/>
      <c r="DA227" s="502"/>
      <c r="DB227" s="502"/>
      <c r="DC227" s="502"/>
      <c r="DD227" s="502"/>
      <c r="DE227" s="502"/>
      <c r="DF227" s="502"/>
      <c r="DG227" s="502"/>
      <c r="DH227" s="502"/>
      <c r="DI227" s="502"/>
      <c r="DJ227" s="502"/>
      <c r="DK227" s="502"/>
      <c r="DL227" s="502"/>
      <c r="DM227" s="502"/>
      <c r="DN227" s="502"/>
      <c r="DO227" s="502"/>
      <c r="DP227" s="502"/>
      <c r="DQ227" s="502"/>
      <c r="DR227" s="502"/>
      <c r="DS227" s="502"/>
      <c r="DT227" s="502"/>
      <c r="DU227" s="502"/>
      <c r="DV227" s="502"/>
      <c r="DW227" s="502"/>
      <c r="DX227" s="502"/>
      <c r="DY227" s="502"/>
      <c r="DZ227" s="502"/>
      <c r="EA227" s="502"/>
      <c r="EB227" s="502"/>
      <c r="EC227" s="502"/>
      <c r="ED227" s="502"/>
      <c r="EE227" s="503"/>
      <c r="EF227" s="503"/>
      <c r="EG227" s="503"/>
      <c r="EH227" s="503"/>
      <c r="EI227" s="503"/>
      <c r="EJ227" s="503"/>
      <c r="EK227" s="503"/>
      <c r="EL227" s="503"/>
    </row>
    <row r="228" spans="1:161" s="604" customFormat="1" ht="28.5" customHeight="1" thickBot="1" x14ac:dyDescent="0.25">
      <c r="A228" s="213">
        <v>6207</v>
      </c>
      <c r="B228" s="214" t="s">
        <v>80</v>
      </c>
      <c r="C228" s="568" t="s">
        <v>286</v>
      </c>
      <c r="D228" s="569" t="s">
        <v>634</v>
      </c>
      <c r="E228" s="217">
        <f t="shared" ref="E228" si="62">SUM(F228:H228)</f>
        <v>74500</v>
      </c>
      <c r="F228" s="593">
        <v>74500</v>
      </c>
      <c r="G228" s="593"/>
      <c r="H228" s="594">
        <v>0</v>
      </c>
      <c r="I228" s="595"/>
      <c r="J228" s="596">
        <v>500</v>
      </c>
      <c r="K228" s="597">
        <v>0</v>
      </c>
      <c r="L228" s="598">
        <v>0</v>
      </c>
      <c r="M228" s="599" t="s">
        <v>119</v>
      </c>
      <c r="N228" s="600"/>
      <c r="O228" s="601"/>
      <c r="P228" s="602"/>
      <c r="Q228" s="594"/>
      <c r="R228" s="603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</row>
    <row r="229" spans="1:161" s="241" customFormat="1" ht="17.100000000000001" customHeight="1" thickBot="1" x14ac:dyDescent="0.25">
      <c r="A229" s="1015" t="s">
        <v>635</v>
      </c>
      <c r="B229" s="1016"/>
      <c r="C229" s="1016"/>
      <c r="D229" s="1017"/>
      <c r="E229" s="54">
        <f t="shared" si="61"/>
        <v>2185</v>
      </c>
      <c r="F229" s="59">
        <f t="shared" si="61"/>
        <v>2185</v>
      </c>
      <c r="G229" s="59">
        <f t="shared" si="61"/>
        <v>0</v>
      </c>
      <c r="H229" s="56">
        <f t="shared" si="61"/>
        <v>0</v>
      </c>
      <c r="I229" s="57">
        <f t="shared" si="61"/>
        <v>2185</v>
      </c>
      <c r="J229" s="58">
        <f t="shared" si="61"/>
        <v>3400</v>
      </c>
      <c r="K229" s="55">
        <f t="shared" si="61"/>
        <v>2272</v>
      </c>
      <c r="L229" s="59">
        <f t="shared" si="61"/>
        <v>2185</v>
      </c>
      <c r="M229" s="60">
        <f t="shared" si="50"/>
        <v>96.170774647887328</v>
      </c>
      <c r="N229" s="61"/>
      <c r="O229" s="62"/>
      <c r="P229" s="62"/>
      <c r="Q229" s="64"/>
      <c r="R229" s="65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66"/>
      <c r="EF229" s="66"/>
      <c r="EG229" s="66"/>
      <c r="EH229" s="66"/>
      <c r="EI229" s="66"/>
      <c r="EJ229" s="66"/>
      <c r="EK229" s="66"/>
      <c r="EL229" s="66"/>
    </row>
    <row r="230" spans="1:161" s="432" customFormat="1" ht="28.5" customHeight="1" thickBot="1" x14ac:dyDescent="0.25">
      <c r="A230" s="517">
        <v>6043</v>
      </c>
      <c r="B230" s="518" t="s">
        <v>84</v>
      </c>
      <c r="C230" s="519" t="s">
        <v>286</v>
      </c>
      <c r="D230" s="605" t="s">
        <v>636</v>
      </c>
      <c r="E230" s="606">
        <f t="shared" ref="E230" si="63">SUM(F230:H230)</f>
        <v>2185</v>
      </c>
      <c r="F230" s="597">
        <v>2185</v>
      </c>
      <c r="G230" s="597"/>
      <c r="H230" s="520">
        <v>0</v>
      </c>
      <c r="I230" s="607">
        <v>2185</v>
      </c>
      <c r="J230" s="596">
        <v>3400</v>
      </c>
      <c r="K230" s="597">
        <v>2272</v>
      </c>
      <c r="L230" s="608">
        <v>2185</v>
      </c>
      <c r="M230" s="527">
        <f t="shared" si="50"/>
        <v>96.170774647887328</v>
      </c>
      <c r="N230" s="609"/>
      <c r="O230" s="610"/>
      <c r="P230" s="598" t="s">
        <v>637</v>
      </c>
      <c r="Q230" s="520"/>
      <c r="R230" s="611" t="s">
        <v>638</v>
      </c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</row>
    <row r="231" spans="1:161" s="241" customFormat="1" ht="17.100000000000001" customHeight="1" thickBot="1" x14ac:dyDescent="0.25">
      <c r="A231" s="1015" t="s">
        <v>639</v>
      </c>
      <c r="B231" s="1016"/>
      <c r="C231" s="1016"/>
      <c r="D231" s="1017"/>
      <c r="E231" s="54">
        <f t="shared" ref="E231:L231" si="64">SUM(E232:E234)</f>
        <v>67107</v>
      </c>
      <c r="F231" s="59">
        <f t="shared" si="64"/>
        <v>60370</v>
      </c>
      <c r="G231" s="59">
        <f t="shared" si="64"/>
        <v>6737</v>
      </c>
      <c r="H231" s="56">
        <f t="shared" si="64"/>
        <v>0</v>
      </c>
      <c r="I231" s="57">
        <f t="shared" si="64"/>
        <v>47732</v>
      </c>
      <c r="J231" s="58">
        <f t="shared" si="64"/>
        <v>29546</v>
      </c>
      <c r="K231" s="55">
        <f t="shared" si="64"/>
        <v>32114</v>
      </c>
      <c r="L231" s="59">
        <f t="shared" si="64"/>
        <v>31700</v>
      </c>
      <c r="M231" s="60">
        <f t="shared" si="50"/>
        <v>98.710842623155017</v>
      </c>
      <c r="N231" s="61"/>
      <c r="O231" s="62"/>
      <c r="P231" s="62"/>
      <c r="Q231" s="64"/>
      <c r="R231" s="612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66"/>
      <c r="EF231" s="66"/>
      <c r="EG231" s="66"/>
      <c r="EH231" s="66"/>
      <c r="EI231" s="66"/>
      <c r="EJ231" s="66"/>
      <c r="EK231" s="66"/>
      <c r="EL231" s="66"/>
    </row>
    <row r="232" spans="1:161" s="147" customFormat="1" ht="27" customHeight="1" x14ac:dyDescent="0.2">
      <c r="A232" s="201">
        <v>1015</v>
      </c>
      <c r="B232" s="109" t="s">
        <v>84</v>
      </c>
      <c r="C232" s="69" t="s">
        <v>562</v>
      </c>
      <c r="D232" s="399" t="s">
        <v>640</v>
      </c>
      <c r="E232" s="71">
        <f t="shared" ref="E232:E234" si="65">SUM(F232:H232)</f>
        <v>19048</v>
      </c>
      <c r="F232" s="72">
        <v>16591</v>
      </c>
      <c r="G232" s="72">
        <v>2457</v>
      </c>
      <c r="H232" s="73"/>
      <c r="I232" s="74">
        <v>19048</v>
      </c>
      <c r="J232" s="230">
        <v>12174</v>
      </c>
      <c r="K232" s="231">
        <v>14255</v>
      </c>
      <c r="L232" s="115">
        <v>14253</v>
      </c>
      <c r="M232" s="78">
        <f t="shared" si="50"/>
        <v>99.985969835145568</v>
      </c>
      <c r="N232" s="199"/>
      <c r="O232" s="81" t="s">
        <v>143</v>
      </c>
      <c r="P232" s="81" t="s">
        <v>641</v>
      </c>
      <c r="Q232" s="82" t="s">
        <v>82</v>
      </c>
      <c r="R232" s="140" t="s">
        <v>67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65"/>
      <c r="CN232" s="165"/>
      <c r="CO232" s="165"/>
      <c r="CP232" s="165"/>
      <c r="CQ232" s="165"/>
      <c r="CR232" s="165"/>
      <c r="CS232" s="165"/>
      <c r="CT232" s="165"/>
      <c r="CU232" s="165"/>
      <c r="CV232" s="165"/>
      <c r="CW232" s="165"/>
      <c r="CX232" s="165"/>
      <c r="CY232" s="165"/>
      <c r="CZ232" s="165"/>
      <c r="DA232" s="165"/>
      <c r="DB232" s="165"/>
      <c r="DC232" s="165"/>
      <c r="DD232" s="165"/>
      <c r="DE232" s="165"/>
      <c r="DF232" s="165"/>
      <c r="DG232" s="165"/>
      <c r="DH232" s="165"/>
      <c r="DI232" s="165"/>
      <c r="DJ232" s="165"/>
      <c r="DK232" s="165"/>
      <c r="DL232" s="165"/>
      <c r="DM232" s="165"/>
      <c r="DN232" s="165"/>
      <c r="DO232" s="165"/>
      <c r="DP232" s="165"/>
      <c r="DQ232" s="165"/>
      <c r="DR232" s="165"/>
      <c r="DS232" s="165"/>
      <c r="DT232" s="165"/>
      <c r="DU232" s="165"/>
      <c r="DV232" s="165"/>
      <c r="DW232" s="165"/>
      <c r="DX232" s="165"/>
      <c r="DY232" s="165"/>
      <c r="DZ232" s="165"/>
      <c r="EA232" s="165"/>
      <c r="EB232" s="165"/>
      <c r="EC232" s="165"/>
      <c r="ED232" s="165"/>
      <c r="EE232" s="165"/>
      <c r="EF232" s="165"/>
      <c r="EG232" s="165"/>
      <c r="EH232" s="165"/>
      <c r="EI232" s="165"/>
      <c r="EJ232" s="165"/>
      <c r="EK232" s="165"/>
      <c r="EL232" s="165"/>
      <c r="EM232" s="165"/>
      <c r="EN232" s="165"/>
      <c r="EO232" s="165"/>
      <c r="EP232" s="165"/>
      <c r="EQ232" s="165"/>
      <c r="ER232" s="165"/>
      <c r="ES232" s="165"/>
      <c r="ET232" s="165"/>
      <c r="EU232" s="165"/>
      <c r="EV232" s="165"/>
      <c r="EW232" s="165"/>
      <c r="EX232" s="165"/>
      <c r="EY232" s="165"/>
      <c r="EZ232" s="165"/>
      <c r="FA232" s="165"/>
      <c r="FB232" s="165"/>
      <c r="FC232" s="165"/>
      <c r="FD232" s="165"/>
      <c r="FE232" s="165"/>
    </row>
    <row r="233" spans="1:161" s="147" customFormat="1" ht="16.5" customHeight="1" x14ac:dyDescent="0.2">
      <c r="A233" s="201">
        <v>1016</v>
      </c>
      <c r="B233" s="109" t="s">
        <v>84</v>
      </c>
      <c r="C233" s="69" t="s">
        <v>562</v>
      </c>
      <c r="D233" s="406" t="s">
        <v>642</v>
      </c>
      <c r="E233" s="71">
        <f t="shared" si="65"/>
        <v>27507</v>
      </c>
      <c r="F233" s="72">
        <v>24404</v>
      </c>
      <c r="G233" s="72">
        <v>3103</v>
      </c>
      <c r="H233" s="73"/>
      <c r="I233" s="74">
        <v>27507</v>
      </c>
      <c r="J233" s="230">
        <v>17338</v>
      </c>
      <c r="K233" s="231">
        <v>17859</v>
      </c>
      <c r="L233" s="115">
        <v>17447</v>
      </c>
      <c r="M233" s="78">
        <f t="shared" si="50"/>
        <v>97.69303992384792</v>
      </c>
      <c r="N233" s="79"/>
      <c r="O233" s="80" t="s">
        <v>143</v>
      </c>
      <c r="P233" s="80" t="s">
        <v>641</v>
      </c>
      <c r="Q233" s="82" t="s">
        <v>82</v>
      </c>
      <c r="R233" s="140" t="s">
        <v>67</v>
      </c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  <c r="AX233" s="100"/>
      <c r="AY233" s="100"/>
      <c r="AZ233" s="100"/>
      <c r="BA233" s="100"/>
      <c r="BB233" s="100"/>
      <c r="BC233" s="100"/>
      <c r="BD233" s="100"/>
      <c r="BE233" s="100"/>
      <c r="BF233" s="100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100"/>
      <c r="BS233" s="100"/>
      <c r="BT233" s="100"/>
      <c r="BU233" s="100"/>
      <c r="BV233" s="100"/>
      <c r="BW233" s="100"/>
      <c r="BX233" s="100"/>
      <c r="BY233" s="100"/>
      <c r="BZ233" s="100"/>
      <c r="CA233" s="100"/>
      <c r="CB233" s="100"/>
      <c r="CC233" s="100"/>
      <c r="CD233" s="100"/>
      <c r="CE233" s="100"/>
      <c r="CF233" s="100"/>
      <c r="CG233" s="100"/>
      <c r="CH233" s="100"/>
      <c r="CI233" s="100"/>
      <c r="CJ233" s="100"/>
      <c r="CK233" s="100"/>
      <c r="CL233" s="100"/>
      <c r="CM233" s="165"/>
      <c r="CN233" s="165"/>
      <c r="CO233" s="165"/>
      <c r="CP233" s="165"/>
      <c r="CQ233" s="165"/>
      <c r="CR233" s="165"/>
      <c r="CS233" s="165"/>
      <c r="CT233" s="165"/>
      <c r="CU233" s="165"/>
      <c r="CV233" s="165"/>
      <c r="CW233" s="165"/>
      <c r="CX233" s="165"/>
      <c r="CY233" s="165"/>
      <c r="CZ233" s="165"/>
      <c r="DA233" s="165"/>
      <c r="DB233" s="165"/>
      <c r="DC233" s="165"/>
      <c r="DD233" s="165"/>
      <c r="DE233" s="165"/>
      <c r="DF233" s="165"/>
      <c r="DG233" s="165"/>
      <c r="DH233" s="165"/>
      <c r="DI233" s="165"/>
      <c r="DJ233" s="165"/>
      <c r="DK233" s="165"/>
      <c r="DL233" s="165"/>
      <c r="DM233" s="165"/>
      <c r="DN233" s="165"/>
      <c r="DO233" s="165"/>
      <c r="DP233" s="165"/>
      <c r="DQ233" s="165"/>
      <c r="DR233" s="165"/>
      <c r="DS233" s="165"/>
      <c r="DT233" s="165"/>
      <c r="DU233" s="165"/>
      <c r="DV233" s="165"/>
      <c r="DW233" s="165"/>
      <c r="DX233" s="165"/>
      <c r="DY233" s="165"/>
      <c r="DZ233" s="165"/>
      <c r="EA233" s="165"/>
      <c r="EB233" s="165"/>
      <c r="EC233" s="165"/>
      <c r="ED233" s="165"/>
      <c r="EE233" s="165"/>
      <c r="EF233" s="165"/>
      <c r="EG233" s="165"/>
      <c r="EH233" s="165"/>
      <c r="EI233" s="165"/>
      <c r="EJ233" s="165"/>
      <c r="EK233" s="165"/>
      <c r="EL233" s="165"/>
      <c r="EM233" s="165"/>
      <c r="EN233" s="165"/>
      <c r="EO233" s="165"/>
      <c r="EP233" s="165"/>
      <c r="EQ233" s="165"/>
      <c r="ER233" s="165"/>
      <c r="ES233" s="165"/>
      <c r="ET233" s="165"/>
      <c r="EU233" s="165"/>
      <c r="EV233" s="165"/>
      <c r="EW233" s="165"/>
      <c r="EX233" s="165"/>
      <c r="EY233" s="165"/>
      <c r="EZ233" s="165"/>
      <c r="FA233" s="165"/>
      <c r="FB233" s="165"/>
      <c r="FC233" s="165"/>
      <c r="FD233" s="165"/>
      <c r="FE233" s="165"/>
    </row>
    <row r="234" spans="1:161" s="84" customFormat="1" ht="27" customHeight="1" thickBot="1" x14ac:dyDescent="0.25">
      <c r="A234" s="213">
        <v>1017</v>
      </c>
      <c r="B234" s="214" t="s">
        <v>53</v>
      </c>
      <c r="C234" s="568" t="s">
        <v>562</v>
      </c>
      <c r="D234" s="613" t="s">
        <v>643</v>
      </c>
      <c r="E234" s="217">
        <f t="shared" si="65"/>
        <v>20552</v>
      </c>
      <c r="F234" s="219">
        <v>19375</v>
      </c>
      <c r="G234" s="219">
        <v>1177</v>
      </c>
      <c r="H234" s="220"/>
      <c r="I234" s="221">
        <v>1177</v>
      </c>
      <c r="J234" s="222">
        <v>34</v>
      </c>
      <c r="K234" s="218">
        <v>0</v>
      </c>
      <c r="L234" s="223">
        <v>0</v>
      </c>
      <c r="M234" s="599" t="s">
        <v>119</v>
      </c>
      <c r="N234" s="225"/>
      <c r="O234" s="226" t="s">
        <v>78</v>
      </c>
      <c r="P234" s="226"/>
      <c r="Q234" s="227"/>
      <c r="R234" s="240" t="s">
        <v>644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00"/>
      <c r="CN234" s="100"/>
      <c r="CO234" s="100"/>
      <c r="CP234" s="100"/>
      <c r="CQ234" s="100"/>
      <c r="CR234" s="100"/>
      <c r="CS234" s="100"/>
      <c r="CT234" s="100"/>
      <c r="CU234" s="100"/>
      <c r="CV234" s="100"/>
      <c r="CW234" s="100"/>
      <c r="CX234" s="100"/>
      <c r="CY234" s="100"/>
      <c r="CZ234" s="100"/>
      <c r="DA234" s="100"/>
      <c r="DB234" s="100"/>
      <c r="DC234" s="100"/>
      <c r="DD234" s="100"/>
      <c r="DE234" s="100"/>
      <c r="DF234" s="100"/>
      <c r="DG234" s="100"/>
      <c r="DH234" s="100"/>
      <c r="DI234" s="100"/>
      <c r="DJ234" s="100"/>
      <c r="DK234" s="100"/>
      <c r="DL234" s="100"/>
      <c r="DM234" s="100"/>
      <c r="DN234" s="100"/>
      <c r="DO234" s="100"/>
      <c r="DP234" s="100"/>
      <c r="DQ234" s="100"/>
      <c r="DR234" s="100"/>
      <c r="DS234" s="100"/>
      <c r="DT234" s="100"/>
      <c r="DU234" s="100"/>
      <c r="DV234" s="100"/>
      <c r="DW234" s="100"/>
      <c r="DX234" s="100"/>
      <c r="DY234" s="100"/>
      <c r="DZ234" s="100"/>
      <c r="EA234" s="100"/>
      <c r="EB234" s="100"/>
      <c r="EC234" s="100"/>
      <c r="ED234" s="100"/>
      <c r="EE234" s="100"/>
      <c r="EF234" s="100"/>
      <c r="EG234" s="100"/>
      <c r="EH234" s="100"/>
      <c r="EI234" s="100"/>
      <c r="EJ234" s="100"/>
      <c r="EK234" s="100"/>
      <c r="EL234" s="100"/>
      <c r="EM234" s="100"/>
      <c r="EN234" s="100"/>
      <c r="EO234" s="100"/>
      <c r="EP234" s="100"/>
      <c r="EQ234" s="100"/>
      <c r="ER234" s="100"/>
      <c r="ES234" s="100"/>
      <c r="ET234" s="100"/>
      <c r="EU234" s="100"/>
      <c r="EV234" s="100"/>
      <c r="EW234" s="100"/>
      <c r="EX234" s="100"/>
      <c r="EY234" s="100"/>
      <c r="EZ234" s="100"/>
      <c r="FA234" s="100"/>
      <c r="FB234" s="100"/>
      <c r="FC234" s="100"/>
      <c r="FD234" s="100"/>
      <c r="FE234" s="100"/>
    </row>
    <row r="235" spans="1:161" s="241" customFormat="1" ht="17.100000000000001" customHeight="1" thickBot="1" x14ac:dyDescent="0.25">
      <c r="A235" s="1015" t="s">
        <v>645</v>
      </c>
      <c r="B235" s="1016"/>
      <c r="C235" s="1016"/>
      <c r="D235" s="1017"/>
      <c r="E235" s="614">
        <f t="shared" ref="E235:L235" si="66">SUM(E236:E259)</f>
        <v>54671</v>
      </c>
      <c r="F235" s="615">
        <f t="shared" si="66"/>
        <v>47270</v>
      </c>
      <c r="G235" s="615">
        <f t="shared" si="66"/>
        <v>3554</v>
      </c>
      <c r="H235" s="615">
        <f t="shared" si="66"/>
        <v>3847</v>
      </c>
      <c r="I235" s="616">
        <f t="shared" si="66"/>
        <v>52350</v>
      </c>
      <c r="J235" s="617">
        <f t="shared" si="66"/>
        <v>36060</v>
      </c>
      <c r="K235" s="618">
        <f t="shared" si="66"/>
        <v>38465</v>
      </c>
      <c r="L235" s="615">
        <f t="shared" si="66"/>
        <v>38358</v>
      </c>
      <c r="M235" s="60">
        <f t="shared" si="50"/>
        <v>99.721825035746775</v>
      </c>
      <c r="N235" s="619"/>
      <c r="O235" s="615"/>
      <c r="P235" s="62"/>
      <c r="Q235" s="64"/>
      <c r="R235" s="65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66"/>
      <c r="EF235" s="66"/>
      <c r="EG235" s="66"/>
      <c r="EH235" s="66"/>
      <c r="EI235" s="66"/>
      <c r="EJ235" s="66"/>
      <c r="EK235" s="66"/>
      <c r="EL235" s="66"/>
    </row>
    <row r="236" spans="1:161" s="104" customFormat="1" ht="17.25" customHeight="1" x14ac:dyDescent="0.2">
      <c r="A236" s="211">
        <v>4042</v>
      </c>
      <c r="B236" s="620"/>
      <c r="C236" s="105" t="s">
        <v>76</v>
      </c>
      <c r="D236" s="403" t="s">
        <v>646</v>
      </c>
      <c r="E236" s="71">
        <f t="shared" ref="E236:E259" si="67">SUM(F236:H236)</f>
        <v>3554</v>
      </c>
      <c r="F236" s="128"/>
      <c r="G236" s="234">
        <v>3554</v>
      </c>
      <c r="H236" s="621"/>
      <c r="I236" s="91">
        <v>1233</v>
      </c>
      <c r="J236" s="127">
        <v>3554</v>
      </c>
      <c r="K236" s="128">
        <v>2399</v>
      </c>
      <c r="L236" s="94">
        <v>2399</v>
      </c>
      <c r="M236" s="78">
        <f t="shared" si="50"/>
        <v>100</v>
      </c>
      <c r="N236" s="96"/>
      <c r="O236" s="97"/>
      <c r="P236" s="97" t="s">
        <v>348</v>
      </c>
      <c r="Q236" s="98"/>
      <c r="R236" s="99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</row>
    <row r="237" spans="1:161" s="636" customFormat="1" ht="16.5" customHeight="1" x14ac:dyDescent="0.2">
      <c r="A237" s="622">
        <v>4098</v>
      </c>
      <c r="B237" s="623"/>
      <c r="C237" s="624" t="s">
        <v>76</v>
      </c>
      <c r="D237" s="625" t="s">
        <v>647</v>
      </c>
      <c r="E237" s="71">
        <f t="shared" si="67"/>
        <v>0</v>
      </c>
      <c r="F237" s="626"/>
      <c r="G237" s="627"/>
      <c r="H237" s="628"/>
      <c r="I237" s="629"/>
      <c r="J237" s="630">
        <v>2000</v>
      </c>
      <c r="K237" s="626">
        <v>0</v>
      </c>
      <c r="L237" s="631">
        <v>0</v>
      </c>
      <c r="M237" s="159" t="s">
        <v>119</v>
      </c>
      <c r="N237" s="632"/>
      <c r="O237" s="633"/>
      <c r="P237" s="97" t="s">
        <v>348</v>
      </c>
      <c r="Q237" s="634"/>
      <c r="R237" s="635" t="s">
        <v>648</v>
      </c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</row>
    <row r="238" spans="1:161" s="107" customFormat="1" ht="16.5" customHeight="1" x14ac:dyDescent="0.2">
      <c r="A238" s="211">
        <v>4257</v>
      </c>
      <c r="B238" s="620" t="s">
        <v>32</v>
      </c>
      <c r="C238" s="105" t="s">
        <v>76</v>
      </c>
      <c r="D238" s="637" t="s">
        <v>649</v>
      </c>
      <c r="E238" s="71">
        <f t="shared" si="67"/>
        <v>793</v>
      </c>
      <c r="F238" s="128">
        <v>678</v>
      </c>
      <c r="G238" s="234"/>
      <c r="H238" s="621">
        <v>115</v>
      </c>
      <c r="I238" s="91">
        <v>793</v>
      </c>
      <c r="J238" s="113">
        <v>993</v>
      </c>
      <c r="K238" s="114">
        <v>793</v>
      </c>
      <c r="L238" s="94">
        <v>793</v>
      </c>
      <c r="M238" s="78">
        <f t="shared" si="50"/>
        <v>100</v>
      </c>
      <c r="N238" s="96" t="s">
        <v>182</v>
      </c>
      <c r="O238" s="97"/>
      <c r="P238" s="97" t="s">
        <v>650</v>
      </c>
      <c r="Q238" s="98"/>
      <c r="R238" s="196" t="s">
        <v>39</v>
      </c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</row>
    <row r="239" spans="1:161" s="148" customFormat="1" ht="16.5" customHeight="1" x14ac:dyDescent="0.2">
      <c r="A239" s="638" t="s">
        <v>651</v>
      </c>
      <c r="B239" s="639" t="s">
        <v>393</v>
      </c>
      <c r="C239" s="105" t="s">
        <v>76</v>
      </c>
      <c r="D239" s="130" t="s">
        <v>652</v>
      </c>
      <c r="E239" s="71">
        <f t="shared" si="67"/>
        <v>2388</v>
      </c>
      <c r="F239" s="128">
        <v>2078</v>
      </c>
      <c r="G239" s="93"/>
      <c r="H239" s="640">
        <v>310</v>
      </c>
      <c r="I239" s="641">
        <v>2388</v>
      </c>
      <c r="J239" s="113">
        <v>31</v>
      </c>
      <c r="K239" s="114">
        <v>31</v>
      </c>
      <c r="L239" s="94">
        <v>31</v>
      </c>
      <c r="M239" s="78">
        <f t="shared" si="50"/>
        <v>100</v>
      </c>
      <c r="N239" s="96" t="s">
        <v>138</v>
      </c>
      <c r="O239" s="97"/>
      <c r="P239" s="97" t="s">
        <v>782</v>
      </c>
      <c r="Q239" s="98"/>
      <c r="R239" s="196" t="s">
        <v>39</v>
      </c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00"/>
      <c r="CN239" s="100"/>
      <c r="CO239" s="100"/>
      <c r="CP239" s="100"/>
      <c r="CQ239" s="100"/>
      <c r="CR239" s="100"/>
      <c r="CS239" s="100"/>
      <c r="CT239" s="100"/>
      <c r="CU239" s="100"/>
      <c r="CV239" s="100"/>
      <c r="CW239" s="100"/>
      <c r="CX239" s="100"/>
      <c r="CY239" s="100"/>
      <c r="CZ239" s="100"/>
      <c r="DA239" s="100"/>
      <c r="DB239" s="100"/>
      <c r="DC239" s="100"/>
      <c r="DD239" s="100"/>
      <c r="DE239" s="100"/>
      <c r="DF239" s="100"/>
      <c r="DG239" s="100"/>
      <c r="DH239" s="100"/>
      <c r="DI239" s="100"/>
      <c r="DJ239" s="100"/>
      <c r="DK239" s="100"/>
      <c r="DL239" s="100"/>
      <c r="DM239" s="100"/>
      <c r="DN239" s="100"/>
      <c r="DO239" s="100"/>
      <c r="DP239" s="100"/>
      <c r="DQ239" s="100"/>
      <c r="DR239" s="100"/>
      <c r="DS239" s="100"/>
      <c r="DT239" s="100"/>
      <c r="DU239" s="100"/>
      <c r="DV239" s="100"/>
      <c r="DW239" s="100"/>
      <c r="DX239" s="100"/>
      <c r="DY239" s="100"/>
      <c r="DZ239" s="100"/>
      <c r="EA239" s="100"/>
      <c r="EB239" s="100"/>
      <c r="EC239" s="100"/>
      <c r="ED239" s="100"/>
      <c r="EE239" s="100"/>
      <c r="EF239" s="100"/>
      <c r="EG239" s="100"/>
      <c r="EH239" s="100"/>
      <c r="EI239" s="100"/>
      <c r="EJ239" s="100"/>
      <c r="EK239" s="100"/>
      <c r="EL239" s="100"/>
      <c r="EM239" s="100"/>
      <c r="EN239" s="100"/>
      <c r="EO239" s="100"/>
      <c r="EP239" s="100"/>
      <c r="EQ239" s="100"/>
      <c r="ER239" s="100"/>
      <c r="ES239" s="100"/>
      <c r="ET239" s="100"/>
      <c r="EU239" s="100"/>
      <c r="EV239" s="100"/>
      <c r="EW239" s="100"/>
      <c r="EX239" s="100"/>
      <c r="EY239" s="100"/>
      <c r="EZ239" s="100"/>
      <c r="FA239" s="100"/>
      <c r="FB239" s="100"/>
      <c r="FC239" s="100"/>
      <c r="FD239" s="100"/>
      <c r="FE239" s="100"/>
    </row>
    <row r="240" spans="1:161" s="104" customFormat="1" ht="16.5" customHeight="1" x14ac:dyDescent="0.2">
      <c r="A240" s="638" t="s">
        <v>653</v>
      </c>
      <c r="B240" s="639" t="s">
        <v>32</v>
      </c>
      <c r="C240" s="105" t="s">
        <v>76</v>
      </c>
      <c r="D240" s="310" t="s">
        <v>654</v>
      </c>
      <c r="E240" s="88">
        <f t="shared" si="67"/>
        <v>5448</v>
      </c>
      <c r="F240" s="128">
        <v>4977</v>
      </c>
      <c r="G240" s="93"/>
      <c r="H240" s="640">
        <v>471</v>
      </c>
      <c r="I240" s="641">
        <v>5448</v>
      </c>
      <c r="J240" s="127">
        <v>3720</v>
      </c>
      <c r="K240" s="128">
        <v>3476</v>
      </c>
      <c r="L240" s="94">
        <v>3476</v>
      </c>
      <c r="M240" s="95">
        <f t="shared" si="50"/>
        <v>100</v>
      </c>
      <c r="N240" s="96" t="s">
        <v>160</v>
      </c>
      <c r="O240" s="97"/>
      <c r="P240" s="97" t="s">
        <v>506</v>
      </c>
      <c r="Q240" s="98"/>
      <c r="R240" s="196" t="s">
        <v>39</v>
      </c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</row>
    <row r="241" spans="1:161" s="107" customFormat="1" ht="16.5" customHeight="1" x14ac:dyDescent="0.2">
      <c r="A241" s="638" t="s">
        <v>655</v>
      </c>
      <c r="B241" s="639" t="s">
        <v>32</v>
      </c>
      <c r="C241" s="105" t="s">
        <v>76</v>
      </c>
      <c r="D241" s="642" t="s">
        <v>656</v>
      </c>
      <c r="E241" s="71">
        <f t="shared" si="67"/>
        <v>1972</v>
      </c>
      <c r="F241" s="128">
        <v>1972</v>
      </c>
      <c r="G241" s="93"/>
      <c r="H241" s="640"/>
      <c r="I241" s="641">
        <v>1972</v>
      </c>
      <c r="J241" s="113">
        <v>1972</v>
      </c>
      <c r="K241" s="114">
        <v>1972</v>
      </c>
      <c r="L241" s="94">
        <v>1972</v>
      </c>
      <c r="M241" s="78">
        <f t="shared" si="50"/>
        <v>100</v>
      </c>
      <c r="N241" s="96" t="s">
        <v>657</v>
      </c>
      <c r="O241" s="97"/>
      <c r="P241" s="97" t="s">
        <v>658</v>
      </c>
      <c r="Q241" s="98"/>
      <c r="R241" s="196" t="s">
        <v>39</v>
      </c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</row>
    <row r="242" spans="1:161" s="107" customFormat="1" ht="16.5" customHeight="1" x14ac:dyDescent="0.2">
      <c r="A242" s="638" t="s">
        <v>659</v>
      </c>
      <c r="B242" s="639" t="s">
        <v>112</v>
      </c>
      <c r="C242" s="105" t="s">
        <v>76</v>
      </c>
      <c r="D242" s="643" t="s">
        <v>660</v>
      </c>
      <c r="E242" s="71">
        <f t="shared" si="67"/>
        <v>3180</v>
      </c>
      <c r="F242" s="128">
        <v>3017</v>
      </c>
      <c r="G242" s="93"/>
      <c r="H242" s="640">
        <v>163</v>
      </c>
      <c r="I242" s="641">
        <v>3180</v>
      </c>
      <c r="J242" s="127">
        <v>3400</v>
      </c>
      <c r="K242" s="128">
        <v>3279</v>
      </c>
      <c r="L242" s="94">
        <v>3180</v>
      </c>
      <c r="M242" s="78">
        <f t="shared" si="50"/>
        <v>96.980786825251599</v>
      </c>
      <c r="N242" s="96"/>
      <c r="O242" s="97" t="s">
        <v>188</v>
      </c>
      <c r="P242" s="97" t="s">
        <v>661</v>
      </c>
      <c r="Q242" s="98"/>
      <c r="R242" s="196" t="s">
        <v>39</v>
      </c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</row>
    <row r="243" spans="1:161" s="107" customFormat="1" ht="16.5" customHeight="1" x14ac:dyDescent="0.2">
      <c r="A243" s="638" t="s">
        <v>662</v>
      </c>
      <c r="B243" s="639" t="s">
        <v>32</v>
      </c>
      <c r="C243" s="105" t="s">
        <v>76</v>
      </c>
      <c r="D243" s="644" t="s">
        <v>663</v>
      </c>
      <c r="E243" s="88">
        <f t="shared" si="67"/>
        <v>2119</v>
      </c>
      <c r="F243" s="128">
        <v>1961</v>
      </c>
      <c r="G243" s="93"/>
      <c r="H243" s="640">
        <v>158</v>
      </c>
      <c r="I243" s="641">
        <v>2119</v>
      </c>
      <c r="J243" s="113">
        <v>2300</v>
      </c>
      <c r="K243" s="114">
        <v>2120</v>
      </c>
      <c r="L243" s="94">
        <v>2119</v>
      </c>
      <c r="M243" s="95">
        <f t="shared" si="50"/>
        <v>99.952830188679243</v>
      </c>
      <c r="N243" s="96"/>
      <c r="O243" s="97" t="s">
        <v>64</v>
      </c>
      <c r="P243" s="97" t="s">
        <v>340</v>
      </c>
      <c r="Q243" s="98"/>
      <c r="R243" s="196" t="s">
        <v>39</v>
      </c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</row>
    <row r="244" spans="1:161" s="107" customFormat="1" ht="16.5" customHeight="1" x14ac:dyDescent="0.2">
      <c r="A244" s="638" t="s">
        <v>664</v>
      </c>
      <c r="B244" s="639" t="s">
        <v>75</v>
      </c>
      <c r="C244" s="105" t="s">
        <v>76</v>
      </c>
      <c r="D244" s="644" t="s">
        <v>665</v>
      </c>
      <c r="E244" s="88">
        <f t="shared" si="67"/>
        <v>5879</v>
      </c>
      <c r="F244" s="128">
        <v>5432</v>
      </c>
      <c r="G244" s="93"/>
      <c r="H244" s="640">
        <v>447</v>
      </c>
      <c r="I244" s="641">
        <v>5879</v>
      </c>
      <c r="J244" s="113">
        <v>8650</v>
      </c>
      <c r="K244" s="114">
        <v>4679</v>
      </c>
      <c r="L244" s="94">
        <v>4679</v>
      </c>
      <c r="M244" s="95">
        <f t="shared" si="50"/>
        <v>100</v>
      </c>
      <c r="N244" s="96"/>
      <c r="O244" s="97" t="s">
        <v>78</v>
      </c>
      <c r="P244" s="97" t="s">
        <v>379</v>
      </c>
      <c r="Q244" s="98"/>
      <c r="R244" s="140" t="s">
        <v>97</v>
      </c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</row>
    <row r="245" spans="1:161" s="107" customFormat="1" ht="16.5" customHeight="1" x14ac:dyDescent="0.2">
      <c r="A245" s="638" t="s">
        <v>666</v>
      </c>
      <c r="B245" s="639" t="s">
        <v>53</v>
      </c>
      <c r="C245" s="105" t="s">
        <v>76</v>
      </c>
      <c r="D245" s="637" t="s">
        <v>667</v>
      </c>
      <c r="E245" s="88">
        <f t="shared" si="67"/>
        <v>4039</v>
      </c>
      <c r="F245" s="128">
        <v>3751</v>
      </c>
      <c r="G245" s="93"/>
      <c r="H245" s="640">
        <v>288</v>
      </c>
      <c r="I245" s="641">
        <v>4039</v>
      </c>
      <c r="J245" s="113">
        <v>6200</v>
      </c>
      <c r="K245" s="114">
        <v>4039</v>
      </c>
      <c r="L245" s="94">
        <v>4039</v>
      </c>
      <c r="M245" s="95">
        <f t="shared" si="50"/>
        <v>100</v>
      </c>
      <c r="N245" s="96"/>
      <c r="O245" s="97" t="s">
        <v>195</v>
      </c>
      <c r="P245" s="97" t="s">
        <v>668</v>
      </c>
      <c r="Q245" s="98"/>
      <c r="R245" s="83" t="s">
        <v>39</v>
      </c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</row>
    <row r="246" spans="1:161" s="118" customFormat="1" ht="17.25" customHeight="1" thickBot="1" x14ac:dyDescent="0.25">
      <c r="A246" s="645" t="s">
        <v>669</v>
      </c>
      <c r="B246" s="646" t="s">
        <v>32</v>
      </c>
      <c r="C246" s="110" t="s">
        <v>76</v>
      </c>
      <c r="D246" s="637" t="s">
        <v>670</v>
      </c>
      <c r="E246" s="71">
        <f t="shared" si="67"/>
        <v>1086</v>
      </c>
      <c r="F246" s="114">
        <v>976</v>
      </c>
      <c r="G246" s="76"/>
      <c r="H246" s="647">
        <v>110</v>
      </c>
      <c r="I246" s="648">
        <v>1086</v>
      </c>
      <c r="J246" s="113">
        <v>1150</v>
      </c>
      <c r="K246" s="114">
        <v>1087</v>
      </c>
      <c r="L246" s="77">
        <v>1086</v>
      </c>
      <c r="M246" s="78">
        <f t="shared" si="50"/>
        <v>99.908003679852811</v>
      </c>
      <c r="N246" s="79"/>
      <c r="O246" s="80" t="s">
        <v>95</v>
      </c>
      <c r="P246" s="80" t="s">
        <v>637</v>
      </c>
      <c r="Q246" s="82"/>
      <c r="R246" s="83" t="s">
        <v>39</v>
      </c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17"/>
      <c r="CN246" s="117"/>
      <c r="CO246" s="117"/>
      <c r="CP246" s="117"/>
      <c r="CQ246" s="117"/>
      <c r="CR246" s="117"/>
      <c r="CS246" s="117"/>
      <c r="CT246" s="117"/>
      <c r="CU246" s="117"/>
      <c r="CV246" s="117"/>
      <c r="CW246" s="117"/>
      <c r="CX246" s="117"/>
      <c r="CY246" s="117"/>
      <c r="CZ246" s="117"/>
      <c r="DA246" s="117"/>
      <c r="DB246" s="117"/>
      <c r="DC246" s="117"/>
      <c r="DD246" s="117"/>
      <c r="DE246" s="117"/>
      <c r="DF246" s="117"/>
      <c r="DG246" s="117"/>
      <c r="DH246" s="117"/>
      <c r="DI246" s="117"/>
      <c r="DJ246" s="117"/>
      <c r="DK246" s="117"/>
      <c r="DL246" s="117"/>
      <c r="DM246" s="117"/>
      <c r="DN246" s="117"/>
      <c r="DO246" s="117"/>
      <c r="DP246" s="117"/>
      <c r="DQ246" s="117"/>
      <c r="DR246" s="117"/>
      <c r="DS246" s="117"/>
      <c r="DT246" s="117"/>
      <c r="DU246" s="117"/>
      <c r="DV246" s="117"/>
      <c r="DW246" s="117"/>
      <c r="DX246" s="117"/>
      <c r="DY246" s="117"/>
      <c r="DZ246" s="117"/>
      <c r="EA246" s="117"/>
      <c r="EB246" s="117"/>
      <c r="EC246" s="117"/>
      <c r="ED246" s="117"/>
      <c r="EE246" s="117"/>
      <c r="EF246" s="117"/>
      <c r="EG246" s="117"/>
      <c r="EH246" s="117"/>
      <c r="EI246" s="117"/>
      <c r="EJ246" s="117"/>
      <c r="EK246" s="117"/>
      <c r="EL246" s="117"/>
      <c r="EM246" s="117"/>
      <c r="EN246" s="117"/>
      <c r="EO246" s="117"/>
      <c r="EP246" s="117"/>
      <c r="EQ246" s="117"/>
      <c r="ER246" s="117"/>
      <c r="ES246" s="117"/>
      <c r="ET246" s="117"/>
      <c r="EU246" s="117"/>
      <c r="EV246" s="117"/>
      <c r="EW246" s="117"/>
      <c r="EX246" s="117"/>
      <c r="EY246" s="117"/>
      <c r="EZ246" s="117"/>
      <c r="FA246" s="117"/>
      <c r="FB246" s="117"/>
      <c r="FC246" s="117"/>
      <c r="FD246" s="117"/>
      <c r="FE246" s="117"/>
    </row>
    <row r="247" spans="1:161" s="107" customFormat="1" ht="13.5" customHeight="1" x14ac:dyDescent="0.2">
      <c r="A247" s="638" t="s">
        <v>671</v>
      </c>
      <c r="B247" s="646" t="s">
        <v>53</v>
      </c>
      <c r="C247" s="110" t="s">
        <v>76</v>
      </c>
      <c r="D247" s="649" t="s">
        <v>672</v>
      </c>
      <c r="E247" s="71">
        <f t="shared" si="67"/>
        <v>82</v>
      </c>
      <c r="F247" s="114">
        <v>70</v>
      </c>
      <c r="G247" s="76"/>
      <c r="H247" s="647">
        <v>12</v>
      </c>
      <c r="I247" s="648">
        <v>82</v>
      </c>
      <c r="J247" s="113">
        <v>90</v>
      </c>
      <c r="K247" s="135">
        <v>83</v>
      </c>
      <c r="L247" s="77">
        <v>82</v>
      </c>
      <c r="M247" s="95">
        <f t="shared" si="50"/>
        <v>98.795180722891558</v>
      </c>
      <c r="N247" s="96"/>
      <c r="O247" s="97" t="s">
        <v>57</v>
      </c>
      <c r="P247" s="97" t="s">
        <v>673</v>
      </c>
      <c r="Q247" s="98"/>
      <c r="R247" s="83" t="s">
        <v>39</v>
      </c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</row>
    <row r="248" spans="1:161" s="107" customFormat="1" ht="16.5" customHeight="1" thickBot="1" x14ac:dyDescent="0.25">
      <c r="A248" s="650" t="s">
        <v>674</v>
      </c>
      <c r="B248" s="651" t="s">
        <v>75</v>
      </c>
      <c r="C248" s="289" t="s">
        <v>76</v>
      </c>
      <c r="D248" s="652" t="s">
        <v>675</v>
      </c>
      <c r="E248" s="182">
        <f t="shared" si="67"/>
        <v>380</v>
      </c>
      <c r="F248" s="292">
        <v>339</v>
      </c>
      <c r="G248" s="653"/>
      <c r="H248" s="654">
        <v>41</v>
      </c>
      <c r="I248" s="655">
        <v>380</v>
      </c>
      <c r="J248" s="291">
        <v>400</v>
      </c>
      <c r="K248" s="443">
        <v>380</v>
      </c>
      <c r="L248" s="293">
        <v>380</v>
      </c>
      <c r="M248" s="256">
        <f t="shared" si="50"/>
        <v>100</v>
      </c>
      <c r="N248" s="257"/>
      <c r="O248" s="258" t="s">
        <v>206</v>
      </c>
      <c r="P248" s="258" t="s">
        <v>676</v>
      </c>
      <c r="Q248" s="259"/>
      <c r="R248" s="656" t="s">
        <v>677</v>
      </c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</row>
    <row r="249" spans="1:161" s="107" customFormat="1" ht="17.25" customHeight="1" x14ac:dyDescent="0.2">
      <c r="A249" s="638" t="s">
        <v>678</v>
      </c>
      <c r="B249" s="639" t="s">
        <v>32</v>
      </c>
      <c r="C249" s="105" t="s">
        <v>76</v>
      </c>
      <c r="D249" s="657" t="s">
        <v>679</v>
      </c>
      <c r="E249" s="88">
        <f t="shared" si="67"/>
        <v>369</v>
      </c>
      <c r="F249" s="128">
        <v>303</v>
      </c>
      <c r="G249" s="93"/>
      <c r="H249" s="640">
        <v>66</v>
      </c>
      <c r="I249" s="641">
        <v>369</v>
      </c>
      <c r="J249" s="127">
        <v>550</v>
      </c>
      <c r="K249" s="332">
        <v>370</v>
      </c>
      <c r="L249" s="94">
        <v>369</v>
      </c>
      <c r="M249" s="95">
        <f t="shared" si="50"/>
        <v>99.729729729729726</v>
      </c>
      <c r="N249" s="96" t="s">
        <v>57</v>
      </c>
      <c r="O249" s="97"/>
      <c r="P249" s="97" t="s">
        <v>676</v>
      </c>
      <c r="Q249" s="98"/>
      <c r="R249" s="196" t="s">
        <v>677</v>
      </c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</row>
    <row r="250" spans="1:161" s="107" customFormat="1" ht="17.25" customHeight="1" x14ac:dyDescent="0.2">
      <c r="A250" s="638" t="s">
        <v>680</v>
      </c>
      <c r="B250" s="639" t="s">
        <v>180</v>
      </c>
      <c r="C250" s="105" t="s">
        <v>76</v>
      </c>
      <c r="D250" s="644" t="s">
        <v>681</v>
      </c>
      <c r="E250" s="71">
        <f t="shared" si="67"/>
        <v>423</v>
      </c>
      <c r="F250" s="128">
        <v>379</v>
      </c>
      <c r="G250" s="93"/>
      <c r="H250" s="640">
        <v>44</v>
      </c>
      <c r="I250" s="641">
        <v>423</v>
      </c>
      <c r="J250" s="127">
        <v>450</v>
      </c>
      <c r="K250" s="332">
        <v>424</v>
      </c>
      <c r="L250" s="77">
        <v>423</v>
      </c>
      <c r="M250" s="95">
        <f t="shared" si="50"/>
        <v>99.764150943396217</v>
      </c>
      <c r="N250" s="96" t="s">
        <v>196</v>
      </c>
      <c r="O250" s="97"/>
      <c r="P250" s="97" t="s">
        <v>382</v>
      </c>
      <c r="Q250" s="98"/>
      <c r="R250" s="196" t="s">
        <v>39</v>
      </c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</row>
    <row r="251" spans="1:161" s="107" customFormat="1" ht="17.25" customHeight="1" x14ac:dyDescent="0.2">
      <c r="A251" s="638" t="s">
        <v>682</v>
      </c>
      <c r="B251" s="639" t="s">
        <v>204</v>
      </c>
      <c r="C251" s="105" t="s">
        <v>76</v>
      </c>
      <c r="D251" s="644" t="s">
        <v>683</v>
      </c>
      <c r="E251" s="71">
        <f t="shared" si="67"/>
        <v>413</v>
      </c>
      <c r="F251" s="128">
        <v>371</v>
      </c>
      <c r="G251" s="93"/>
      <c r="H251" s="640">
        <v>42</v>
      </c>
      <c r="I251" s="641">
        <v>413</v>
      </c>
      <c r="J251" s="127">
        <v>600</v>
      </c>
      <c r="K251" s="332">
        <v>414</v>
      </c>
      <c r="L251" s="77">
        <v>413</v>
      </c>
      <c r="M251" s="95">
        <f t="shared" si="50"/>
        <v>99.758454106280197</v>
      </c>
      <c r="N251" s="96"/>
      <c r="O251" s="97" t="s">
        <v>188</v>
      </c>
      <c r="P251" s="97" t="s">
        <v>684</v>
      </c>
      <c r="Q251" s="98"/>
      <c r="R251" s="196" t="s">
        <v>39</v>
      </c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</row>
    <row r="252" spans="1:161" s="107" customFormat="1" ht="27" customHeight="1" x14ac:dyDescent="0.2">
      <c r="A252" s="638" t="s">
        <v>685</v>
      </c>
      <c r="B252" s="639" t="s">
        <v>84</v>
      </c>
      <c r="C252" s="105" t="s">
        <v>76</v>
      </c>
      <c r="D252" s="658" t="s">
        <v>686</v>
      </c>
      <c r="E252" s="71">
        <f t="shared" si="67"/>
        <v>3522</v>
      </c>
      <c r="F252" s="76">
        <v>3305</v>
      </c>
      <c r="G252" s="76"/>
      <c r="H252" s="647">
        <v>217</v>
      </c>
      <c r="I252" s="648">
        <v>3522</v>
      </c>
      <c r="J252" s="113">
        <v>0</v>
      </c>
      <c r="K252" s="175">
        <v>1822</v>
      </c>
      <c r="L252" s="77">
        <v>1822</v>
      </c>
      <c r="M252" s="78">
        <f t="shared" si="50"/>
        <v>100</v>
      </c>
      <c r="N252" s="96"/>
      <c r="O252" s="97" t="s">
        <v>195</v>
      </c>
      <c r="P252" s="97" t="s">
        <v>687</v>
      </c>
      <c r="Q252" s="98"/>
      <c r="R252" s="140" t="s">
        <v>97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</row>
    <row r="253" spans="1:161" s="147" customFormat="1" ht="27" customHeight="1" x14ac:dyDescent="0.2">
      <c r="A253" s="638" t="s">
        <v>688</v>
      </c>
      <c r="B253" s="639" t="s">
        <v>84</v>
      </c>
      <c r="C253" s="105" t="s">
        <v>76</v>
      </c>
      <c r="D253" s="431" t="s">
        <v>689</v>
      </c>
      <c r="E253" s="88">
        <f t="shared" si="67"/>
        <v>3202</v>
      </c>
      <c r="F253" s="93">
        <v>3014</v>
      </c>
      <c r="G253" s="93"/>
      <c r="H253" s="640">
        <v>188</v>
      </c>
      <c r="I253" s="641">
        <v>3202</v>
      </c>
      <c r="J253" s="127">
        <v>0</v>
      </c>
      <c r="K253" s="151">
        <v>3202</v>
      </c>
      <c r="L253" s="94">
        <v>3202</v>
      </c>
      <c r="M253" s="95">
        <f t="shared" si="50"/>
        <v>100</v>
      </c>
      <c r="N253" s="96"/>
      <c r="O253" s="97" t="s">
        <v>690</v>
      </c>
      <c r="P253" s="97" t="s">
        <v>676</v>
      </c>
      <c r="Q253" s="98"/>
      <c r="R253" s="83" t="s">
        <v>39</v>
      </c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00"/>
      <c r="CN253" s="100"/>
      <c r="CO253" s="100"/>
      <c r="CP253" s="100"/>
      <c r="CQ253" s="100"/>
      <c r="CR253" s="100"/>
      <c r="CS253" s="100"/>
      <c r="CT253" s="100"/>
      <c r="CU253" s="100"/>
      <c r="CV253" s="100"/>
      <c r="CW253" s="100"/>
      <c r="CX253" s="100"/>
      <c r="CY253" s="100"/>
      <c r="CZ253" s="100"/>
      <c r="DA253" s="100"/>
      <c r="DB253" s="100"/>
      <c r="DC253" s="100"/>
      <c r="DD253" s="100"/>
      <c r="DE253" s="100"/>
      <c r="DF253" s="100"/>
      <c r="DG253" s="100"/>
      <c r="DH253" s="100"/>
      <c r="DI253" s="100"/>
      <c r="DJ253" s="100"/>
      <c r="DK253" s="100"/>
      <c r="DL253" s="100"/>
      <c r="DM253" s="100"/>
      <c r="DN253" s="100"/>
      <c r="DO253" s="100"/>
      <c r="DP253" s="100"/>
      <c r="DQ253" s="100"/>
      <c r="DR253" s="100"/>
      <c r="DS253" s="100"/>
      <c r="DT253" s="100"/>
      <c r="DU253" s="100"/>
      <c r="DV253" s="100"/>
      <c r="DW253" s="100"/>
      <c r="DX253" s="100"/>
      <c r="DY253" s="100"/>
      <c r="DZ253" s="100"/>
      <c r="EA253" s="100"/>
      <c r="EB253" s="100"/>
      <c r="EC253" s="100"/>
      <c r="ED253" s="100"/>
      <c r="EE253" s="100"/>
      <c r="EF253" s="100"/>
      <c r="EG253" s="100"/>
      <c r="EH253" s="100"/>
      <c r="EI253" s="100"/>
      <c r="EJ253" s="100"/>
      <c r="EK253" s="100"/>
      <c r="EL253" s="100"/>
      <c r="EM253" s="100"/>
      <c r="EN253" s="100"/>
      <c r="EO253" s="100"/>
      <c r="EP253" s="100"/>
      <c r="EQ253" s="100"/>
      <c r="ER253" s="100"/>
      <c r="ES253" s="100"/>
      <c r="ET253" s="100"/>
      <c r="EU253" s="100"/>
      <c r="EV253" s="100"/>
      <c r="EW253" s="100"/>
      <c r="EX253" s="100"/>
      <c r="EY253" s="100"/>
      <c r="EZ253" s="100"/>
      <c r="FA253" s="100"/>
      <c r="FB253" s="100"/>
      <c r="FC253" s="100"/>
      <c r="FD253" s="100"/>
      <c r="FE253" s="100"/>
    </row>
    <row r="254" spans="1:161" s="104" customFormat="1" ht="16.5" customHeight="1" x14ac:dyDescent="0.2">
      <c r="A254" s="638" t="s">
        <v>691</v>
      </c>
      <c r="B254" s="639" t="s">
        <v>186</v>
      </c>
      <c r="C254" s="86" t="s">
        <v>76</v>
      </c>
      <c r="D254" s="411" t="s">
        <v>692</v>
      </c>
      <c r="E254" s="88">
        <f t="shared" si="67"/>
        <v>1486</v>
      </c>
      <c r="F254" s="93">
        <v>1305</v>
      </c>
      <c r="G254" s="93"/>
      <c r="H254" s="640">
        <v>181</v>
      </c>
      <c r="I254" s="641">
        <v>1486</v>
      </c>
      <c r="J254" s="127">
        <v>0</v>
      </c>
      <c r="K254" s="93">
        <v>1086</v>
      </c>
      <c r="L254" s="94">
        <v>1086</v>
      </c>
      <c r="M254" s="95">
        <f t="shared" si="50"/>
        <v>100</v>
      </c>
      <c r="N254" s="96" t="s">
        <v>195</v>
      </c>
      <c r="O254" s="97"/>
      <c r="P254" s="97" t="s">
        <v>693</v>
      </c>
      <c r="Q254" s="98"/>
      <c r="R254" s="140" t="s">
        <v>97</v>
      </c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</row>
    <row r="255" spans="1:161" s="107" customFormat="1" ht="16.5" customHeight="1" x14ac:dyDescent="0.2">
      <c r="A255" s="638" t="s">
        <v>694</v>
      </c>
      <c r="B255" s="639" t="s">
        <v>53</v>
      </c>
      <c r="C255" s="105" t="s">
        <v>76</v>
      </c>
      <c r="D255" s="411" t="s">
        <v>695</v>
      </c>
      <c r="E255" s="88">
        <f t="shared" si="67"/>
        <v>544</v>
      </c>
      <c r="F255" s="93">
        <v>506</v>
      </c>
      <c r="G255" s="93"/>
      <c r="H255" s="640">
        <v>38</v>
      </c>
      <c r="I255" s="641">
        <v>544</v>
      </c>
      <c r="J255" s="113">
        <v>0</v>
      </c>
      <c r="K255" s="76">
        <v>545</v>
      </c>
      <c r="L255" s="77">
        <v>544</v>
      </c>
      <c r="M255" s="95">
        <f t="shared" si="50"/>
        <v>99.816513761467888</v>
      </c>
      <c r="N255" s="96"/>
      <c r="O255" s="97" t="s">
        <v>87</v>
      </c>
      <c r="P255" s="97" t="s">
        <v>696</v>
      </c>
      <c r="Q255" s="98"/>
      <c r="R255" s="196" t="s">
        <v>39</v>
      </c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</row>
    <row r="256" spans="1:161" s="104" customFormat="1" ht="16.5" customHeight="1" x14ac:dyDescent="0.2">
      <c r="A256" s="645" t="s">
        <v>697</v>
      </c>
      <c r="B256" s="646" t="s">
        <v>53</v>
      </c>
      <c r="C256" s="110" t="s">
        <v>76</v>
      </c>
      <c r="D256" s="406" t="s">
        <v>698</v>
      </c>
      <c r="E256" s="71">
        <f t="shared" si="67"/>
        <v>4076</v>
      </c>
      <c r="F256" s="76">
        <v>3767</v>
      </c>
      <c r="G256" s="76"/>
      <c r="H256" s="647">
        <v>309</v>
      </c>
      <c r="I256" s="648">
        <v>4076</v>
      </c>
      <c r="J256" s="113">
        <v>0</v>
      </c>
      <c r="K256" s="76">
        <v>3169</v>
      </c>
      <c r="L256" s="77">
        <v>3169</v>
      </c>
      <c r="M256" s="78">
        <f t="shared" si="50"/>
        <v>100</v>
      </c>
      <c r="N256" s="79"/>
      <c r="O256" s="80" t="s">
        <v>44</v>
      </c>
      <c r="P256" s="80" t="s">
        <v>379</v>
      </c>
      <c r="Q256" s="82"/>
      <c r="R256" s="164" t="s">
        <v>97</v>
      </c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</row>
    <row r="257" spans="1:161" s="104" customFormat="1" ht="16.5" customHeight="1" x14ac:dyDescent="0.2">
      <c r="A257" s="638" t="s">
        <v>699</v>
      </c>
      <c r="B257" s="639" t="s">
        <v>53</v>
      </c>
      <c r="C257" s="110" t="s">
        <v>76</v>
      </c>
      <c r="D257" s="469" t="s">
        <v>700</v>
      </c>
      <c r="E257" s="71">
        <f t="shared" si="67"/>
        <v>5217</v>
      </c>
      <c r="F257" s="93">
        <v>4898</v>
      </c>
      <c r="G257" s="93"/>
      <c r="H257" s="640">
        <v>319</v>
      </c>
      <c r="I257" s="641">
        <v>5217</v>
      </c>
      <c r="J257" s="127">
        <v>0</v>
      </c>
      <c r="K257" s="93">
        <v>95</v>
      </c>
      <c r="L257" s="94">
        <v>95</v>
      </c>
      <c r="M257" s="78">
        <f t="shared" si="50"/>
        <v>100</v>
      </c>
      <c r="N257" s="96" t="s">
        <v>50</v>
      </c>
      <c r="O257" s="97"/>
      <c r="P257" s="97" t="s">
        <v>701</v>
      </c>
      <c r="Q257" s="98"/>
      <c r="R257" s="164" t="s">
        <v>97</v>
      </c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</row>
    <row r="258" spans="1:161" s="104" customFormat="1" ht="16.5" customHeight="1" x14ac:dyDescent="0.2">
      <c r="A258" s="645" t="s">
        <v>702</v>
      </c>
      <c r="B258" s="646" t="s">
        <v>84</v>
      </c>
      <c r="C258" s="110" t="s">
        <v>76</v>
      </c>
      <c r="D258" s="469" t="s">
        <v>703</v>
      </c>
      <c r="E258" s="71">
        <f t="shared" si="67"/>
        <v>1487</v>
      </c>
      <c r="F258" s="76">
        <v>1353</v>
      </c>
      <c r="G258" s="76"/>
      <c r="H258" s="647">
        <v>134</v>
      </c>
      <c r="I258" s="648">
        <v>1487</v>
      </c>
      <c r="J258" s="127">
        <v>0</v>
      </c>
      <c r="K258" s="76">
        <v>1488</v>
      </c>
      <c r="L258" s="77">
        <v>1487</v>
      </c>
      <c r="M258" s="78">
        <f t="shared" si="50"/>
        <v>99.932795698924721</v>
      </c>
      <c r="N258" s="79" t="s">
        <v>201</v>
      </c>
      <c r="O258" s="80"/>
      <c r="P258" s="80" t="s">
        <v>704</v>
      </c>
      <c r="Q258" s="82"/>
      <c r="R258" s="83" t="s">
        <v>677</v>
      </c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</row>
    <row r="259" spans="1:161" s="104" customFormat="1" ht="16.5" customHeight="1" thickBot="1" x14ac:dyDescent="0.25">
      <c r="A259" s="659" t="s">
        <v>705</v>
      </c>
      <c r="B259" s="660" t="s">
        <v>53</v>
      </c>
      <c r="C259" s="110" t="s">
        <v>76</v>
      </c>
      <c r="D259" s="661" t="s">
        <v>706</v>
      </c>
      <c r="E259" s="217">
        <f t="shared" si="67"/>
        <v>3012</v>
      </c>
      <c r="F259" s="475">
        <v>2818</v>
      </c>
      <c r="G259" s="475"/>
      <c r="H259" s="662">
        <v>194</v>
      </c>
      <c r="I259" s="663">
        <v>3012</v>
      </c>
      <c r="J259" s="283">
        <v>0</v>
      </c>
      <c r="K259" s="475">
        <v>1512</v>
      </c>
      <c r="L259" s="664">
        <v>1512</v>
      </c>
      <c r="M259" s="224">
        <f t="shared" si="50"/>
        <v>100</v>
      </c>
      <c r="N259" s="225" t="s">
        <v>201</v>
      </c>
      <c r="O259" s="226"/>
      <c r="P259" s="226" t="s">
        <v>544</v>
      </c>
      <c r="Q259" s="227"/>
      <c r="R259" s="570" t="s">
        <v>97</v>
      </c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</row>
    <row r="260" spans="1:161" s="241" customFormat="1" ht="17.100000000000001" customHeight="1" thickBot="1" x14ac:dyDescent="0.25">
      <c r="A260" s="1015" t="s">
        <v>707</v>
      </c>
      <c r="B260" s="1016"/>
      <c r="C260" s="1016"/>
      <c r="D260" s="1017"/>
      <c r="E260" s="614">
        <f t="shared" ref="E260:L260" si="68">SUM(E261:E267)</f>
        <v>3814625.8919000002</v>
      </c>
      <c r="F260" s="618">
        <f t="shared" si="68"/>
        <v>3735714</v>
      </c>
      <c r="G260" s="618">
        <f t="shared" si="68"/>
        <v>67447.541900000011</v>
      </c>
      <c r="H260" s="665">
        <f t="shared" si="68"/>
        <v>6801.35</v>
      </c>
      <c r="I260" s="616">
        <f t="shared" si="68"/>
        <v>542580</v>
      </c>
      <c r="J260" s="617">
        <f t="shared" si="68"/>
        <v>100258</v>
      </c>
      <c r="K260" s="618">
        <f t="shared" si="68"/>
        <v>359243</v>
      </c>
      <c r="L260" s="615">
        <f t="shared" si="68"/>
        <v>347648</v>
      </c>
      <c r="M260" s="60">
        <f t="shared" si="50"/>
        <v>96.772379698421403</v>
      </c>
      <c r="N260" s="477"/>
      <c r="O260" s="666"/>
      <c r="P260" s="666"/>
      <c r="Q260" s="667"/>
      <c r="R260" s="668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66"/>
      <c r="EF260" s="66"/>
      <c r="EG260" s="66"/>
      <c r="EH260" s="66"/>
      <c r="EI260" s="66"/>
      <c r="EJ260" s="66"/>
      <c r="EK260" s="66"/>
      <c r="EL260" s="66"/>
    </row>
    <row r="261" spans="1:161" s="148" customFormat="1" ht="16.5" customHeight="1" x14ac:dyDescent="0.2">
      <c r="A261" s="201">
        <v>8100</v>
      </c>
      <c r="B261" s="109" t="s">
        <v>708</v>
      </c>
      <c r="C261" s="69" t="s">
        <v>33</v>
      </c>
      <c r="D261" s="669" t="s">
        <v>709</v>
      </c>
      <c r="E261" s="71">
        <f>SUM(F261:H261)</f>
        <v>72954</v>
      </c>
      <c r="F261" s="72">
        <v>72954</v>
      </c>
      <c r="G261" s="72"/>
      <c r="H261" s="73"/>
      <c r="I261" s="74">
        <v>51</v>
      </c>
      <c r="J261" s="127">
        <v>5000</v>
      </c>
      <c r="K261" s="128">
        <v>52</v>
      </c>
      <c r="L261" s="77">
        <v>51</v>
      </c>
      <c r="M261" s="78">
        <f t="shared" si="50"/>
        <v>98.076923076923066</v>
      </c>
      <c r="N261" s="79"/>
      <c r="O261" s="80"/>
      <c r="P261" s="195"/>
      <c r="Q261" s="98"/>
      <c r="R261" s="99" t="s">
        <v>710</v>
      </c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</row>
    <row r="262" spans="1:161" s="104" customFormat="1" ht="27.75" customHeight="1" x14ac:dyDescent="0.2">
      <c r="A262" s="157">
        <v>8114</v>
      </c>
      <c r="B262" s="123" t="s">
        <v>32</v>
      </c>
      <c r="C262" s="86" t="s">
        <v>98</v>
      </c>
      <c r="D262" s="120" t="s">
        <v>711</v>
      </c>
      <c r="E262" s="88">
        <f t="shared" ref="E262:E263" si="69">SUM(F262:H262)</f>
        <v>2265152</v>
      </c>
      <c r="F262" s="90">
        <v>2248643</v>
      </c>
      <c r="G262" s="90">
        <v>15479.65</v>
      </c>
      <c r="H262" s="103">
        <v>1029.3499999999999</v>
      </c>
      <c r="I262" s="91">
        <v>16509</v>
      </c>
      <c r="J262" s="127">
        <v>5230</v>
      </c>
      <c r="K262" s="128">
        <v>155</v>
      </c>
      <c r="L262" s="94">
        <v>155</v>
      </c>
      <c r="M262" s="95">
        <f>(L262/K262)*100</f>
        <v>100</v>
      </c>
      <c r="N262" s="96" t="s">
        <v>87</v>
      </c>
      <c r="O262" s="97" t="s">
        <v>124</v>
      </c>
      <c r="P262" s="97" t="s">
        <v>712</v>
      </c>
      <c r="Q262" s="98"/>
      <c r="R262" s="99" t="s">
        <v>713</v>
      </c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</row>
    <row r="263" spans="1:161" s="104" customFormat="1" ht="27.75" customHeight="1" x14ac:dyDescent="0.2">
      <c r="A263" s="157">
        <v>8130</v>
      </c>
      <c r="B263" s="123" t="s">
        <v>32</v>
      </c>
      <c r="C263" s="86" t="s">
        <v>213</v>
      </c>
      <c r="D263" s="670" t="s">
        <v>714</v>
      </c>
      <c r="E263" s="125">
        <f t="shared" si="69"/>
        <v>32134</v>
      </c>
      <c r="F263" s="90">
        <v>28617</v>
      </c>
      <c r="G263" s="90">
        <v>1600</v>
      </c>
      <c r="H263" s="671">
        <v>1917</v>
      </c>
      <c r="I263" s="91">
        <v>32134</v>
      </c>
      <c r="J263" s="127">
        <v>6196</v>
      </c>
      <c r="K263" s="128">
        <v>1137</v>
      </c>
      <c r="L263" s="94">
        <v>1136</v>
      </c>
      <c r="M263" s="95">
        <f t="shared" ref="M263:M264" si="70">(L263/K263)*100</f>
        <v>99.91204925241864</v>
      </c>
      <c r="N263" s="96" t="s">
        <v>629</v>
      </c>
      <c r="O263" s="573" t="s">
        <v>715</v>
      </c>
      <c r="P263" s="97" t="s">
        <v>716</v>
      </c>
      <c r="Q263" s="98" t="s">
        <v>178</v>
      </c>
      <c r="R263" s="99" t="s">
        <v>717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</row>
    <row r="264" spans="1:161" s="104" customFormat="1" ht="27.75" customHeight="1" x14ac:dyDescent="0.2">
      <c r="A264" s="201">
        <v>8141</v>
      </c>
      <c r="B264" s="109" t="s">
        <v>132</v>
      </c>
      <c r="C264" s="69" t="s">
        <v>213</v>
      </c>
      <c r="D264" s="379" t="s">
        <v>718</v>
      </c>
      <c r="E264" s="71">
        <v>447335</v>
      </c>
      <c r="F264" s="72">
        <v>436500</v>
      </c>
      <c r="G264" s="72">
        <v>4553</v>
      </c>
      <c r="H264" s="672">
        <v>1619</v>
      </c>
      <c r="I264" s="74">
        <v>447335</v>
      </c>
      <c r="J264" s="113">
        <v>70000</v>
      </c>
      <c r="K264" s="114">
        <v>356287</v>
      </c>
      <c r="L264" s="77">
        <v>344789</v>
      </c>
      <c r="M264" s="78">
        <f t="shared" si="70"/>
        <v>96.7728264011878</v>
      </c>
      <c r="N264" s="79" t="s">
        <v>719</v>
      </c>
      <c r="O264" s="673" t="s">
        <v>70</v>
      </c>
      <c r="P264" s="80" t="s">
        <v>720</v>
      </c>
      <c r="Q264" s="82" t="s">
        <v>124</v>
      </c>
      <c r="R264" s="99" t="s">
        <v>721</v>
      </c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</row>
    <row r="265" spans="1:161" s="107" customFormat="1" ht="17.25" customHeight="1" x14ac:dyDescent="0.2">
      <c r="A265" s="201">
        <v>8146</v>
      </c>
      <c r="B265" s="109" t="s">
        <v>132</v>
      </c>
      <c r="C265" s="69" t="s">
        <v>98</v>
      </c>
      <c r="D265" s="674" t="s">
        <v>722</v>
      </c>
      <c r="E265" s="71">
        <f t="shared" ref="E265" si="71">SUM(F265:H265)</f>
        <v>943126.89190000005</v>
      </c>
      <c r="F265" s="72">
        <v>900000</v>
      </c>
      <c r="G265" s="72">
        <f>42011.8619 -5+1115.03</f>
        <v>43121.891900000002</v>
      </c>
      <c r="H265" s="672">
        <v>5</v>
      </c>
      <c r="I265" s="74">
        <v>43127</v>
      </c>
      <c r="J265" s="113">
        <v>2151</v>
      </c>
      <c r="K265" s="114">
        <v>0</v>
      </c>
      <c r="L265" s="77">
        <v>0</v>
      </c>
      <c r="M265" s="159" t="s">
        <v>119</v>
      </c>
      <c r="N265" s="79"/>
      <c r="O265" s="80"/>
      <c r="P265" s="80" t="s">
        <v>723</v>
      </c>
      <c r="Q265" s="82"/>
      <c r="R265" s="138" t="s">
        <v>724</v>
      </c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</row>
    <row r="266" spans="1:161" s="147" customFormat="1" ht="54" customHeight="1" x14ac:dyDescent="0.2">
      <c r="A266" s="157">
        <v>8147</v>
      </c>
      <c r="B266" s="123" t="s">
        <v>204</v>
      </c>
      <c r="C266" s="105" t="s">
        <v>61</v>
      </c>
      <c r="D266" s="139" t="s">
        <v>725</v>
      </c>
      <c r="E266" s="88">
        <f>SUM(F266:H266)</f>
        <v>53193</v>
      </c>
      <c r="F266" s="90">
        <v>49000</v>
      </c>
      <c r="G266" s="90">
        <v>2693</v>
      </c>
      <c r="H266" s="103">
        <v>1500</v>
      </c>
      <c r="I266" s="91">
        <v>2693</v>
      </c>
      <c r="J266" s="113">
        <v>10881</v>
      </c>
      <c r="K266" s="114">
        <v>881</v>
      </c>
      <c r="L266" s="77">
        <v>786</v>
      </c>
      <c r="M266" s="95">
        <f t="shared" ref="M266" si="72">(L266/K266)*100</f>
        <v>89.216799091940985</v>
      </c>
      <c r="N266" s="96" t="s">
        <v>590</v>
      </c>
      <c r="O266" s="97" t="s">
        <v>78</v>
      </c>
      <c r="P266" s="97" t="s">
        <v>203</v>
      </c>
      <c r="Q266" s="82" t="s">
        <v>726</v>
      </c>
      <c r="R266" s="138" t="s">
        <v>727</v>
      </c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00"/>
      <c r="CN266" s="100"/>
      <c r="CO266" s="100"/>
      <c r="CP266" s="100"/>
      <c r="CQ266" s="100"/>
      <c r="CR266" s="100"/>
      <c r="CS266" s="100"/>
      <c r="CT266" s="100"/>
      <c r="CU266" s="100"/>
      <c r="CV266" s="100"/>
      <c r="CW266" s="100"/>
      <c r="CX266" s="100"/>
      <c r="CY266" s="100"/>
      <c r="CZ266" s="100"/>
      <c r="DA266" s="100"/>
      <c r="DB266" s="100"/>
      <c r="DC266" s="100"/>
      <c r="DD266" s="100"/>
      <c r="DE266" s="100"/>
      <c r="DF266" s="100"/>
      <c r="DG266" s="100"/>
      <c r="DH266" s="100"/>
      <c r="DI266" s="100"/>
      <c r="DJ266" s="100"/>
      <c r="DK266" s="100"/>
      <c r="DL266" s="100"/>
      <c r="DM266" s="100"/>
      <c r="DN266" s="100"/>
      <c r="DO266" s="100"/>
      <c r="DP266" s="100"/>
      <c r="DQ266" s="100"/>
      <c r="DR266" s="100"/>
      <c r="DS266" s="100"/>
      <c r="DT266" s="100"/>
      <c r="DU266" s="100"/>
      <c r="DV266" s="100"/>
      <c r="DW266" s="100"/>
      <c r="DX266" s="100"/>
      <c r="DY266" s="100"/>
      <c r="DZ266" s="100"/>
      <c r="EA266" s="100"/>
      <c r="EB266" s="100"/>
      <c r="EC266" s="100"/>
      <c r="ED266" s="100"/>
      <c r="EE266" s="100"/>
      <c r="EF266" s="100"/>
      <c r="EG266" s="100"/>
      <c r="EH266" s="100"/>
      <c r="EI266" s="100"/>
      <c r="EJ266" s="100"/>
      <c r="EK266" s="100"/>
      <c r="EL266" s="100"/>
      <c r="EM266" s="100"/>
      <c r="EN266" s="100"/>
      <c r="EO266" s="100"/>
      <c r="EP266" s="100"/>
      <c r="EQ266" s="100"/>
      <c r="ER266" s="100"/>
      <c r="ES266" s="100"/>
      <c r="ET266" s="100"/>
      <c r="EU266" s="100"/>
      <c r="EV266" s="100"/>
      <c r="EW266" s="100"/>
      <c r="EX266" s="100"/>
      <c r="EY266" s="100"/>
      <c r="EZ266" s="100"/>
      <c r="FA266" s="100"/>
      <c r="FB266" s="100"/>
      <c r="FC266" s="100"/>
      <c r="FD266" s="100"/>
      <c r="FE266" s="100"/>
    </row>
    <row r="267" spans="1:161" s="153" customFormat="1" ht="16.5" customHeight="1" thickBot="1" x14ac:dyDescent="0.25">
      <c r="A267" s="517">
        <v>8172</v>
      </c>
      <c r="B267" s="518" t="s">
        <v>80</v>
      </c>
      <c r="C267" s="519" t="s">
        <v>213</v>
      </c>
      <c r="D267" s="675" t="s">
        <v>728</v>
      </c>
      <c r="E267" s="606">
        <f t="shared" ref="E267" si="73">SUM(F267:H267)</f>
        <v>731</v>
      </c>
      <c r="F267" s="522"/>
      <c r="G267" s="522"/>
      <c r="H267" s="282">
        <v>731</v>
      </c>
      <c r="I267" s="523">
        <v>731</v>
      </c>
      <c r="J267" s="676">
        <v>800</v>
      </c>
      <c r="K267" s="458">
        <v>731</v>
      </c>
      <c r="L267" s="238">
        <v>731</v>
      </c>
      <c r="M267" s="527">
        <f t="shared" si="50"/>
        <v>100</v>
      </c>
      <c r="N267" s="677"/>
      <c r="O267" s="285"/>
      <c r="P267" s="285"/>
      <c r="Q267" s="286"/>
      <c r="R267" s="678" t="s">
        <v>729</v>
      </c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00"/>
      <c r="CN267" s="100"/>
      <c r="CO267" s="100"/>
      <c r="CP267" s="100"/>
      <c r="CQ267" s="100"/>
      <c r="CR267" s="100"/>
      <c r="CS267" s="100"/>
      <c r="CT267" s="100"/>
      <c r="CU267" s="100"/>
      <c r="CV267" s="100"/>
      <c r="CW267" s="100"/>
      <c r="CX267" s="100"/>
      <c r="CY267" s="100"/>
      <c r="CZ267" s="100"/>
      <c r="DA267" s="100"/>
      <c r="DB267" s="100"/>
      <c r="DC267" s="100"/>
      <c r="DD267" s="100"/>
      <c r="DE267" s="100"/>
      <c r="DF267" s="100"/>
      <c r="DG267" s="100"/>
      <c r="DH267" s="100"/>
      <c r="DI267" s="100"/>
      <c r="DJ267" s="100"/>
      <c r="DK267" s="100"/>
      <c r="DL267" s="100"/>
      <c r="DM267" s="100"/>
      <c r="DN267" s="100"/>
      <c r="DO267" s="100"/>
      <c r="DP267" s="100"/>
      <c r="DQ267" s="100"/>
      <c r="DR267" s="100"/>
      <c r="DS267" s="100"/>
      <c r="DT267" s="100"/>
      <c r="DU267" s="100"/>
      <c r="DV267" s="100"/>
      <c r="DW267" s="100"/>
      <c r="DX267" s="100"/>
      <c r="DY267" s="100"/>
      <c r="DZ267" s="100"/>
      <c r="EA267" s="100"/>
      <c r="EB267" s="100"/>
      <c r="EC267" s="100"/>
      <c r="ED267" s="100"/>
      <c r="EE267" s="100"/>
      <c r="EF267" s="100"/>
      <c r="EG267" s="100"/>
      <c r="EH267" s="100"/>
      <c r="EI267" s="100"/>
      <c r="EJ267" s="100"/>
      <c r="EK267" s="100"/>
      <c r="EL267" s="100"/>
      <c r="EM267" s="100"/>
      <c r="EN267" s="100"/>
      <c r="EO267" s="100"/>
      <c r="EP267" s="100"/>
      <c r="EQ267" s="100"/>
      <c r="ER267" s="100"/>
      <c r="ES267" s="100"/>
      <c r="ET267" s="100"/>
      <c r="EU267" s="100"/>
      <c r="EV267" s="100"/>
      <c r="EW267" s="100"/>
      <c r="EX267" s="100"/>
      <c r="EY267" s="100"/>
      <c r="EZ267" s="100"/>
      <c r="FA267" s="100"/>
      <c r="FB267" s="100"/>
      <c r="FC267" s="100"/>
      <c r="FD267" s="100"/>
      <c r="FE267" s="100"/>
    </row>
    <row r="268" spans="1:161" s="241" customFormat="1" ht="17.100000000000001" customHeight="1" thickBot="1" x14ac:dyDescent="0.25">
      <c r="A268" s="1021" t="s">
        <v>730</v>
      </c>
      <c r="B268" s="1022"/>
      <c r="C268" s="1022"/>
      <c r="D268" s="1023"/>
      <c r="E268" s="614">
        <f t="shared" ref="E268:L268" si="74">SUM(E269:E273)</f>
        <v>276416</v>
      </c>
      <c r="F268" s="615">
        <f t="shared" si="74"/>
        <v>275017</v>
      </c>
      <c r="G268" s="618">
        <f t="shared" si="74"/>
        <v>799</v>
      </c>
      <c r="H268" s="665">
        <f t="shared" si="74"/>
        <v>600</v>
      </c>
      <c r="I268" s="616">
        <f t="shared" si="74"/>
        <v>268555</v>
      </c>
      <c r="J268" s="617">
        <f t="shared" si="74"/>
        <v>39508</v>
      </c>
      <c r="K268" s="618">
        <f t="shared" si="74"/>
        <v>45249</v>
      </c>
      <c r="L268" s="615">
        <f t="shared" si="74"/>
        <v>39979</v>
      </c>
      <c r="M268" s="60">
        <f t="shared" si="50"/>
        <v>88.353333775332061</v>
      </c>
      <c r="N268" s="614"/>
      <c r="O268" s="666"/>
      <c r="P268" s="666"/>
      <c r="Q268" s="667"/>
      <c r="R268" s="668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66"/>
      <c r="EF268" s="66"/>
      <c r="EG268" s="66"/>
      <c r="EH268" s="66"/>
      <c r="EI268" s="66"/>
      <c r="EJ268" s="66"/>
      <c r="EK268" s="66"/>
      <c r="EL268" s="66"/>
    </row>
    <row r="269" spans="1:161" s="688" customFormat="1" ht="16.5" customHeight="1" x14ac:dyDescent="0.2">
      <c r="A269" s="679">
        <v>5014</v>
      </c>
      <c r="B269" s="680" t="s">
        <v>32</v>
      </c>
      <c r="C269" s="681" t="s">
        <v>286</v>
      </c>
      <c r="D269" s="682" t="s">
        <v>731</v>
      </c>
      <c r="E269" s="71">
        <f t="shared" ref="E269" si="75">SUM(F269:H269)</f>
        <v>19284</v>
      </c>
      <c r="F269" s="683">
        <v>19284</v>
      </c>
      <c r="G269" s="683"/>
      <c r="H269" s="684"/>
      <c r="I269" s="74">
        <v>12222</v>
      </c>
      <c r="J269" s="685">
        <v>6660</v>
      </c>
      <c r="K269" s="686">
        <v>3710</v>
      </c>
      <c r="L269" s="115">
        <v>180</v>
      </c>
      <c r="M269" s="687">
        <f t="shared" si="50"/>
        <v>4.8517520215633425</v>
      </c>
      <c r="N269" s="79"/>
      <c r="O269" s="80" t="s">
        <v>78</v>
      </c>
      <c r="P269" s="80" t="s">
        <v>658</v>
      </c>
      <c r="Q269" s="82" t="s">
        <v>82</v>
      </c>
      <c r="R269" s="325" t="s">
        <v>732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</row>
    <row r="270" spans="1:161" s="84" customFormat="1" ht="16.5" customHeight="1" x14ac:dyDescent="0.2">
      <c r="A270" s="157">
        <v>5039</v>
      </c>
      <c r="B270" s="123" t="s">
        <v>32</v>
      </c>
      <c r="C270" s="86" t="s">
        <v>213</v>
      </c>
      <c r="D270" s="689" t="s">
        <v>733</v>
      </c>
      <c r="E270" s="71">
        <v>18399</v>
      </c>
      <c r="F270" s="90">
        <v>17000</v>
      </c>
      <c r="G270" s="90">
        <v>799</v>
      </c>
      <c r="H270" s="103">
        <v>600</v>
      </c>
      <c r="I270" s="91">
        <v>17600</v>
      </c>
      <c r="J270" s="233">
        <v>0</v>
      </c>
      <c r="K270" s="234">
        <v>799</v>
      </c>
      <c r="L270" s="129">
        <v>799</v>
      </c>
      <c r="M270" s="78">
        <f t="shared" si="50"/>
        <v>100</v>
      </c>
      <c r="N270" s="96"/>
      <c r="O270" s="97"/>
      <c r="P270" s="97"/>
      <c r="Q270" s="98"/>
      <c r="R270" s="373" t="s">
        <v>23</v>
      </c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</row>
    <row r="271" spans="1:161" s="84" customFormat="1" ht="15" customHeight="1" x14ac:dyDescent="0.2">
      <c r="A271" s="157">
        <v>8150</v>
      </c>
      <c r="B271" s="123" t="s">
        <v>32</v>
      </c>
      <c r="C271" s="86" t="s">
        <v>213</v>
      </c>
      <c r="D271" s="690" t="s">
        <v>734</v>
      </c>
      <c r="E271" s="88">
        <f t="shared" ref="E271:E273" si="76">SUM(F271:H271)</f>
        <v>149579</v>
      </c>
      <c r="F271" s="90">
        <v>149579</v>
      </c>
      <c r="G271" s="90"/>
      <c r="H271" s="103"/>
      <c r="I271" s="91">
        <v>149579</v>
      </c>
      <c r="J271" s="233">
        <v>17562</v>
      </c>
      <c r="K271" s="234">
        <v>24775</v>
      </c>
      <c r="L271" s="129">
        <v>23188</v>
      </c>
      <c r="M271" s="95">
        <f t="shared" si="50"/>
        <v>93.594349142280521</v>
      </c>
      <c r="N271" s="96" t="s">
        <v>630</v>
      </c>
      <c r="O271" s="97" t="s">
        <v>630</v>
      </c>
      <c r="P271" s="97" t="s">
        <v>735</v>
      </c>
      <c r="Q271" s="98" t="s">
        <v>124</v>
      </c>
      <c r="R271" s="196" t="s">
        <v>736</v>
      </c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00"/>
      <c r="CN271" s="100"/>
      <c r="CO271" s="100"/>
      <c r="CP271" s="100"/>
      <c r="CQ271" s="100"/>
      <c r="CR271" s="100"/>
      <c r="CS271" s="100"/>
      <c r="CT271" s="100"/>
      <c r="CU271" s="100"/>
      <c r="CV271" s="100"/>
      <c r="CW271" s="100"/>
      <c r="CX271" s="100"/>
      <c r="CY271" s="100"/>
      <c r="CZ271" s="100"/>
      <c r="DA271" s="100"/>
      <c r="DB271" s="100"/>
      <c r="DC271" s="100"/>
      <c r="DD271" s="100"/>
      <c r="DE271" s="100"/>
      <c r="DF271" s="100"/>
      <c r="DG271" s="100"/>
      <c r="DH271" s="100"/>
      <c r="DI271" s="100"/>
      <c r="DJ271" s="100"/>
      <c r="DK271" s="100"/>
      <c r="DL271" s="100"/>
      <c r="DM271" s="100"/>
      <c r="DN271" s="100"/>
      <c r="DO271" s="100"/>
      <c r="DP271" s="100"/>
      <c r="DQ271" s="100"/>
      <c r="DR271" s="100"/>
      <c r="DS271" s="100"/>
      <c r="DT271" s="100"/>
      <c r="DU271" s="100"/>
      <c r="DV271" s="100"/>
      <c r="DW271" s="100"/>
      <c r="DX271" s="100"/>
      <c r="DY271" s="100"/>
      <c r="DZ271" s="100"/>
      <c r="EA271" s="100"/>
      <c r="EB271" s="100"/>
      <c r="EC271" s="100"/>
      <c r="ED271" s="100"/>
      <c r="EE271" s="100"/>
      <c r="EF271" s="100"/>
      <c r="EG271" s="100"/>
      <c r="EH271" s="100"/>
      <c r="EI271" s="100"/>
      <c r="EJ271" s="100"/>
      <c r="EK271" s="100"/>
      <c r="EL271" s="100"/>
      <c r="EM271" s="100"/>
      <c r="EN271" s="100"/>
      <c r="EO271" s="100"/>
      <c r="EP271" s="100"/>
      <c r="EQ271" s="100"/>
      <c r="ER271" s="100"/>
      <c r="ES271" s="100"/>
      <c r="ET271" s="100"/>
      <c r="EU271" s="100"/>
      <c r="EV271" s="100"/>
      <c r="EW271" s="100"/>
      <c r="EX271" s="100"/>
      <c r="EY271" s="100"/>
      <c r="EZ271" s="100"/>
      <c r="FA271" s="100"/>
      <c r="FB271" s="100"/>
      <c r="FC271" s="100"/>
      <c r="FD271" s="100"/>
      <c r="FE271" s="100"/>
    </row>
    <row r="272" spans="1:161" s="84" customFormat="1" ht="16.5" customHeight="1" x14ac:dyDescent="0.2">
      <c r="A272" s="157">
        <v>8154</v>
      </c>
      <c r="B272" s="123" t="s">
        <v>32</v>
      </c>
      <c r="C272" s="86" t="s">
        <v>213</v>
      </c>
      <c r="D272" s="691" t="s">
        <v>737</v>
      </c>
      <c r="E272" s="88">
        <f t="shared" si="76"/>
        <v>37154</v>
      </c>
      <c r="F272" s="90">
        <v>37154</v>
      </c>
      <c r="G272" s="90"/>
      <c r="H272" s="103"/>
      <c r="I272" s="91">
        <v>37154</v>
      </c>
      <c r="J272" s="233">
        <v>7286</v>
      </c>
      <c r="K272" s="234">
        <v>5510</v>
      </c>
      <c r="L272" s="129">
        <v>5358</v>
      </c>
      <c r="M272" s="95">
        <f t="shared" si="50"/>
        <v>97.241379310344826</v>
      </c>
      <c r="N272" s="96" t="s">
        <v>629</v>
      </c>
      <c r="O272" s="97" t="s">
        <v>715</v>
      </c>
      <c r="P272" s="97" t="s">
        <v>738</v>
      </c>
      <c r="Q272" s="98" t="s">
        <v>110</v>
      </c>
      <c r="R272" s="121" t="s">
        <v>739</v>
      </c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100"/>
      <c r="BD272" s="100"/>
      <c r="BE272" s="100"/>
      <c r="BF272" s="100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100"/>
      <c r="BS272" s="100"/>
      <c r="BT272" s="100"/>
      <c r="BU272" s="100"/>
      <c r="BV272" s="100"/>
      <c r="BW272" s="100"/>
      <c r="BX272" s="100"/>
      <c r="BY272" s="100"/>
      <c r="BZ272" s="100"/>
      <c r="CA272" s="100"/>
      <c r="CB272" s="100"/>
      <c r="CC272" s="100"/>
      <c r="CD272" s="100"/>
      <c r="CE272" s="100"/>
      <c r="CF272" s="100"/>
      <c r="CG272" s="100"/>
      <c r="CH272" s="100"/>
      <c r="CI272" s="100"/>
      <c r="CJ272" s="100"/>
      <c r="CK272" s="100"/>
      <c r="CL272" s="100"/>
      <c r="CM272" s="100"/>
      <c r="CN272" s="100"/>
      <c r="CO272" s="100"/>
      <c r="CP272" s="100"/>
      <c r="CQ272" s="100"/>
      <c r="CR272" s="100"/>
      <c r="CS272" s="100"/>
      <c r="CT272" s="100"/>
      <c r="CU272" s="100"/>
      <c r="CV272" s="100"/>
      <c r="CW272" s="100"/>
      <c r="CX272" s="100"/>
      <c r="CY272" s="100"/>
      <c r="CZ272" s="100"/>
      <c r="DA272" s="100"/>
      <c r="DB272" s="100"/>
      <c r="DC272" s="100"/>
      <c r="DD272" s="100"/>
      <c r="DE272" s="100"/>
      <c r="DF272" s="100"/>
      <c r="DG272" s="100"/>
      <c r="DH272" s="100"/>
      <c r="DI272" s="100"/>
      <c r="DJ272" s="100"/>
      <c r="DK272" s="100"/>
      <c r="DL272" s="100"/>
      <c r="DM272" s="100"/>
      <c r="DN272" s="100"/>
      <c r="DO272" s="100"/>
      <c r="DP272" s="100"/>
      <c r="DQ272" s="100"/>
      <c r="DR272" s="100"/>
      <c r="DS272" s="100"/>
      <c r="DT272" s="100"/>
      <c r="DU272" s="100"/>
      <c r="DV272" s="100"/>
      <c r="DW272" s="100"/>
      <c r="DX272" s="100"/>
      <c r="DY272" s="100"/>
      <c r="DZ272" s="100"/>
      <c r="EA272" s="100"/>
      <c r="EB272" s="100"/>
      <c r="EC272" s="100"/>
      <c r="ED272" s="100"/>
      <c r="EE272" s="100"/>
      <c r="EF272" s="100"/>
      <c r="EG272" s="100"/>
      <c r="EH272" s="100"/>
      <c r="EI272" s="100"/>
      <c r="EJ272" s="100"/>
      <c r="EK272" s="100"/>
      <c r="EL272" s="100"/>
      <c r="EM272" s="100"/>
      <c r="EN272" s="100"/>
      <c r="EO272" s="100"/>
      <c r="EP272" s="100"/>
      <c r="EQ272" s="100"/>
      <c r="ER272" s="100"/>
      <c r="ES272" s="100"/>
      <c r="ET272" s="100"/>
      <c r="EU272" s="100"/>
      <c r="EV272" s="100"/>
      <c r="EW272" s="100"/>
      <c r="EX272" s="100"/>
      <c r="EY272" s="100"/>
      <c r="EZ272" s="100"/>
      <c r="FA272" s="100"/>
      <c r="FB272" s="100"/>
      <c r="FC272" s="100"/>
      <c r="FD272" s="100"/>
      <c r="FE272" s="100"/>
    </row>
    <row r="273" spans="1:161" s="104" customFormat="1" ht="16.5" customHeight="1" thickBot="1" x14ac:dyDescent="0.25">
      <c r="A273" s="157">
        <v>8159</v>
      </c>
      <c r="B273" s="123" t="s">
        <v>32</v>
      </c>
      <c r="C273" s="86" t="s">
        <v>213</v>
      </c>
      <c r="D273" s="689" t="s">
        <v>740</v>
      </c>
      <c r="E273" s="88">
        <f t="shared" si="76"/>
        <v>52000</v>
      </c>
      <c r="F273" s="90">
        <v>52000</v>
      </c>
      <c r="G273" s="90"/>
      <c r="H273" s="103"/>
      <c r="I273" s="91">
        <v>52000</v>
      </c>
      <c r="J273" s="233">
        <v>8000</v>
      </c>
      <c r="K273" s="234">
        <v>10455</v>
      </c>
      <c r="L273" s="129">
        <v>10454</v>
      </c>
      <c r="M273" s="256">
        <f t="shared" si="50"/>
        <v>99.990435198469626</v>
      </c>
      <c r="N273" s="96" t="s">
        <v>741</v>
      </c>
      <c r="O273" s="97" t="s">
        <v>741</v>
      </c>
      <c r="P273" s="97" t="s">
        <v>742</v>
      </c>
      <c r="Q273" s="98" t="s">
        <v>178</v>
      </c>
      <c r="R273" s="140" t="s">
        <v>743</v>
      </c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</row>
    <row r="274" spans="1:161" s="241" customFormat="1" ht="17.100000000000001" customHeight="1" thickBot="1" x14ac:dyDescent="0.25">
      <c r="A274" s="1015" t="s">
        <v>744</v>
      </c>
      <c r="B274" s="1016"/>
      <c r="C274" s="1016"/>
      <c r="D274" s="1017"/>
      <c r="E274" s="614">
        <f t="shared" ref="E274:L274" si="77">SUM(E275:E277)</f>
        <v>151153</v>
      </c>
      <c r="F274" s="618">
        <f t="shared" si="77"/>
        <v>146881</v>
      </c>
      <c r="G274" s="618">
        <f t="shared" si="77"/>
        <v>4272</v>
      </c>
      <c r="H274" s="665">
        <f t="shared" si="77"/>
        <v>0</v>
      </c>
      <c r="I274" s="616">
        <f t="shared" si="77"/>
        <v>10653</v>
      </c>
      <c r="J274" s="617">
        <f t="shared" si="77"/>
        <v>4500</v>
      </c>
      <c r="K274" s="618">
        <f t="shared" si="77"/>
        <v>4552</v>
      </c>
      <c r="L274" s="615">
        <f t="shared" si="77"/>
        <v>4518</v>
      </c>
      <c r="M274" s="268">
        <f t="shared" si="50"/>
        <v>99.253075571177504</v>
      </c>
      <c r="N274" s="477"/>
      <c r="O274" s="666"/>
      <c r="P274" s="666"/>
      <c r="Q274" s="667"/>
      <c r="R274" s="668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66"/>
      <c r="EF274" s="66"/>
      <c r="EG274" s="66"/>
      <c r="EH274" s="66"/>
      <c r="EI274" s="66"/>
      <c r="EJ274" s="66"/>
      <c r="EK274" s="66"/>
      <c r="EL274" s="66"/>
    </row>
    <row r="275" spans="1:161" s="107" customFormat="1" ht="17.100000000000001" customHeight="1" x14ac:dyDescent="0.2">
      <c r="A275" s="692">
        <v>3075</v>
      </c>
      <c r="B275" s="299" t="s">
        <v>53</v>
      </c>
      <c r="C275" s="69" t="s">
        <v>41</v>
      </c>
      <c r="D275" s="693" t="s">
        <v>745</v>
      </c>
      <c r="E275" s="133">
        <f t="shared" ref="E275:E277" si="78">SUM(F275:H275)</f>
        <v>350</v>
      </c>
      <c r="F275" s="155"/>
      <c r="G275" s="72">
        <v>350</v>
      </c>
      <c r="H275" s="73"/>
      <c r="I275" s="74">
        <v>317</v>
      </c>
      <c r="J275" s="230">
        <v>0</v>
      </c>
      <c r="K275" s="231">
        <v>350</v>
      </c>
      <c r="L275" s="115">
        <v>316</v>
      </c>
      <c r="M275" s="78">
        <f t="shared" si="50"/>
        <v>90.285714285714278</v>
      </c>
      <c r="N275" s="79" t="s">
        <v>291</v>
      </c>
      <c r="O275" s="80" t="s">
        <v>143</v>
      </c>
      <c r="P275" s="80"/>
      <c r="Q275" s="82"/>
      <c r="R275" s="274" t="s">
        <v>746</v>
      </c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</row>
    <row r="276" spans="1:161" s="147" customFormat="1" ht="17.25" customHeight="1" x14ac:dyDescent="0.2">
      <c r="A276" s="157">
        <v>5010</v>
      </c>
      <c r="B276" s="123" t="s">
        <v>32</v>
      </c>
      <c r="C276" s="86" t="s">
        <v>98</v>
      </c>
      <c r="D276" s="276" t="s">
        <v>747</v>
      </c>
      <c r="E276" s="88">
        <f t="shared" si="78"/>
        <v>147922</v>
      </c>
      <c r="F276" s="90">
        <v>144000</v>
      </c>
      <c r="G276" s="90">
        <v>3922</v>
      </c>
      <c r="H276" s="103"/>
      <c r="I276" s="91">
        <v>7455</v>
      </c>
      <c r="J276" s="233">
        <v>4500</v>
      </c>
      <c r="K276" s="234">
        <v>1321</v>
      </c>
      <c r="L276" s="129">
        <v>1321</v>
      </c>
      <c r="M276" s="95">
        <f>(L276/K276)*100</f>
        <v>100</v>
      </c>
      <c r="N276" s="96" t="s">
        <v>320</v>
      </c>
      <c r="O276" s="97" t="s">
        <v>541</v>
      </c>
      <c r="P276" s="97" t="s">
        <v>723</v>
      </c>
      <c r="Q276" s="98"/>
      <c r="R276" s="277" t="s">
        <v>860</v>
      </c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00"/>
      <c r="CN276" s="100"/>
      <c r="CO276" s="100"/>
      <c r="CP276" s="100"/>
      <c r="CQ276" s="100"/>
      <c r="CR276" s="100"/>
      <c r="CS276" s="100"/>
      <c r="CT276" s="100"/>
      <c r="CU276" s="100"/>
      <c r="CV276" s="100"/>
      <c r="CW276" s="100"/>
      <c r="CX276" s="100"/>
      <c r="CY276" s="100"/>
      <c r="CZ276" s="100"/>
      <c r="DA276" s="100"/>
      <c r="DB276" s="100"/>
      <c r="DC276" s="100"/>
      <c r="DD276" s="100"/>
      <c r="DE276" s="100"/>
      <c r="DF276" s="100"/>
      <c r="DG276" s="100"/>
      <c r="DH276" s="100"/>
      <c r="DI276" s="100"/>
      <c r="DJ276" s="100"/>
      <c r="DK276" s="100"/>
      <c r="DL276" s="100"/>
      <c r="DM276" s="100"/>
      <c r="DN276" s="100"/>
      <c r="DO276" s="100"/>
      <c r="DP276" s="100"/>
      <c r="DQ276" s="100"/>
      <c r="DR276" s="100"/>
      <c r="DS276" s="100"/>
      <c r="DT276" s="100"/>
      <c r="DU276" s="100"/>
      <c r="DV276" s="100"/>
      <c r="DW276" s="100"/>
      <c r="DX276" s="100"/>
      <c r="DY276" s="100"/>
      <c r="DZ276" s="100"/>
      <c r="EA276" s="100"/>
      <c r="EB276" s="100"/>
      <c r="EC276" s="100"/>
      <c r="ED276" s="100"/>
      <c r="EE276" s="100"/>
      <c r="EF276" s="100"/>
      <c r="EG276" s="100"/>
      <c r="EH276" s="100"/>
      <c r="EI276" s="100"/>
      <c r="EJ276" s="100"/>
      <c r="EK276" s="100"/>
      <c r="EL276" s="100"/>
      <c r="EM276" s="100"/>
      <c r="EN276" s="100"/>
      <c r="EO276" s="100"/>
      <c r="EP276" s="100"/>
      <c r="EQ276" s="100"/>
      <c r="ER276" s="100"/>
      <c r="ES276" s="100"/>
      <c r="ET276" s="100"/>
      <c r="EU276" s="100"/>
      <c r="EV276" s="100"/>
      <c r="EW276" s="100"/>
      <c r="EX276" s="100"/>
      <c r="EY276" s="100"/>
      <c r="EZ276" s="100"/>
      <c r="FA276" s="100"/>
      <c r="FB276" s="100"/>
      <c r="FC276" s="100"/>
      <c r="FD276" s="100"/>
      <c r="FE276" s="100"/>
    </row>
    <row r="277" spans="1:161" s="156" customFormat="1" ht="16.5" customHeight="1" thickBot="1" x14ac:dyDescent="0.25">
      <c r="A277" s="213">
        <v>5020</v>
      </c>
      <c r="B277" s="214" t="s">
        <v>32</v>
      </c>
      <c r="C277" s="215" t="s">
        <v>286</v>
      </c>
      <c r="D277" s="594" t="s">
        <v>748</v>
      </c>
      <c r="E277" s="217">
        <f t="shared" si="78"/>
        <v>2881</v>
      </c>
      <c r="F277" s="219">
        <v>2881</v>
      </c>
      <c r="G277" s="219"/>
      <c r="H277" s="220"/>
      <c r="I277" s="221">
        <v>2881</v>
      </c>
      <c r="J277" s="222">
        <v>0</v>
      </c>
      <c r="K277" s="218">
        <v>2881</v>
      </c>
      <c r="L277" s="223">
        <v>2881</v>
      </c>
      <c r="M277" s="224">
        <f t="shared" si="50"/>
        <v>100</v>
      </c>
      <c r="N277" s="225"/>
      <c r="O277" s="226"/>
      <c r="P277" s="694" t="s">
        <v>110</v>
      </c>
      <c r="Q277" s="227"/>
      <c r="R277" s="695" t="s">
        <v>39</v>
      </c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</row>
    <row r="278" spans="1:161" s="706" customFormat="1" ht="19.5" customHeight="1" thickBot="1" x14ac:dyDescent="0.25">
      <c r="A278" s="1024" t="s">
        <v>749</v>
      </c>
      <c r="B278" s="1025"/>
      <c r="C278" s="1025"/>
      <c r="D278" s="1026"/>
      <c r="E278" s="696">
        <f>E282+E280</f>
        <v>183831.2</v>
      </c>
      <c r="F278" s="697">
        <f t="shared" ref="F278:L278" si="79">F282+F280</f>
        <v>168153.2</v>
      </c>
      <c r="G278" s="697">
        <f t="shared" si="79"/>
        <v>13093</v>
      </c>
      <c r="H278" s="698">
        <f t="shared" si="79"/>
        <v>2585</v>
      </c>
      <c r="I278" s="699">
        <f t="shared" si="79"/>
        <v>171594</v>
      </c>
      <c r="J278" s="700">
        <f t="shared" si="79"/>
        <v>16696</v>
      </c>
      <c r="K278" s="697">
        <f t="shared" si="79"/>
        <v>41143</v>
      </c>
      <c r="L278" s="701">
        <f t="shared" si="79"/>
        <v>40213</v>
      </c>
      <c r="M278" s="702">
        <f>(L278/K278)*100</f>
        <v>97.739591181975058</v>
      </c>
      <c r="N278" s="703"/>
      <c r="O278" s="704"/>
      <c r="P278" s="704"/>
      <c r="Q278" s="705"/>
      <c r="R278" s="499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500"/>
      <c r="CN278" s="500"/>
      <c r="CO278" s="500"/>
      <c r="CP278" s="500"/>
      <c r="CQ278" s="500"/>
      <c r="CR278" s="500"/>
      <c r="CS278" s="500"/>
      <c r="CT278" s="500"/>
      <c r="CU278" s="500"/>
      <c r="CV278" s="500"/>
      <c r="CW278" s="500"/>
      <c r="CX278" s="500"/>
      <c r="CY278" s="500"/>
      <c r="CZ278" s="500"/>
      <c r="DA278" s="500"/>
      <c r="DB278" s="500"/>
      <c r="DC278" s="500"/>
      <c r="DD278" s="500"/>
      <c r="DE278" s="500"/>
      <c r="DF278" s="500"/>
      <c r="DG278" s="500"/>
      <c r="DH278" s="500"/>
      <c r="DI278" s="500"/>
      <c r="DJ278" s="500"/>
      <c r="DK278" s="500"/>
      <c r="DL278" s="500"/>
      <c r="DM278" s="500"/>
      <c r="DN278" s="500"/>
      <c r="DO278" s="500"/>
      <c r="DP278" s="500"/>
      <c r="DQ278" s="500"/>
      <c r="DR278" s="500"/>
      <c r="DS278" s="500"/>
      <c r="DT278" s="500"/>
      <c r="DU278" s="500"/>
      <c r="DV278" s="500"/>
      <c r="DW278" s="500"/>
      <c r="DX278" s="500"/>
      <c r="DY278" s="500"/>
      <c r="DZ278" s="500"/>
      <c r="EA278" s="500"/>
      <c r="EB278" s="500"/>
      <c r="EC278" s="500"/>
      <c r="ED278" s="500"/>
      <c r="EE278" s="500"/>
      <c r="EF278" s="500"/>
      <c r="EG278" s="500"/>
      <c r="EH278" s="500"/>
      <c r="EI278" s="500"/>
      <c r="EJ278" s="500"/>
      <c r="EK278" s="500"/>
      <c r="EL278" s="500"/>
    </row>
    <row r="279" spans="1:161" s="67" customFormat="1" ht="17.100000000000001" customHeight="1" x14ac:dyDescent="0.2">
      <c r="A279" s="707" t="s">
        <v>750</v>
      </c>
      <c r="B279" s="708"/>
      <c r="C279" s="708"/>
      <c r="D279" s="708"/>
      <c r="E279" s="356"/>
      <c r="F279" s="357"/>
      <c r="G279" s="357"/>
      <c r="H279" s="358"/>
      <c r="I279" s="359"/>
      <c r="J279" s="709"/>
      <c r="K279" s="362"/>
      <c r="L279" s="361"/>
      <c r="M279" s="363"/>
      <c r="N279" s="710"/>
      <c r="O279" s="365"/>
      <c r="P279" s="711"/>
      <c r="Q279" s="366"/>
      <c r="R279" s="712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66"/>
      <c r="EF279" s="66"/>
      <c r="EG279" s="66"/>
      <c r="EH279" s="66"/>
      <c r="EI279" s="66"/>
      <c r="EJ279" s="66"/>
      <c r="EK279" s="66"/>
      <c r="EL279" s="66"/>
    </row>
    <row r="280" spans="1:161" s="726" customFormat="1" ht="17.100000000000001" customHeight="1" thickBot="1" x14ac:dyDescent="0.25">
      <c r="A280" s="713" t="s">
        <v>751</v>
      </c>
      <c r="B280" s="714"/>
      <c r="C280" s="715"/>
      <c r="D280" s="716"/>
      <c r="E280" s="717">
        <f>SUM(E281:E281)</f>
        <v>11557</v>
      </c>
      <c r="F280" s="718">
        <f t="shared" ref="F280:L280" si="80">SUM(F281:F281)</f>
        <v>11162</v>
      </c>
      <c r="G280" s="718">
        <f t="shared" si="80"/>
        <v>395</v>
      </c>
      <c r="H280" s="719">
        <f t="shared" si="80"/>
        <v>0</v>
      </c>
      <c r="I280" s="720">
        <f t="shared" si="80"/>
        <v>11557</v>
      </c>
      <c r="J280" s="721">
        <f t="shared" si="80"/>
        <v>0</v>
      </c>
      <c r="K280" s="722">
        <f t="shared" si="80"/>
        <v>11324</v>
      </c>
      <c r="L280" s="718">
        <f t="shared" si="80"/>
        <v>11322</v>
      </c>
      <c r="M280" s="268">
        <f t="shared" ref="M280:M292" si="81">(L280/K280)*100</f>
        <v>99.982338396326384</v>
      </c>
      <c r="N280" s="717"/>
      <c r="O280" s="718"/>
      <c r="P280" s="723"/>
      <c r="Q280" s="724"/>
      <c r="R280" s="725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66"/>
      <c r="EF280" s="66"/>
      <c r="EG280" s="66"/>
      <c r="EH280" s="66"/>
      <c r="EI280" s="66"/>
      <c r="EJ280" s="66"/>
      <c r="EK280" s="66"/>
      <c r="EL280" s="66"/>
    </row>
    <row r="281" spans="1:161" s="84" customFormat="1" ht="16.5" customHeight="1" thickBot="1" x14ac:dyDescent="0.25">
      <c r="A281" s="482">
        <v>5022</v>
      </c>
      <c r="B281" s="483" t="s">
        <v>32</v>
      </c>
      <c r="C281" s="180" t="s">
        <v>562</v>
      </c>
      <c r="D281" s="727" t="s">
        <v>752</v>
      </c>
      <c r="E281" s="485">
        <f t="shared" ref="E281" si="82">SUM(F281:H281)</f>
        <v>11557</v>
      </c>
      <c r="F281" s="487">
        <v>11162</v>
      </c>
      <c r="G281" s="487">
        <v>395</v>
      </c>
      <c r="H281" s="728"/>
      <c r="I281" s="729">
        <v>11557</v>
      </c>
      <c r="J281" s="486">
        <v>0</v>
      </c>
      <c r="K281" s="487">
        <v>11324</v>
      </c>
      <c r="L281" s="188">
        <v>11322</v>
      </c>
      <c r="M281" s="588">
        <f t="shared" si="81"/>
        <v>99.982338396326384</v>
      </c>
      <c r="N281" s="190"/>
      <c r="O281" s="191"/>
      <c r="P281" s="562" t="s">
        <v>564</v>
      </c>
      <c r="Q281" s="192"/>
      <c r="R281" s="695" t="s">
        <v>39</v>
      </c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00"/>
      <c r="CN281" s="100"/>
      <c r="CO281" s="100"/>
      <c r="CP281" s="100"/>
      <c r="CQ281" s="100"/>
      <c r="CR281" s="100"/>
      <c r="CS281" s="100"/>
      <c r="CT281" s="100"/>
      <c r="CU281" s="100"/>
      <c r="CV281" s="100"/>
      <c r="CW281" s="100"/>
      <c r="CX281" s="100"/>
      <c r="CY281" s="100"/>
      <c r="CZ281" s="100"/>
      <c r="DA281" s="100"/>
      <c r="DB281" s="100"/>
      <c r="DC281" s="100"/>
      <c r="DD281" s="100"/>
      <c r="DE281" s="100"/>
      <c r="DF281" s="100"/>
      <c r="DG281" s="100"/>
      <c r="DH281" s="100"/>
      <c r="DI281" s="100"/>
      <c r="DJ281" s="100"/>
      <c r="DK281" s="100"/>
      <c r="DL281" s="100"/>
      <c r="DM281" s="100"/>
      <c r="DN281" s="100"/>
      <c r="DO281" s="100"/>
      <c r="DP281" s="100"/>
      <c r="DQ281" s="100"/>
      <c r="DR281" s="100"/>
      <c r="DS281" s="100"/>
      <c r="DT281" s="100"/>
      <c r="DU281" s="100"/>
      <c r="DV281" s="100"/>
      <c r="DW281" s="100"/>
      <c r="DX281" s="100"/>
      <c r="DY281" s="100"/>
      <c r="DZ281" s="100"/>
      <c r="EA281" s="100"/>
      <c r="EB281" s="100"/>
      <c r="EC281" s="100"/>
      <c r="ED281" s="100"/>
      <c r="EE281" s="100"/>
      <c r="EF281" s="100"/>
      <c r="EG281" s="100"/>
      <c r="EH281" s="100"/>
      <c r="EI281" s="100"/>
      <c r="EJ281" s="100"/>
      <c r="EK281" s="100"/>
      <c r="EL281" s="100"/>
      <c r="EM281" s="100"/>
      <c r="EN281" s="100"/>
      <c r="EO281" s="100"/>
      <c r="EP281" s="100"/>
      <c r="EQ281" s="100"/>
      <c r="ER281" s="100"/>
      <c r="ES281" s="100"/>
      <c r="ET281" s="100"/>
      <c r="EU281" s="100"/>
      <c r="EV281" s="100"/>
      <c r="EW281" s="100"/>
      <c r="EX281" s="100"/>
      <c r="EY281" s="100"/>
      <c r="EZ281" s="100"/>
      <c r="FA281" s="100"/>
      <c r="FB281" s="100"/>
      <c r="FC281" s="100"/>
      <c r="FD281" s="100"/>
      <c r="FE281" s="100"/>
    </row>
    <row r="282" spans="1:161" s="241" customFormat="1" ht="17.100000000000001" customHeight="1" thickBot="1" x14ac:dyDescent="0.25">
      <c r="A282" s="1015" t="s">
        <v>753</v>
      </c>
      <c r="B282" s="1016"/>
      <c r="C282" s="1016"/>
      <c r="D282" s="1017"/>
      <c r="E282" s="614">
        <f t="shared" ref="E282:L282" si="83">SUM(E283:E292)</f>
        <v>172274.2</v>
      </c>
      <c r="F282" s="618">
        <f t="shared" si="83"/>
        <v>156991.20000000001</v>
      </c>
      <c r="G282" s="618">
        <f t="shared" si="83"/>
        <v>12698</v>
      </c>
      <c r="H282" s="665">
        <f t="shared" si="83"/>
        <v>2585</v>
      </c>
      <c r="I282" s="616">
        <f t="shared" si="83"/>
        <v>160037</v>
      </c>
      <c r="J282" s="617">
        <f t="shared" si="83"/>
        <v>16696</v>
      </c>
      <c r="K282" s="618">
        <f t="shared" si="83"/>
        <v>29819</v>
      </c>
      <c r="L282" s="615">
        <f t="shared" si="83"/>
        <v>28891</v>
      </c>
      <c r="M282" s="60">
        <f t="shared" si="81"/>
        <v>96.887890271303533</v>
      </c>
      <c r="N282" s="477"/>
      <c r="O282" s="666"/>
      <c r="P282" s="666"/>
      <c r="Q282" s="667"/>
      <c r="R282" s="668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66"/>
      <c r="EF282" s="66"/>
      <c r="EG282" s="66"/>
      <c r="EH282" s="66"/>
      <c r="EI282" s="66"/>
      <c r="EJ282" s="66"/>
      <c r="EK282" s="66"/>
      <c r="EL282" s="66"/>
    </row>
    <row r="283" spans="1:161" s="147" customFormat="1" ht="16.5" customHeight="1" x14ac:dyDescent="0.2">
      <c r="A283" s="157">
        <v>5035</v>
      </c>
      <c r="B283" s="123" t="s">
        <v>53</v>
      </c>
      <c r="C283" s="105" t="s">
        <v>323</v>
      </c>
      <c r="D283" s="320" t="s">
        <v>754</v>
      </c>
      <c r="E283" s="88">
        <f t="shared" ref="E283:E292" si="84">F283+G283+H283</f>
        <v>10031</v>
      </c>
      <c r="F283" s="90">
        <v>9246</v>
      </c>
      <c r="G283" s="89">
        <v>366</v>
      </c>
      <c r="H283" s="103">
        <v>419</v>
      </c>
      <c r="I283" s="91">
        <v>10031</v>
      </c>
      <c r="J283" s="230">
        <v>0</v>
      </c>
      <c r="K283" s="231">
        <v>10350</v>
      </c>
      <c r="L283" s="77">
        <v>9553</v>
      </c>
      <c r="M283" s="95">
        <f t="shared" si="81"/>
        <v>92.299516908212567</v>
      </c>
      <c r="N283" s="397" t="s">
        <v>312</v>
      </c>
      <c r="O283" s="398" t="s">
        <v>312</v>
      </c>
      <c r="P283" s="97" t="s">
        <v>572</v>
      </c>
      <c r="Q283" s="351" t="s">
        <v>312</v>
      </c>
      <c r="R283" s="730" t="s">
        <v>570</v>
      </c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0"/>
      <c r="AZ283" s="100"/>
      <c r="BA283" s="100"/>
      <c r="BB283" s="100"/>
      <c r="BC283" s="100"/>
      <c r="BD283" s="100"/>
      <c r="BE283" s="100"/>
      <c r="BF283" s="100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100"/>
      <c r="BS283" s="100"/>
      <c r="BT283" s="100"/>
      <c r="BU283" s="100"/>
      <c r="BV283" s="100"/>
      <c r="BW283" s="100"/>
      <c r="BX283" s="100"/>
      <c r="BY283" s="100"/>
      <c r="BZ283" s="100"/>
      <c r="CA283" s="100"/>
      <c r="CB283" s="100"/>
      <c r="CC283" s="100"/>
      <c r="CD283" s="100"/>
      <c r="CE283" s="100"/>
      <c r="CF283" s="100"/>
      <c r="CG283" s="100"/>
      <c r="CH283" s="100"/>
      <c r="CI283" s="100"/>
      <c r="CJ283" s="100"/>
      <c r="CK283" s="100"/>
      <c r="CL283" s="100"/>
      <c r="CM283" s="100"/>
      <c r="CN283" s="100"/>
      <c r="CO283" s="100"/>
      <c r="CP283" s="100"/>
      <c r="CQ283" s="100"/>
      <c r="CR283" s="100"/>
      <c r="CS283" s="100"/>
      <c r="CT283" s="100"/>
      <c r="CU283" s="100"/>
      <c r="CV283" s="100"/>
      <c r="CW283" s="100"/>
      <c r="CX283" s="100"/>
      <c r="CY283" s="100"/>
      <c r="CZ283" s="100"/>
      <c r="DA283" s="100"/>
      <c r="DB283" s="100"/>
      <c r="DC283" s="100"/>
      <c r="DD283" s="100"/>
      <c r="DE283" s="100"/>
      <c r="DF283" s="100"/>
      <c r="DG283" s="100"/>
      <c r="DH283" s="100"/>
      <c r="DI283" s="100"/>
      <c r="DJ283" s="100"/>
      <c r="DK283" s="100"/>
      <c r="DL283" s="100"/>
      <c r="DM283" s="100"/>
      <c r="DN283" s="100"/>
      <c r="DO283" s="100"/>
      <c r="DP283" s="100"/>
      <c r="DQ283" s="100"/>
      <c r="DR283" s="100"/>
      <c r="DS283" s="100"/>
      <c r="DT283" s="100"/>
      <c r="DU283" s="100"/>
      <c r="DV283" s="100"/>
      <c r="DW283" s="100"/>
      <c r="DX283" s="100"/>
      <c r="DY283" s="100"/>
      <c r="DZ283" s="100"/>
      <c r="EA283" s="100"/>
      <c r="EB283" s="100"/>
      <c r="EC283" s="100"/>
      <c r="ED283" s="100"/>
      <c r="EE283" s="100"/>
      <c r="EF283" s="100"/>
      <c r="EG283" s="100"/>
      <c r="EH283" s="100"/>
      <c r="EI283" s="100"/>
      <c r="EJ283" s="100"/>
      <c r="EK283" s="100"/>
      <c r="EL283" s="100"/>
      <c r="EM283" s="100"/>
      <c r="EN283" s="100"/>
      <c r="EO283" s="100"/>
      <c r="EP283" s="100"/>
      <c r="EQ283" s="100"/>
      <c r="ER283" s="100"/>
      <c r="ES283" s="100"/>
      <c r="ET283" s="100"/>
      <c r="EU283" s="100"/>
      <c r="EV283" s="100"/>
      <c r="EW283" s="100"/>
      <c r="EX283" s="100"/>
      <c r="EY283" s="100"/>
      <c r="EZ283" s="100"/>
      <c r="FA283" s="100"/>
      <c r="FB283" s="100"/>
      <c r="FC283" s="100"/>
      <c r="FD283" s="100"/>
      <c r="FE283" s="100"/>
    </row>
    <row r="284" spans="1:161" s="84" customFormat="1" ht="16.5" customHeight="1" x14ac:dyDescent="0.2">
      <c r="A284" s="731">
        <v>6022</v>
      </c>
      <c r="B284" s="123"/>
      <c r="C284" s="86" t="s">
        <v>286</v>
      </c>
      <c r="D284" s="732" t="s">
        <v>755</v>
      </c>
      <c r="E284" s="88">
        <f t="shared" si="84"/>
        <v>5500</v>
      </c>
      <c r="F284" s="90">
        <v>4400</v>
      </c>
      <c r="G284" s="90">
        <v>1100</v>
      </c>
      <c r="H284" s="103"/>
      <c r="I284" s="91">
        <v>2853</v>
      </c>
      <c r="J284" s="233">
        <v>2846</v>
      </c>
      <c r="K284" s="234">
        <v>1206</v>
      </c>
      <c r="L284" s="94">
        <v>1206</v>
      </c>
      <c r="M284" s="95">
        <f t="shared" si="81"/>
        <v>100</v>
      </c>
      <c r="N284" s="96"/>
      <c r="O284" s="97" t="s">
        <v>57</v>
      </c>
      <c r="P284" s="195" t="s">
        <v>756</v>
      </c>
      <c r="Q284" s="98" t="s">
        <v>87</v>
      </c>
      <c r="R284" s="99" t="s">
        <v>757</v>
      </c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00"/>
      <c r="CN284" s="100"/>
      <c r="CO284" s="100"/>
      <c r="CP284" s="100"/>
      <c r="CQ284" s="100"/>
      <c r="CR284" s="100"/>
      <c r="CS284" s="100"/>
      <c r="CT284" s="100"/>
      <c r="CU284" s="100"/>
      <c r="CV284" s="100"/>
      <c r="CW284" s="100"/>
      <c r="CX284" s="100"/>
      <c r="CY284" s="100"/>
      <c r="CZ284" s="100"/>
      <c r="DA284" s="100"/>
      <c r="DB284" s="100"/>
      <c r="DC284" s="100"/>
      <c r="DD284" s="100"/>
      <c r="DE284" s="100"/>
      <c r="DF284" s="100"/>
      <c r="DG284" s="100"/>
      <c r="DH284" s="100"/>
      <c r="DI284" s="100"/>
      <c r="DJ284" s="100"/>
      <c r="DK284" s="100"/>
      <c r="DL284" s="100"/>
      <c r="DM284" s="100"/>
      <c r="DN284" s="100"/>
      <c r="DO284" s="100"/>
      <c r="DP284" s="100"/>
      <c r="DQ284" s="100"/>
      <c r="DR284" s="100"/>
      <c r="DS284" s="100"/>
      <c r="DT284" s="100"/>
      <c r="DU284" s="100"/>
      <c r="DV284" s="100"/>
      <c r="DW284" s="100"/>
      <c r="DX284" s="100"/>
      <c r="DY284" s="100"/>
      <c r="DZ284" s="100"/>
      <c r="EA284" s="100"/>
      <c r="EB284" s="100"/>
      <c r="EC284" s="100"/>
      <c r="ED284" s="100"/>
      <c r="EE284" s="100"/>
      <c r="EF284" s="100"/>
      <c r="EG284" s="100"/>
      <c r="EH284" s="100"/>
      <c r="EI284" s="100"/>
      <c r="EJ284" s="100"/>
      <c r="EK284" s="100"/>
      <c r="EL284" s="100"/>
      <c r="EM284" s="100"/>
      <c r="EN284" s="100"/>
      <c r="EO284" s="100"/>
      <c r="EP284" s="100"/>
      <c r="EQ284" s="100"/>
      <c r="ER284" s="100"/>
      <c r="ES284" s="100"/>
      <c r="ET284" s="100"/>
      <c r="EU284" s="100"/>
      <c r="EV284" s="100"/>
      <c r="EW284" s="100"/>
      <c r="EX284" s="100"/>
      <c r="EY284" s="100"/>
      <c r="EZ284" s="100"/>
      <c r="FA284" s="100"/>
      <c r="FB284" s="100"/>
      <c r="FC284" s="100"/>
      <c r="FD284" s="100"/>
      <c r="FE284" s="100"/>
    </row>
    <row r="285" spans="1:161" s="104" customFormat="1" ht="16.5" customHeight="1" x14ac:dyDescent="0.2">
      <c r="A285" s="157">
        <v>6024</v>
      </c>
      <c r="B285" s="123" t="s">
        <v>112</v>
      </c>
      <c r="C285" s="105" t="s">
        <v>61</v>
      </c>
      <c r="D285" s="733" t="s">
        <v>758</v>
      </c>
      <c r="E285" s="88">
        <f t="shared" si="84"/>
        <v>94082.2</v>
      </c>
      <c r="F285" s="90">
        <f>74111*1.2</f>
        <v>88933.2</v>
      </c>
      <c r="G285" s="90">
        <v>4149</v>
      </c>
      <c r="H285" s="103">
        <v>1000</v>
      </c>
      <c r="I285" s="91">
        <v>94082</v>
      </c>
      <c r="J285" s="233">
        <v>0</v>
      </c>
      <c r="K285" s="234">
        <v>100</v>
      </c>
      <c r="L285" s="94">
        <v>77</v>
      </c>
      <c r="M285" s="95">
        <f t="shared" si="81"/>
        <v>77</v>
      </c>
      <c r="N285" s="96" t="s">
        <v>541</v>
      </c>
      <c r="O285" s="97" t="s">
        <v>105</v>
      </c>
      <c r="P285" s="97" t="s">
        <v>759</v>
      </c>
      <c r="Q285" s="98" t="s">
        <v>690</v>
      </c>
      <c r="R285" s="196" t="s">
        <v>74</v>
      </c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</row>
    <row r="286" spans="1:161" s="147" customFormat="1" ht="27" customHeight="1" x14ac:dyDescent="0.2">
      <c r="A286" s="201">
        <v>6027</v>
      </c>
      <c r="B286" s="109" t="s">
        <v>53</v>
      </c>
      <c r="C286" s="69" t="s">
        <v>286</v>
      </c>
      <c r="D286" s="161" t="s">
        <v>760</v>
      </c>
      <c r="E286" s="71">
        <f t="shared" si="84"/>
        <v>8760</v>
      </c>
      <c r="F286" s="72">
        <v>8260</v>
      </c>
      <c r="G286" s="72">
        <v>500</v>
      </c>
      <c r="H286" s="73"/>
      <c r="I286" s="74">
        <v>4936</v>
      </c>
      <c r="J286" s="230">
        <v>2822</v>
      </c>
      <c r="K286" s="231">
        <v>837</v>
      </c>
      <c r="L286" s="77">
        <v>786</v>
      </c>
      <c r="M286" s="78">
        <f t="shared" si="81"/>
        <v>93.906810035842298</v>
      </c>
      <c r="N286" s="79"/>
      <c r="O286" s="80" t="s">
        <v>143</v>
      </c>
      <c r="P286" s="81"/>
      <c r="Q286" s="82"/>
      <c r="R286" s="138" t="s">
        <v>761</v>
      </c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</row>
    <row r="287" spans="1:161" s="147" customFormat="1" ht="16.5" customHeight="1" x14ac:dyDescent="0.2">
      <c r="A287" s="638" t="s">
        <v>762</v>
      </c>
      <c r="B287" s="123" t="s">
        <v>53</v>
      </c>
      <c r="C287" s="86" t="s">
        <v>213</v>
      </c>
      <c r="D287" s="734" t="s">
        <v>763</v>
      </c>
      <c r="E287" s="88">
        <f t="shared" si="84"/>
        <v>2990</v>
      </c>
      <c r="F287" s="90"/>
      <c r="G287" s="90">
        <v>2990</v>
      </c>
      <c r="H287" s="103"/>
      <c r="I287" s="91">
        <v>2990</v>
      </c>
      <c r="J287" s="233">
        <v>1214</v>
      </c>
      <c r="K287" s="234">
        <v>0</v>
      </c>
      <c r="L287" s="94">
        <v>0</v>
      </c>
      <c r="M287" s="144" t="s">
        <v>119</v>
      </c>
      <c r="N287" s="96"/>
      <c r="O287" s="97"/>
      <c r="P287" s="97" t="s">
        <v>764</v>
      </c>
      <c r="Q287" s="98"/>
      <c r="R287" s="99" t="s">
        <v>765</v>
      </c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00"/>
      <c r="CN287" s="100"/>
      <c r="CO287" s="100"/>
      <c r="CP287" s="100"/>
      <c r="CQ287" s="100"/>
      <c r="CR287" s="100"/>
      <c r="CS287" s="100"/>
      <c r="CT287" s="100"/>
      <c r="CU287" s="100"/>
      <c r="CV287" s="100"/>
      <c r="CW287" s="100"/>
      <c r="CX287" s="100"/>
      <c r="CY287" s="100"/>
      <c r="CZ287" s="100"/>
      <c r="DA287" s="100"/>
      <c r="DB287" s="100"/>
      <c r="DC287" s="100"/>
      <c r="DD287" s="100"/>
      <c r="DE287" s="100"/>
      <c r="DF287" s="100"/>
      <c r="DG287" s="100"/>
      <c r="DH287" s="100"/>
      <c r="DI287" s="100"/>
      <c r="DJ287" s="100"/>
      <c r="DK287" s="100"/>
      <c r="DL287" s="100"/>
      <c r="DM287" s="100"/>
      <c r="DN287" s="100"/>
      <c r="DO287" s="100"/>
      <c r="DP287" s="100"/>
      <c r="DQ287" s="100"/>
      <c r="DR287" s="100"/>
      <c r="DS287" s="100"/>
      <c r="DT287" s="100"/>
      <c r="DU287" s="100"/>
      <c r="DV287" s="100"/>
      <c r="DW287" s="100"/>
      <c r="DX287" s="100"/>
      <c r="DY287" s="100"/>
      <c r="DZ287" s="100"/>
      <c r="EA287" s="100"/>
      <c r="EB287" s="100"/>
      <c r="EC287" s="100"/>
      <c r="ED287" s="100"/>
      <c r="EE287" s="100"/>
      <c r="EF287" s="100"/>
      <c r="EG287" s="100"/>
      <c r="EH287" s="100"/>
      <c r="EI287" s="100"/>
      <c r="EJ287" s="100"/>
      <c r="EK287" s="100"/>
      <c r="EL287" s="100"/>
      <c r="EM287" s="100"/>
      <c r="EN287" s="100"/>
      <c r="EO287" s="100"/>
      <c r="EP287" s="100"/>
      <c r="EQ287" s="100"/>
      <c r="ER287" s="100"/>
      <c r="ES287" s="100"/>
      <c r="ET287" s="100"/>
      <c r="EU287" s="100"/>
      <c r="EV287" s="100"/>
      <c r="EW287" s="100"/>
      <c r="EX287" s="100"/>
      <c r="EY287" s="100"/>
      <c r="EZ287" s="100"/>
      <c r="FA287" s="100"/>
      <c r="FB287" s="100"/>
      <c r="FC287" s="100"/>
      <c r="FD287" s="100"/>
      <c r="FE287" s="100"/>
    </row>
    <row r="288" spans="1:161" s="118" customFormat="1" ht="17.100000000000001" customHeight="1" thickBot="1" x14ac:dyDescent="0.25">
      <c r="A288" s="645" t="s">
        <v>766</v>
      </c>
      <c r="B288" s="109" t="s">
        <v>84</v>
      </c>
      <c r="C288" s="69" t="s">
        <v>286</v>
      </c>
      <c r="D288" s="669" t="s">
        <v>767</v>
      </c>
      <c r="E288" s="71">
        <f t="shared" si="84"/>
        <v>2418</v>
      </c>
      <c r="F288" s="72">
        <v>2156</v>
      </c>
      <c r="G288" s="72">
        <v>262</v>
      </c>
      <c r="H288" s="73"/>
      <c r="I288" s="74">
        <v>2475</v>
      </c>
      <c r="J288" s="233">
        <v>100</v>
      </c>
      <c r="K288" s="234">
        <v>2262</v>
      </c>
      <c r="L288" s="77">
        <v>2213</v>
      </c>
      <c r="M288" s="78">
        <f t="shared" si="81"/>
        <v>97.833775419982317</v>
      </c>
      <c r="N288" s="199"/>
      <c r="O288" s="80" t="s">
        <v>201</v>
      </c>
      <c r="P288" s="81" t="s">
        <v>372</v>
      </c>
      <c r="Q288" s="82"/>
      <c r="R288" s="138" t="s">
        <v>768</v>
      </c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</row>
    <row r="289" spans="1:161" s="118" customFormat="1" ht="17.100000000000001" customHeight="1" thickBot="1" x14ac:dyDescent="0.25">
      <c r="A289" s="645" t="s">
        <v>769</v>
      </c>
      <c r="B289" s="109"/>
      <c r="C289" s="110" t="s">
        <v>286</v>
      </c>
      <c r="D289" s="735" t="s">
        <v>770</v>
      </c>
      <c r="E289" s="71">
        <f t="shared" si="84"/>
        <v>7500</v>
      </c>
      <c r="F289" s="72">
        <v>7500</v>
      </c>
      <c r="G289" s="72"/>
      <c r="H289" s="73"/>
      <c r="I289" s="74">
        <v>1677</v>
      </c>
      <c r="J289" s="230">
        <v>116</v>
      </c>
      <c r="K289" s="231">
        <v>391</v>
      </c>
      <c r="L289" s="77">
        <v>391</v>
      </c>
      <c r="M289" s="78">
        <f t="shared" si="81"/>
        <v>100</v>
      </c>
      <c r="N289" s="199"/>
      <c r="O289" s="80"/>
      <c r="P289" s="81" t="s">
        <v>771</v>
      </c>
      <c r="Q289" s="82"/>
      <c r="R289" s="138" t="s">
        <v>772</v>
      </c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</row>
    <row r="290" spans="1:161" s="84" customFormat="1" ht="27" customHeight="1" x14ac:dyDescent="0.2">
      <c r="A290" s="638" t="s">
        <v>773</v>
      </c>
      <c r="B290" s="123" t="s">
        <v>112</v>
      </c>
      <c r="C290" s="86" t="s">
        <v>213</v>
      </c>
      <c r="D290" s="732" t="s">
        <v>774</v>
      </c>
      <c r="E290" s="88">
        <f t="shared" si="84"/>
        <v>26750</v>
      </c>
      <c r="F290" s="90">
        <v>23000</v>
      </c>
      <c r="G290" s="90">
        <v>2873</v>
      </c>
      <c r="H290" s="103">
        <v>877</v>
      </c>
      <c r="I290" s="91">
        <v>26750</v>
      </c>
      <c r="J290" s="233">
        <v>2236</v>
      </c>
      <c r="K290" s="234">
        <v>723</v>
      </c>
      <c r="L290" s="94">
        <v>721</v>
      </c>
      <c r="M290" s="95">
        <f t="shared" si="81"/>
        <v>99.723374827109268</v>
      </c>
      <c r="N290" s="96"/>
      <c r="O290" s="97"/>
      <c r="P290" s="97" t="s">
        <v>775</v>
      </c>
      <c r="Q290" s="98" t="s">
        <v>726</v>
      </c>
      <c r="R290" s="164" t="s">
        <v>776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00"/>
      <c r="CN290" s="100"/>
      <c r="CO290" s="100"/>
      <c r="CP290" s="100"/>
      <c r="CQ290" s="100"/>
      <c r="CR290" s="100"/>
      <c r="CS290" s="100"/>
      <c r="CT290" s="100"/>
      <c r="CU290" s="100"/>
      <c r="CV290" s="100"/>
      <c r="CW290" s="100"/>
      <c r="CX290" s="100"/>
      <c r="CY290" s="100"/>
      <c r="CZ290" s="100"/>
      <c r="DA290" s="100"/>
      <c r="DB290" s="100"/>
      <c r="DC290" s="100"/>
      <c r="DD290" s="100"/>
      <c r="DE290" s="100"/>
      <c r="DF290" s="100"/>
      <c r="DG290" s="100"/>
      <c r="DH290" s="100"/>
      <c r="DI290" s="100"/>
      <c r="DJ290" s="100"/>
      <c r="DK290" s="100"/>
      <c r="DL290" s="100"/>
      <c r="DM290" s="100"/>
      <c r="DN290" s="100"/>
      <c r="DO290" s="100"/>
      <c r="DP290" s="100"/>
      <c r="DQ290" s="100"/>
      <c r="DR290" s="100"/>
      <c r="DS290" s="100"/>
      <c r="DT290" s="100"/>
      <c r="DU290" s="100"/>
      <c r="DV290" s="100"/>
      <c r="DW290" s="100"/>
      <c r="DX290" s="100"/>
      <c r="DY290" s="100"/>
      <c r="DZ290" s="100"/>
      <c r="EA290" s="100"/>
      <c r="EB290" s="100"/>
      <c r="EC290" s="100"/>
      <c r="ED290" s="100"/>
      <c r="EE290" s="100"/>
      <c r="EF290" s="100"/>
      <c r="EG290" s="100"/>
      <c r="EH290" s="100"/>
      <c r="EI290" s="100"/>
      <c r="EJ290" s="100"/>
      <c r="EK290" s="100"/>
      <c r="EL290" s="100"/>
      <c r="EM290" s="100"/>
      <c r="EN290" s="100"/>
      <c r="EO290" s="100"/>
      <c r="EP290" s="100"/>
      <c r="EQ290" s="100"/>
      <c r="ER290" s="100"/>
      <c r="ES290" s="100"/>
      <c r="ET290" s="100"/>
      <c r="EU290" s="100"/>
      <c r="EV290" s="100"/>
      <c r="EW290" s="100"/>
      <c r="EX290" s="100"/>
      <c r="EY290" s="100"/>
      <c r="EZ290" s="100"/>
      <c r="FA290" s="100"/>
      <c r="FB290" s="100"/>
      <c r="FC290" s="100"/>
      <c r="FD290" s="100"/>
      <c r="FE290" s="100"/>
    </row>
    <row r="291" spans="1:161" s="84" customFormat="1" ht="16.5" customHeight="1" x14ac:dyDescent="0.2">
      <c r="A291" s="157">
        <v>6041</v>
      </c>
      <c r="B291" s="123" t="s">
        <v>32</v>
      </c>
      <c r="C291" s="86" t="s">
        <v>33</v>
      </c>
      <c r="D291" s="736" t="s">
        <v>777</v>
      </c>
      <c r="E291" s="88">
        <f t="shared" si="84"/>
        <v>14054</v>
      </c>
      <c r="F291" s="90">
        <v>13496</v>
      </c>
      <c r="G291" s="90">
        <v>269</v>
      </c>
      <c r="H291" s="103">
        <v>289</v>
      </c>
      <c r="I291" s="91">
        <v>14054</v>
      </c>
      <c r="J291" s="233">
        <v>7173</v>
      </c>
      <c r="K291" s="234">
        <v>13823</v>
      </c>
      <c r="L291" s="94">
        <v>13818</v>
      </c>
      <c r="M291" s="95">
        <f t="shared" si="81"/>
        <v>99.963828401938798</v>
      </c>
      <c r="N291" s="96"/>
      <c r="O291" s="97"/>
      <c r="P291" s="195" t="s">
        <v>372</v>
      </c>
      <c r="Q291" s="98"/>
      <c r="R291" s="196" t="s">
        <v>39</v>
      </c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00"/>
      <c r="CN291" s="100"/>
      <c r="CO291" s="100"/>
      <c r="CP291" s="100"/>
      <c r="CQ291" s="100"/>
      <c r="CR291" s="100"/>
      <c r="CS291" s="100"/>
      <c r="CT291" s="100"/>
      <c r="CU291" s="100"/>
      <c r="CV291" s="100"/>
      <c r="CW291" s="100"/>
      <c r="CX291" s="100"/>
      <c r="CY291" s="100"/>
      <c r="CZ291" s="100"/>
      <c r="DA291" s="100"/>
      <c r="DB291" s="100"/>
      <c r="DC291" s="100"/>
      <c r="DD291" s="100"/>
      <c r="DE291" s="100"/>
      <c r="DF291" s="100"/>
      <c r="DG291" s="100"/>
      <c r="DH291" s="100"/>
      <c r="DI291" s="100"/>
      <c r="DJ291" s="100"/>
      <c r="DK291" s="100"/>
      <c r="DL291" s="100"/>
      <c r="DM291" s="100"/>
      <c r="DN291" s="100"/>
      <c r="DO291" s="100"/>
      <c r="DP291" s="100"/>
      <c r="DQ291" s="100"/>
      <c r="DR291" s="100"/>
      <c r="DS291" s="100"/>
      <c r="DT291" s="100"/>
      <c r="DU291" s="100"/>
      <c r="DV291" s="100"/>
      <c r="DW291" s="100"/>
      <c r="DX291" s="100"/>
      <c r="DY291" s="100"/>
      <c r="DZ291" s="100"/>
      <c r="EA291" s="100"/>
      <c r="EB291" s="100"/>
      <c r="EC291" s="100"/>
      <c r="ED291" s="100"/>
      <c r="EE291" s="100"/>
      <c r="EF291" s="100"/>
      <c r="EG291" s="100"/>
      <c r="EH291" s="100"/>
      <c r="EI291" s="100"/>
      <c r="EJ291" s="100"/>
      <c r="EK291" s="100"/>
      <c r="EL291" s="100"/>
      <c r="EM291" s="100"/>
      <c r="EN291" s="100"/>
      <c r="EO291" s="100"/>
      <c r="EP291" s="100"/>
      <c r="EQ291" s="100"/>
      <c r="ER291" s="100"/>
      <c r="ES291" s="100"/>
      <c r="ET291" s="100"/>
      <c r="EU291" s="100"/>
      <c r="EV291" s="100"/>
      <c r="EW291" s="100"/>
      <c r="EX291" s="100"/>
      <c r="EY291" s="100"/>
      <c r="EZ291" s="100"/>
      <c r="FA291" s="100"/>
      <c r="FB291" s="100"/>
      <c r="FC291" s="100"/>
      <c r="FD291" s="100"/>
      <c r="FE291" s="100"/>
    </row>
    <row r="292" spans="1:161" s="107" customFormat="1" ht="16.5" customHeight="1" thickBot="1" x14ac:dyDescent="0.25">
      <c r="A292" s="380">
        <v>6042</v>
      </c>
      <c r="B292" s="483" t="s">
        <v>53</v>
      </c>
      <c r="C292" s="289" t="s">
        <v>286</v>
      </c>
      <c r="D292" s="737" t="s">
        <v>778</v>
      </c>
      <c r="E292" s="182">
        <f t="shared" si="84"/>
        <v>189</v>
      </c>
      <c r="F292" s="250"/>
      <c r="G292" s="250">
        <v>189</v>
      </c>
      <c r="H292" s="251"/>
      <c r="I292" s="252">
        <v>189</v>
      </c>
      <c r="J292" s="253">
        <v>189</v>
      </c>
      <c r="K292" s="254">
        <v>127</v>
      </c>
      <c r="L292" s="293">
        <v>126</v>
      </c>
      <c r="M292" s="256">
        <f t="shared" si="81"/>
        <v>99.212598425196859</v>
      </c>
      <c r="N292" s="190"/>
      <c r="O292" s="191"/>
      <c r="P292" s="589" t="s">
        <v>82</v>
      </c>
      <c r="Q292" s="192"/>
      <c r="R292" s="738" t="s">
        <v>79</v>
      </c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</row>
    <row r="293" spans="1:161" s="1" customFormat="1" ht="16.5" customHeight="1" x14ac:dyDescent="0.2">
      <c r="A293" s="739"/>
      <c r="B293" s="740"/>
      <c r="C293" s="741"/>
      <c r="D293" s="742"/>
      <c r="E293" s="743"/>
      <c r="F293" s="743"/>
      <c r="G293" s="743"/>
      <c r="H293" s="743"/>
      <c r="I293" s="743"/>
      <c r="J293" s="222"/>
      <c r="K293" s="222"/>
      <c r="L293" s="744"/>
      <c r="M293" s="745"/>
      <c r="N293" s="746"/>
      <c r="O293" s="746"/>
      <c r="P293" s="746"/>
      <c r="Q293" s="746"/>
      <c r="R293" s="747"/>
    </row>
    <row r="294" spans="1:161" s="1" customFormat="1" ht="16.5" customHeight="1" x14ac:dyDescent="0.2">
      <c r="A294" s="739"/>
      <c r="B294" s="740"/>
      <c r="C294" s="741"/>
      <c r="D294" s="742"/>
      <c r="E294" s="743"/>
      <c r="F294" s="743"/>
      <c r="G294" s="743"/>
      <c r="H294" s="743"/>
      <c r="I294" s="743"/>
      <c r="J294" s="222"/>
      <c r="K294" s="222"/>
      <c r="L294" s="744"/>
      <c r="M294" s="745"/>
      <c r="N294" s="746"/>
      <c r="O294" s="746"/>
      <c r="P294" s="746"/>
      <c r="Q294" s="746"/>
      <c r="R294" s="747"/>
    </row>
    <row r="295" spans="1:161" s="501" customFormat="1" ht="19.5" customHeight="1" thickBot="1" x14ac:dyDescent="0.25">
      <c r="A295" s="1012" t="s">
        <v>779</v>
      </c>
      <c r="B295" s="1013"/>
      <c r="C295" s="1013"/>
      <c r="D295" s="1014"/>
      <c r="E295" s="748">
        <f>SUM(E296+E298+E300+E306)</f>
        <v>429932</v>
      </c>
      <c r="F295" s="749">
        <f t="shared" ref="F295:L295" si="85">SUM(F296+F298+F300+F306)</f>
        <v>402663</v>
      </c>
      <c r="G295" s="749">
        <f t="shared" si="85"/>
        <v>19787</v>
      </c>
      <c r="H295" s="750">
        <f t="shared" si="85"/>
        <v>7482</v>
      </c>
      <c r="I295" s="751">
        <f t="shared" si="85"/>
        <v>111142</v>
      </c>
      <c r="J295" s="752">
        <f t="shared" si="85"/>
        <v>89256</v>
      </c>
      <c r="K295" s="749">
        <f t="shared" si="85"/>
        <v>34681</v>
      </c>
      <c r="L295" s="752">
        <f t="shared" si="85"/>
        <v>34503</v>
      </c>
      <c r="M295" s="753">
        <f>(L295/K295)*100</f>
        <v>99.486750670395892</v>
      </c>
      <c r="N295" s="754"/>
      <c r="O295" s="755"/>
      <c r="P295" s="755"/>
      <c r="Q295" s="756"/>
      <c r="R295" s="757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500"/>
      <c r="CN295" s="500"/>
      <c r="CO295" s="500"/>
      <c r="CP295" s="500"/>
      <c r="CQ295" s="500"/>
      <c r="CR295" s="500"/>
      <c r="CS295" s="500"/>
      <c r="CT295" s="500"/>
      <c r="CU295" s="500"/>
      <c r="CV295" s="500"/>
      <c r="CW295" s="500"/>
      <c r="CX295" s="500"/>
      <c r="CY295" s="500"/>
      <c r="CZ295" s="500"/>
      <c r="DA295" s="500"/>
      <c r="DB295" s="500"/>
      <c r="DC295" s="500"/>
      <c r="DD295" s="500"/>
      <c r="DE295" s="500"/>
      <c r="DF295" s="500"/>
      <c r="DG295" s="500"/>
      <c r="DH295" s="500"/>
      <c r="DI295" s="500"/>
      <c r="DJ295" s="500"/>
      <c r="DK295" s="500"/>
      <c r="DL295" s="500"/>
      <c r="DM295" s="500"/>
      <c r="DN295" s="500"/>
      <c r="DO295" s="500"/>
      <c r="DP295" s="500"/>
      <c r="DQ295" s="500"/>
      <c r="DR295" s="500"/>
      <c r="DS295" s="500"/>
      <c r="DT295" s="500"/>
      <c r="DU295" s="500"/>
      <c r="DV295" s="500"/>
      <c r="DW295" s="500"/>
      <c r="DX295" s="500"/>
      <c r="DY295" s="500"/>
      <c r="DZ295" s="500"/>
      <c r="EA295" s="500"/>
      <c r="EB295" s="500"/>
      <c r="EC295" s="500"/>
      <c r="ED295" s="500"/>
      <c r="EE295" s="500"/>
      <c r="EF295" s="500"/>
      <c r="EG295" s="500"/>
      <c r="EH295" s="500"/>
      <c r="EI295" s="500"/>
      <c r="EJ295" s="500"/>
      <c r="EK295" s="500"/>
      <c r="EL295" s="500"/>
    </row>
    <row r="296" spans="1:161" s="67" customFormat="1" ht="17.100000000000001" customHeight="1" thickBot="1" x14ac:dyDescent="0.25">
      <c r="A296" s="1015" t="s">
        <v>780</v>
      </c>
      <c r="B296" s="1016"/>
      <c r="C296" s="1016"/>
      <c r="D296" s="1017"/>
      <c r="E296" s="614">
        <f t="shared" ref="E296:L298" si="86">SUM(E297:E297)</f>
        <v>0</v>
      </c>
      <c r="F296" s="618">
        <f t="shared" si="86"/>
        <v>0</v>
      </c>
      <c r="G296" s="618">
        <f t="shared" si="86"/>
        <v>0</v>
      </c>
      <c r="H296" s="665">
        <f t="shared" si="86"/>
        <v>0</v>
      </c>
      <c r="I296" s="616">
        <f t="shared" si="86"/>
        <v>0</v>
      </c>
      <c r="J296" s="615">
        <f t="shared" si="86"/>
        <v>3634</v>
      </c>
      <c r="K296" s="618">
        <f t="shared" si="86"/>
        <v>0</v>
      </c>
      <c r="L296" s="615">
        <f t="shared" si="86"/>
        <v>0</v>
      </c>
      <c r="M296" s="758" t="s">
        <v>119</v>
      </c>
      <c r="N296" s="477"/>
      <c r="O296" s="666"/>
      <c r="P296" s="666"/>
      <c r="Q296" s="667"/>
      <c r="R296" s="759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66"/>
      <c r="EF296" s="66"/>
      <c r="EG296" s="66"/>
      <c r="EH296" s="66"/>
      <c r="EI296" s="66"/>
      <c r="EJ296" s="66"/>
      <c r="EK296" s="66"/>
      <c r="EL296" s="66"/>
    </row>
    <row r="297" spans="1:161" s="153" customFormat="1" ht="17.25" customHeight="1" thickBot="1" x14ac:dyDescent="0.25">
      <c r="A297" s="157">
        <v>8169</v>
      </c>
      <c r="B297" s="123"/>
      <c r="C297" s="86" t="s">
        <v>98</v>
      </c>
      <c r="D297" s="422" t="s">
        <v>781</v>
      </c>
      <c r="E297" s="88">
        <f t="shared" ref="E297" si="87">SUM(F297:H297)</f>
        <v>0</v>
      </c>
      <c r="F297" s="234"/>
      <c r="G297" s="234"/>
      <c r="H297" s="621"/>
      <c r="I297" s="641"/>
      <c r="J297" s="234">
        <v>3634</v>
      </c>
      <c r="K297" s="234">
        <v>0</v>
      </c>
      <c r="L297" s="94">
        <v>0</v>
      </c>
      <c r="M297" s="144" t="s">
        <v>119</v>
      </c>
      <c r="N297" s="96"/>
      <c r="O297" s="97"/>
      <c r="P297" s="97" t="s">
        <v>782</v>
      </c>
      <c r="Q297" s="98"/>
      <c r="R297" s="760" t="s">
        <v>39</v>
      </c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00"/>
      <c r="CN297" s="100"/>
      <c r="CO297" s="100"/>
      <c r="CP297" s="100"/>
      <c r="CQ297" s="100"/>
      <c r="CR297" s="100"/>
      <c r="CS297" s="100"/>
      <c r="CT297" s="100"/>
      <c r="CU297" s="100"/>
      <c r="CV297" s="100"/>
      <c r="CW297" s="100"/>
      <c r="CX297" s="100"/>
      <c r="CY297" s="100"/>
      <c r="CZ297" s="100"/>
      <c r="DA297" s="100"/>
      <c r="DB297" s="100"/>
      <c r="DC297" s="100"/>
      <c r="DD297" s="100"/>
      <c r="DE297" s="100"/>
      <c r="DF297" s="100"/>
      <c r="DG297" s="100"/>
      <c r="DH297" s="100"/>
      <c r="DI297" s="100"/>
      <c r="DJ297" s="100"/>
      <c r="DK297" s="100"/>
      <c r="DL297" s="100"/>
      <c r="DM297" s="100"/>
      <c r="DN297" s="100"/>
      <c r="DO297" s="100"/>
      <c r="DP297" s="100"/>
      <c r="DQ297" s="100"/>
      <c r="DR297" s="100"/>
      <c r="DS297" s="100"/>
      <c r="DT297" s="100"/>
      <c r="DU297" s="100"/>
      <c r="DV297" s="100"/>
      <c r="DW297" s="100"/>
      <c r="DX297" s="100"/>
      <c r="DY297" s="100"/>
      <c r="DZ297" s="100"/>
      <c r="EA297" s="100"/>
      <c r="EB297" s="100"/>
      <c r="EC297" s="100"/>
      <c r="ED297" s="100"/>
      <c r="EE297" s="100"/>
      <c r="EF297" s="100"/>
      <c r="EG297" s="100"/>
      <c r="EH297" s="100"/>
      <c r="EI297" s="100"/>
      <c r="EJ297" s="100"/>
      <c r="EK297" s="100"/>
      <c r="EL297" s="100"/>
      <c r="EM297" s="100"/>
      <c r="EN297" s="100"/>
      <c r="EO297" s="100"/>
      <c r="EP297" s="100"/>
      <c r="EQ297" s="100"/>
      <c r="ER297" s="100"/>
      <c r="ES297" s="100"/>
      <c r="ET297" s="100"/>
      <c r="EU297" s="100"/>
      <c r="EV297" s="100"/>
      <c r="EW297" s="100"/>
      <c r="EX297" s="100"/>
      <c r="EY297" s="100"/>
      <c r="EZ297" s="100"/>
      <c r="FA297" s="100"/>
      <c r="FB297" s="100"/>
      <c r="FC297" s="100"/>
      <c r="FD297" s="100"/>
      <c r="FE297" s="100"/>
    </row>
    <row r="298" spans="1:161" s="67" customFormat="1" ht="17.100000000000001" customHeight="1" thickBot="1" x14ac:dyDescent="0.25">
      <c r="A298" s="1015" t="s">
        <v>783</v>
      </c>
      <c r="B298" s="1016"/>
      <c r="C298" s="1016"/>
      <c r="D298" s="1017"/>
      <c r="E298" s="614">
        <f t="shared" si="86"/>
        <v>2685</v>
      </c>
      <c r="F298" s="618">
        <f t="shared" si="86"/>
        <v>2685</v>
      </c>
      <c r="G298" s="618">
        <f t="shared" si="86"/>
        <v>0</v>
      </c>
      <c r="H298" s="665">
        <f t="shared" si="86"/>
        <v>0</v>
      </c>
      <c r="I298" s="616">
        <v>2685</v>
      </c>
      <c r="J298" s="615">
        <f t="shared" si="86"/>
        <v>0</v>
      </c>
      <c r="K298" s="618">
        <f t="shared" si="86"/>
        <v>2695</v>
      </c>
      <c r="L298" s="615">
        <f t="shared" si="86"/>
        <v>2685</v>
      </c>
      <c r="M298" s="60">
        <f t="shared" ref="M298" si="88">(L298/K298)*100</f>
        <v>99.62894248608535</v>
      </c>
      <c r="N298" s="477"/>
      <c r="O298" s="666"/>
      <c r="P298" s="666"/>
      <c r="Q298" s="667"/>
      <c r="R298" s="759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66"/>
      <c r="EF298" s="66"/>
      <c r="EG298" s="66"/>
      <c r="EH298" s="66"/>
      <c r="EI298" s="66"/>
      <c r="EJ298" s="66"/>
      <c r="EK298" s="66"/>
      <c r="EL298" s="66"/>
    </row>
    <row r="299" spans="1:161" s="261" customFormat="1" ht="17.25" customHeight="1" thickBot="1" x14ac:dyDescent="0.25">
      <c r="A299" s="482">
        <v>8169</v>
      </c>
      <c r="B299" s="483"/>
      <c r="C299" s="179" t="s">
        <v>98</v>
      </c>
      <c r="D299" s="761" t="s">
        <v>781</v>
      </c>
      <c r="E299" s="485">
        <f>SUM(F299:H299)</f>
        <v>2685</v>
      </c>
      <c r="F299" s="487">
        <v>2685</v>
      </c>
      <c r="G299" s="487"/>
      <c r="H299" s="728"/>
      <c r="I299" s="729">
        <v>2695</v>
      </c>
      <c r="J299" s="487">
        <v>0</v>
      </c>
      <c r="K299" s="487">
        <v>2695</v>
      </c>
      <c r="L299" s="188">
        <v>2685</v>
      </c>
      <c r="M299" s="588">
        <f>(L299/K299)*100</f>
        <v>99.62894248608535</v>
      </c>
      <c r="N299" s="190"/>
      <c r="O299" s="191"/>
      <c r="P299" s="191" t="s">
        <v>782</v>
      </c>
      <c r="Q299" s="192"/>
      <c r="R299" s="762" t="s">
        <v>39</v>
      </c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17"/>
      <c r="CN299" s="117"/>
      <c r="CO299" s="117"/>
      <c r="CP299" s="117"/>
      <c r="CQ299" s="117"/>
      <c r="CR299" s="117"/>
      <c r="CS299" s="117"/>
      <c r="CT299" s="117"/>
      <c r="CU299" s="117"/>
      <c r="CV299" s="117"/>
      <c r="CW299" s="117"/>
      <c r="CX299" s="117"/>
      <c r="CY299" s="117"/>
      <c r="CZ299" s="117"/>
      <c r="DA299" s="117"/>
      <c r="DB299" s="117"/>
      <c r="DC299" s="117"/>
      <c r="DD299" s="117"/>
      <c r="DE299" s="117"/>
      <c r="DF299" s="117"/>
      <c r="DG299" s="117"/>
      <c r="DH299" s="117"/>
      <c r="DI299" s="117"/>
      <c r="DJ299" s="117"/>
      <c r="DK299" s="117"/>
      <c r="DL299" s="117"/>
      <c r="DM299" s="117"/>
      <c r="DN299" s="117"/>
      <c r="DO299" s="117"/>
      <c r="DP299" s="117"/>
      <c r="DQ299" s="117"/>
      <c r="DR299" s="117"/>
      <c r="DS299" s="117"/>
      <c r="DT299" s="117"/>
      <c r="DU299" s="117"/>
      <c r="DV299" s="117"/>
      <c r="DW299" s="117"/>
      <c r="DX299" s="117"/>
      <c r="DY299" s="117"/>
      <c r="DZ299" s="117"/>
      <c r="EA299" s="117"/>
      <c r="EB299" s="117"/>
      <c r="EC299" s="117"/>
      <c r="ED299" s="117"/>
      <c r="EE299" s="117"/>
      <c r="EF299" s="117"/>
      <c r="EG299" s="117"/>
      <c r="EH299" s="117"/>
      <c r="EI299" s="117"/>
      <c r="EJ299" s="117"/>
      <c r="EK299" s="117"/>
      <c r="EL299" s="117"/>
      <c r="EM299" s="117"/>
      <c r="EN299" s="117"/>
      <c r="EO299" s="117"/>
      <c r="EP299" s="117"/>
      <c r="EQ299" s="117"/>
      <c r="ER299" s="117"/>
      <c r="ES299" s="117"/>
      <c r="ET299" s="117"/>
      <c r="EU299" s="117"/>
      <c r="EV299" s="117"/>
      <c r="EW299" s="117"/>
      <c r="EX299" s="117"/>
      <c r="EY299" s="117"/>
      <c r="EZ299" s="117"/>
      <c r="FA299" s="117"/>
      <c r="FB299" s="117"/>
      <c r="FC299" s="117"/>
      <c r="FD299" s="117"/>
      <c r="FE299" s="117"/>
    </row>
    <row r="300" spans="1:161" s="241" customFormat="1" ht="17.100000000000001" customHeight="1" thickBot="1" x14ac:dyDescent="0.25">
      <c r="A300" s="1018" t="s">
        <v>784</v>
      </c>
      <c r="B300" s="1019"/>
      <c r="C300" s="1019"/>
      <c r="D300" s="1020"/>
      <c r="E300" s="717">
        <f t="shared" ref="E300:L300" si="89">SUM(E301:E304)</f>
        <v>117557</v>
      </c>
      <c r="F300" s="718">
        <f t="shared" si="89"/>
        <v>110137</v>
      </c>
      <c r="G300" s="718">
        <f t="shared" si="89"/>
        <v>7138</v>
      </c>
      <c r="H300" s="719">
        <f t="shared" si="89"/>
        <v>282</v>
      </c>
      <c r="I300" s="720">
        <f t="shared" si="89"/>
        <v>94040</v>
      </c>
      <c r="J300" s="722">
        <f t="shared" si="89"/>
        <v>58060</v>
      </c>
      <c r="K300" s="718">
        <f t="shared" si="89"/>
        <v>27601</v>
      </c>
      <c r="L300" s="722">
        <f t="shared" si="89"/>
        <v>27535</v>
      </c>
      <c r="M300" s="268">
        <f>(L300/K300)*100</f>
        <v>99.76087822904968</v>
      </c>
      <c r="N300" s="763"/>
      <c r="O300" s="723"/>
      <c r="P300" s="723"/>
      <c r="Q300" s="724"/>
      <c r="R300" s="668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66"/>
      <c r="EF300" s="66"/>
      <c r="EG300" s="66"/>
      <c r="EH300" s="66"/>
      <c r="EI300" s="66"/>
      <c r="EJ300" s="66"/>
      <c r="EK300" s="66"/>
      <c r="EL300" s="66"/>
    </row>
    <row r="301" spans="1:161" s="107" customFormat="1" ht="27" customHeight="1" x14ac:dyDescent="0.2">
      <c r="A301" s="201">
        <v>8054</v>
      </c>
      <c r="B301" s="123" t="s">
        <v>149</v>
      </c>
      <c r="C301" s="110" t="s">
        <v>286</v>
      </c>
      <c r="D301" s="764" t="s">
        <v>785</v>
      </c>
      <c r="E301" s="71">
        <f>SUM(F301:H301)</f>
        <v>4495</v>
      </c>
      <c r="F301" s="231">
        <v>4381</v>
      </c>
      <c r="G301" s="231">
        <v>114</v>
      </c>
      <c r="H301" s="765"/>
      <c r="I301" s="648">
        <v>2547</v>
      </c>
      <c r="J301" s="234">
        <v>3215</v>
      </c>
      <c r="K301" s="234">
        <v>70</v>
      </c>
      <c r="L301" s="115">
        <v>70</v>
      </c>
      <c r="M301" s="78">
        <f t="shared" ref="M301:M302" si="90">(L301/K301)*100</f>
        <v>100</v>
      </c>
      <c r="N301" s="96"/>
      <c r="O301" s="97" t="s">
        <v>78</v>
      </c>
      <c r="P301" s="195" t="s">
        <v>786</v>
      </c>
      <c r="Q301" s="98"/>
      <c r="R301" s="99" t="s">
        <v>787</v>
      </c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</row>
    <row r="302" spans="1:161" s="767" customFormat="1" ht="27.75" customHeight="1" x14ac:dyDescent="0.2">
      <c r="A302" s="157">
        <v>8112</v>
      </c>
      <c r="B302" s="123" t="s">
        <v>80</v>
      </c>
      <c r="C302" s="86" t="s">
        <v>213</v>
      </c>
      <c r="D302" s="766" t="s">
        <v>788</v>
      </c>
      <c r="E302" s="88">
        <f>SUM(F302:H302)</f>
        <v>85542</v>
      </c>
      <c r="F302" s="234">
        <v>80267</v>
      </c>
      <c r="G302" s="234">
        <v>5275</v>
      </c>
      <c r="H302" s="621"/>
      <c r="I302" s="641">
        <v>84000</v>
      </c>
      <c r="J302" s="234">
        <v>52000</v>
      </c>
      <c r="K302" s="234">
        <v>21771</v>
      </c>
      <c r="L302" s="129">
        <v>21770</v>
      </c>
      <c r="M302" s="95">
        <f t="shared" si="90"/>
        <v>99.995406733728359</v>
      </c>
      <c r="N302" s="207" t="s">
        <v>49</v>
      </c>
      <c r="O302" s="97" t="s">
        <v>558</v>
      </c>
      <c r="P302" s="97" t="s">
        <v>789</v>
      </c>
      <c r="Q302" s="98" t="s">
        <v>110</v>
      </c>
      <c r="R302" s="196" t="s">
        <v>39</v>
      </c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00"/>
      <c r="CN302" s="100"/>
      <c r="CO302" s="100"/>
      <c r="CP302" s="100"/>
      <c r="CQ302" s="100"/>
      <c r="CR302" s="100"/>
      <c r="CS302" s="100"/>
      <c r="CT302" s="100"/>
      <c r="CU302" s="100"/>
      <c r="CV302" s="100"/>
      <c r="CW302" s="100"/>
      <c r="CX302" s="100"/>
      <c r="CY302" s="100"/>
      <c r="CZ302" s="100"/>
      <c r="DA302" s="100"/>
      <c r="DB302" s="100"/>
      <c r="DC302" s="100"/>
      <c r="DD302" s="100"/>
      <c r="DE302" s="100"/>
      <c r="DF302" s="100"/>
      <c r="DG302" s="100"/>
      <c r="DH302" s="100"/>
      <c r="DI302" s="100"/>
      <c r="DJ302" s="100"/>
      <c r="DK302" s="100"/>
      <c r="DL302" s="100"/>
      <c r="DM302" s="100"/>
      <c r="DN302" s="100"/>
      <c r="DO302" s="100"/>
      <c r="DP302" s="100"/>
      <c r="DQ302" s="100"/>
      <c r="DR302" s="100"/>
      <c r="DS302" s="100"/>
      <c r="DT302" s="100"/>
      <c r="DU302" s="100"/>
      <c r="DV302" s="100"/>
      <c r="DW302" s="100"/>
      <c r="DX302" s="100"/>
      <c r="DY302" s="100"/>
      <c r="DZ302" s="100"/>
      <c r="EA302" s="100"/>
      <c r="EB302" s="100"/>
      <c r="EC302" s="100"/>
      <c r="ED302" s="100"/>
      <c r="EE302" s="100"/>
      <c r="EF302" s="100"/>
      <c r="EG302" s="100"/>
      <c r="EH302" s="100"/>
      <c r="EI302" s="100"/>
      <c r="EJ302" s="100"/>
      <c r="EK302" s="100"/>
      <c r="EL302" s="100"/>
      <c r="EM302" s="100"/>
      <c r="EN302" s="100"/>
      <c r="EO302" s="100"/>
      <c r="EP302" s="100"/>
      <c r="EQ302" s="100"/>
      <c r="ER302" s="100"/>
      <c r="ES302" s="100"/>
      <c r="ET302" s="100"/>
      <c r="EU302" s="100"/>
      <c r="EV302" s="100"/>
      <c r="EW302" s="100"/>
      <c r="EX302" s="100"/>
      <c r="EY302" s="100"/>
      <c r="EZ302" s="100"/>
      <c r="FA302" s="100"/>
      <c r="FB302" s="100"/>
      <c r="FC302" s="100"/>
      <c r="FD302" s="100"/>
      <c r="FE302" s="100"/>
    </row>
    <row r="303" spans="1:161" s="572" customFormat="1" ht="17.25" customHeight="1" x14ac:dyDescent="0.2">
      <c r="A303" s="157">
        <v>8160</v>
      </c>
      <c r="B303" s="123" t="s">
        <v>53</v>
      </c>
      <c r="C303" s="86" t="s">
        <v>562</v>
      </c>
      <c r="D303" s="139" t="s">
        <v>790</v>
      </c>
      <c r="E303" s="88">
        <f t="shared" ref="E303" si="91">SUM(F303:H303)</f>
        <v>21521</v>
      </c>
      <c r="F303" s="234">
        <v>20027</v>
      </c>
      <c r="G303" s="234">
        <v>1494</v>
      </c>
      <c r="H303" s="621"/>
      <c r="I303" s="641">
        <v>1494</v>
      </c>
      <c r="J303" s="128">
        <v>60</v>
      </c>
      <c r="K303" s="128">
        <v>0</v>
      </c>
      <c r="L303" s="94">
        <v>0</v>
      </c>
      <c r="M303" s="144" t="s">
        <v>119</v>
      </c>
      <c r="N303" s="96"/>
      <c r="O303" s="97" t="s">
        <v>100</v>
      </c>
      <c r="P303" s="97" t="s">
        <v>791</v>
      </c>
      <c r="Q303" s="98"/>
      <c r="R303" s="277" t="s">
        <v>644</v>
      </c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00"/>
      <c r="CN303" s="100"/>
      <c r="CO303" s="100"/>
      <c r="CP303" s="100"/>
      <c r="CQ303" s="100"/>
      <c r="CR303" s="100"/>
      <c r="CS303" s="100"/>
      <c r="CT303" s="100"/>
      <c r="CU303" s="100"/>
      <c r="CV303" s="100"/>
      <c r="CW303" s="100"/>
      <c r="CX303" s="100"/>
      <c r="CY303" s="100"/>
      <c r="CZ303" s="100"/>
      <c r="DA303" s="100"/>
      <c r="DB303" s="100"/>
      <c r="DC303" s="100"/>
      <c r="DD303" s="100"/>
      <c r="DE303" s="100"/>
      <c r="DF303" s="100"/>
      <c r="DG303" s="100"/>
      <c r="DH303" s="100"/>
      <c r="DI303" s="100"/>
      <c r="DJ303" s="100"/>
      <c r="DK303" s="100"/>
      <c r="DL303" s="100"/>
      <c r="DM303" s="100"/>
      <c r="DN303" s="100"/>
      <c r="DO303" s="100"/>
      <c r="DP303" s="100"/>
      <c r="DQ303" s="100"/>
      <c r="DR303" s="100"/>
      <c r="DS303" s="100"/>
      <c r="DT303" s="100"/>
      <c r="DU303" s="100"/>
      <c r="DV303" s="100"/>
      <c r="DW303" s="100"/>
      <c r="DX303" s="100"/>
      <c r="DY303" s="100"/>
      <c r="DZ303" s="100"/>
      <c r="EA303" s="100"/>
      <c r="EB303" s="100"/>
      <c r="EC303" s="100"/>
      <c r="ED303" s="100"/>
      <c r="EE303" s="100"/>
      <c r="EF303" s="100"/>
      <c r="EG303" s="100"/>
      <c r="EH303" s="100"/>
      <c r="EI303" s="100"/>
      <c r="EJ303" s="100"/>
      <c r="EK303" s="100"/>
      <c r="EL303" s="100"/>
      <c r="EM303" s="100"/>
      <c r="EN303" s="100"/>
      <c r="EO303" s="100"/>
      <c r="EP303" s="100"/>
      <c r="EQ303" s="100"/>
      <c r="ER303" s="100"/>
      <c r="ES303" s="100"/>
      <c r="ET303" s="100"/>
      <c r="EU303" s="100"/>
      <c r="EV303" s="100"/>
      <c r="EW303" s="100"/>
      <c r="EX303" s="100"/>
      <c r="EY303" s="100"/>
      <c r="EZ303" s="100"/>
      <c r="FA303" s="100"/>
      <c r="FB303" s="100"/>
      <c r="FC303" s="100"/>
      <c r="FD303" s="100"/>
      <c r="FE303" s="100"/>
    </row>
    <row r="304" spans="1:161" s="104" customFormat="1" ht="28.5" customHeight="1" thickBot="1" x14ac:dyDescent="0.25">
      <c r="A304" s="213">
        <v>8170</v>
      </c>
      <c r="B304" s="214" t="s">
        <v>53</v>
      </c>
      <c r="C304" s="215" t="s">
        <v>605</v>
      </c>
      <c r="D304" s="768" t="s">
        <v>792</v>
      </c>
      <c r="E304" s="217">
        <f>SUM(F304:H304)</f>
        <v>5999</v>
      </c>
      <c r="F304" s="218">
        <v>5462</v>
      </c>
      <c r="G304" s="218">
        <v>255</v>
      </c>
      <c r="H304" s="769">
        <v>282</v>
      </c>
      <c r="I304" s="663">
        <v>5999</v>
      </c>
      <c r="J304" s="537">
        <v>2785</v>
      </c>
      <c r="K304" s="537">
        <v>5760</v>
      </c>
      <c r="L304" s="664">
        <v>5695</v>
      </c>
      <c r="M304" s="224">
        <f>(L304/K304)*100</f>
        <v>98.871527777777786</v>
      </c>
      <c r="N304" s="225"/>
      <c r="O304" s="226" t="s">
        <v>201</v>
      </c>
      <c r="P304" s="226" t="s">
        <v>793</v>
      </c>
      <c r="Q304" s="227" t="s">
        <v>124</v>
      </c>
      <c r="R304" s="196" t="s">
        <v>39</v>
      </c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</row>
    <row r="305" spans="1:161" s="66" customFormat="1" ht="17.100000000000001" customHeight="1" x14ac:dyDescent="0.2">
      <c r="A305" s="1009" t="s">
        <v>794</v>
      </c>
      <c r="B305" s="1010"/>
      <c r="C305" s="1010"/>
      <c r="D305" s="1011"/>
      <c r="E305" s="356"/>
      <c r="F305" s="357"/>
      <c r="G305" s="357"/>
      <c r="H305" s="358"/>
      <c r="I305" s="359"/>
      <c r="J305" s="362"/>
      <c r="K305" s="361"/>
      <c r="L305" s="362"/>
      <c r="M305" s="363"/>
      <c r="N305" s="710"/>
      <c r="O305" s="365"/>
      <c r="P305" s="711"/>
      <c r="Q305" s="366"/>
      <c r="R305" s="712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</row>
    <row r="306" spans="1:161" s="66" customFormat="1" ht="17.100000000000001" customHeight="1" thickBot="1" x14ac:dyDescent="0.25">
      <c r="A306" s="368" t="s">
        <v>795</v>
      </c>
      <c r="B306" s="770"/>
      <c r="C306" s="714"/>
      <c r="D306" s="771"/>
      <c r="E306" s="717">
        <f t="shared" ref="E306:L306" si="92">SUM(E307:E313)</f>
        <v>309690</v>
      </c>
      <c r="F306" s="718">
        <f t="shared" si="92"/>
        <v>289841</v>
      </c>
      <c r="G306" s="718">
        <f t="shared" si="92"/>
        <v>12649</v>
      </c>
      <c r="H306" s="719">
        <f t="shared" si="92"/>
        <v>7200</v>
      </c>
      <c r="I306" s="720">
        <f t="shared" si="92"/>
        <v>14417</v>
      </c>
      <c r="J306" s="722">
        <f t="shared" si="92"/>
        <v>27562</v>
      </c>
      <c r="K306" s="718">
        <f t="shared" si="92"/>
        <v>4385</v>
      </c>
      <c r="L306" s="722">
        <f t="shared" si="92"/>
        <v>4283</v>
      </c>
      <c r="M306" s="268">
        <f t="shared" ref="M306:M329" si="93">(L306/K306)*100</f>
        <v>97.673888255416202</v>
      </c>
      <c r="N306" s="717"/>
      <c r="O306" s="718"/>
      <c r="P306" s="723"/>
      <c r="Q306" s="724"/>
      <c r="R306" s="725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</row>
    <row r="307" spans="1:161" s="84" customFormat="1" ht="27.75" customHeight="1" x14ac:dyDescent="0.2">
      <c r="A307" s="157">
        <v>5023</v>
      </c>
      <c r="B307" s="123" t="s">
        <v>180</v>
      </c>
      <c r="C307" s="86" t="s">
        <v>562</v>
      </c>
      <c r="D307" s="772" t="s">
        <v>796</v>
      </c>
      <c r="E307" s="88">
        <f t="shared" ref="E307:E313" si="94">SUM(F307:H307)</f>
        <v>1629</v>
      </c>
      <c r="F307" s="234">
        <v>1351</v>
      </c>
      <c r="G307" s="234">
        <v>278</v>
      </c>
      <c r="H307" s="621"/>
      <c r="I307" s="641">
        <v>1629</v>
      </c>
      <c r="J307" s="128">
        <v>0</v>
      </c>
      <c r="K307" s="128">
        <v>1490</v>
      </c>
      <c r="L307" s="94">
        <v>1488</v>
      </c>
      <c r="M307" s="95">
        <f t="shared" si="93"/>
        <v>99.865771812080538</v>
      </c>
      <c r="N307" s="96"/>
      <c r="O307" s="97"/>
      <c r="P307" s="350" t="s">
        <v>564</v>
      </c>
      <c r="Q307" s="98"/>
      <c r="R307" s="773" t="s">
        <v>39</v>
      </c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</row>
    <row r="308" spans="1:161" s="118" customFormat="1" ht="40.5" customHeight="1" thickBot="1" x14ac:dyDescent="0.25">
      <c r="A308" s="201">
        <v>8120</v>
      </c>
      <c r="B308" s="109" t="s">
        <v>32</v>
      </c>
      <c r="C308" s="110" t="s">
        <v>61</v>
      </c>
      <c r="D308" s="197" t="s">
        <v>797</v>
      </c>
      <c r="E308" s="71">
        <f t="shared" si="94"/>
        <v>128405</v>
      </c>
      <c r="F308" s="231">
        <v>120000</v>
      </c>
      <c r="G308" s="231">
        <v>6605</v>
      </c>
      <c r="H308" s="765">
        <v>1800</v>
      </c>
      <c r="I308" s="648">
        <v>6404</v>
      </c>
      <c r="J308" s="114">
        <v>1380</v>
      </c>
      <c r="K308" s="114">
        <v>1190</v>
      </c>
      <c r="L308" s="77">
        <v>1147</v>
      </c>
      <c r="M308" s="78">
        <f t="shared" si="93"/>
        <v>96.386554621848745</v>
      </c>
      <c r="N308" s="79" t="s">
        <v>106</v>
      </c>
      <c r="O308" s="80" t="s">
        <v>201</v>
      </c>
      <c r="P308" s="80" t="s">
        <v>798</v>
      </c>
      <c r="Q308" s="82" t="s">
        <v>174</v>
      </c>
      <c r="R308" s="274" t="s">
        <v>799</v>
      </c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17"/>
      <c r="CN308" s="117"/>
      <c r="CO308" s="117"/>
      <c r="CP308" s="117"/>
      <c r="CQ308" s="117"/>
      <c r="CR308" s="117"/>
      <c r="CS308" s="117"/>
      <c r="CT308" s="117"/>
      <c r="CU308" s="117"/>
      <c r="CV308" s="117"/>
      <c r="CW308" s="117"/>
      <c r="CX308" s="117"/>
      <c r="CY308" s="117"/>
      <c r="CZ308" s="117"/>
      <c r="DA308" s="117"/>
      <c r="DB308" s="117"/>
      <c r="DC308" s="117"/>
      <c r="DD308" s="117"/>
      <c r="DE308" s="117"/>
      <c r="DF308" s="117"/>
      <c r="DG308" s="117"/>
      <c r="DH308" s="117"/>
      <c r="DI308" s="117"/>
      <c r="DJ308" s="117"/>
      <c r="DK308" s="117"/>
      <c r="DL308" s="117"/>
      <c r="DM308" s="117"/>
      <c r="DN308" s="117"/>
      <c r="DO308" s="117"/>
      <c r="DP308" s="117"/>
      <c r="DQ308" s="117"/>
      <c r="DR308" s="117"/>
      <c r="DS308" s="117"/>
      <c r="DT308" s="117"/>
      <c r="DU308" s="117"/>
      <c r="DV308" s="117"/>
      <c r="DW308" s="117"/>
      <c r="DX308" s="117"/>
      <c r="DY308" s="117"/>
      <c r="DZ308" s="117"/>
      <c r="EA308" s="117"/>
      <c r="EB308" s="117"/>
      <c r="EC308" s="117"/>
      <c r="ED308" s="117"/>
      <c r="EE308" s="117"/>
      <c r="EF308" s="117"/>
      <c r="EG308" s="117"/>
      <c r="EH308" s="117"/>
      <c r="EI308" s="117"/>
      <c r="EJ308" s="117"/>
      <c r="EK308" s="117"/>
      <c r="EL308" s="117"/>
      <c r="EM308" s="117"/>
      <c r="EN308" s="117"/>
      <c r="EO308" s="117"/>
      <c r="EP308" s="117"/>
      <c r="EQ308" s="117"/>
      <c r="ER308" s="117"/>
      <c r="ES308" s="117"/>
      <c r="ET308" s="117"/>
      <c r="EU308" s="117"/>
      <c r="EV308" s="117"/>
      <c r="EW308" s="117"/>
      <c r="EX308" s="117"/>
      <c r="EY308" s="117"/>
      <c r="EZ308" s="117"/>
      <c r="FA308" s="117"/>
      <c r="FB308" s="117"/>
      <c r="FC308" s="117"/>
      <c r="FD308" s="117"/>
      <c r="FE308" s="117"/>
    </row>
    <row r="309" spans="1:161" s="118" customFormat="1" ht="40.5" customHeight="1" thickBot="1" x14ac:dyDescent="0.25">
      <c r="A309" s="157">
        <v>8127</v>
      </c>
      <c r="B309" s="123" t="s">
        <v>393</v>
      </c>
      <c r="C309" s="105" t="s">
        <v>61</v>
      </c>
      <c r="D309" s="314" t="s">
        <v>800</v>
      </c>
      <c r="E309" s="88">
        <f t="shared" si="94"/>
        <v>26377</v>
      </c>
      <c r="F309" s="234">
        <v>23320</v>
      </c>
      <c r="G309" s="234">
        <v>2357</v>
      </c>
      <c r="H309" s="621">
        <v>700</v>
      </c>
      <c r="I309" s="641">
        <v>2357</v>
      </c>
      <c r="J309" s="128">
        <v>1542</v>
      </c>
      <c r="K309" s="128">
        <v>1042</v>
      </c>
      <c r="L309" s="94">
        <v>1002</v>
      </c>
      <c r="M309" s="95">
        <f t="shared" si="93"/>
        <v>96.1612284069098</v>
      </c>
      <c r="N309" s="96" t="s">
        <v>70</v>
      </c>
      <c r="O309" s="97" t="s">
        <v>206</v>
      </c>
      <c r="P309" s="97" t="s">
        <v>801</v>
      </c>
      <c r="Q309" s="98" t="s">
        <v>802</v>
      </c>
      <c r="R309" s="277" t="s">
        <v>803</v>
      </c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17"/>
      <c r="CN309" s="117"/>
      <c r="CO309" s="117"/>
      <c r="CP309" s="117"/>
      <c r="CQ309" s="117"/>
      <c r="CR309" s="117"/>
      <c r="CS309" s="117"/>
      <c r="CT309" s="117"/>
      <c r="CU309" s="117"/>
      <c r="CV309" s="117"/>
      <c r="CW309" s="117"/>
      <c r="CX309" s="117"/>
      <c r="CY309" s="117"/>
      <c r="CZ309" s="117"/>
      <c r="DA309" s="117"/>
      <c r="DB309" s="117"/>
      <c r="DC309" s="117"/>
      <c r="DD309" s="117"/>
      <c r="DE309" s="117"/>
      <c r="DF309" s="117"/>
      <c r="DG309" s="117"/>
      <c r="DH309" s="117"/>
      <c r="DI309" s="117"/>
      <c r="DJ309" s="117"/>
      <c r="DK309" s="117"/>
      <c r="DL309" s="117"/>
      <c r="DM309" s="117"/>
      <c r="DN309" s="117"/>
      <c r="DO309" s="117"/>
      <c r="DP309" s="117"/>
      <c r="DQ309" s="117"/>
      <c r="DR309" s="117"/>
      <c r="DS309" s="117"/>
      <c r="DT309" s="117"/>
      <c r="DU309" s="117"/>
      <c r="DV309" s="117"/>
      <c r="DW309" s="117"/>
      <c r="DX309" s="117"/>
      <c r="DY309" s="117"/>
      <c r="DZ309" s="117"/>
      <c r="EA309" s="117"/>
      <c r="EB309" s="117"/>
      <c r="EC309" s="117"/>
      <c r="ED309" s="117"/>
      <c r="EE309" s="117"/>
      <c r="EF309" s="117"/>
      <c r="EG309" s="117"/>
      <c r="EH309" s="117"/>
      <c r="EI309" s="117"/>
      <c r="EJ309" s="117"/>
      <c r="EK309" s="117"/>
      <c r="EL309" s="117"/>
      <c r="EM309" s="117"/>
      <c r="EN309" s="117"/>
      <c r="EO309" s="117"/>
      <c r="EP309" s="117"/>
      <c r="EQ309" s="117"/>
      <c r="ER309" s="117"/>
      <c r="ES309" s="117"/>
      <c r="ET309" s="117"/>
      <c r="EU309" s="117"/>
      <c r="EV309" s="117"/>
      <c r="EW309" s="117"/>
      <c r="EX309" s="117"/>
      <c r="EY309" s="117"/>
      <c r="EZ309" s="117"/>
      <c r="FA309" s="117"/>
      <c r="FB309" s="117"/>
      <c r="FC309" s="117"/>
      <c r="FD309" s="117"/>
      <c r="FE309" s="117"/>
    </row>
    <row r="310" spans="1:161" s="118" customFormat="1" ht="27.75" customHeight="1" thickBot="1" x14ac:dyDescent="0.25">
      <c r="A310" s="157">
        <v>8144</v>
      </c>
      <c r="B310" s="123" t="s">
        <v>32</v>
      </c>
      <c r="C310" s="105" t="s">
        <v>61</v>
      </c>
      <c r="D310" s="198" t="s">
        <v>804</v>
      </c>
      <c r="E310" s="88">
        <f t="shared" si="94"/>
        <v>76028</v>
      </c>
      <c r="F310" s="234">
        <v>74300</v>
      </c>
      <c r="G310" s="234">
        <v>728</v>
      </c>
      <c r="H310" s="621">
        <v>1000</v>
      </c>
      <c r="I310" s="641">
        <v>728</v>
      </c>
      <c r="J310" s="128">
        <v>1000</v>
      </c>
      <c r="K310" s="128">
        <v>412</v>
      </c>
      <c r="L310" s="94">
        <v>412</v>
      </c>
      <c r="M310" s="95">
        <f t="shared" si="93"/>
        <v>100</v>
      </c>
      <c r="N310" s="96" t="s">
        <v>106</v>
      </c>
      <c r="O310" s="97" t="s">
        <v>134</v>
      </c>
      <c r="P310" s="97"/>
      <c r="Q310" s="98"/>
      <c r="R310" s="121" t="s">
        <v>805</v>
      </c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17"/>
      <c r="CN310" s="117"/>
      <c r="CO310" s="117"/>
      <c r="CP310" s="117"/>
      <c r="CQ310" s="117"/>
      <c r="CR310" s="117"/>
      <c r="CS310" s="117"/>
      <c r="CT310" s="117"/>
      <c r="CU310" s="117"/>
      <c r="CV310" s="117"/>
      <c r="CW310" s="117"/>
      <c r="CX310" s="117"/>
      <c r="CY310" s="117"/>
      <c r="CZ310" s="117"/>
      <c r="DA310" s="117"/>
      <c r="DB310" s="117"/>
      <c r="DC310" s="117"/>
      <c r="DD310" s="117"/>
      <c r="DE310" s="117"/>
      <c r="DF310" s="117"/>
      <c r="DG310" s="117"/>
      <c r="DH310" s="117"/>
      <c r="DI310" s="117"/>
      <c r="DJ310" s="117"/>
      <c r="DK310" s="117"/>
      <c r="DL310" s="117"/>
      <c r="DM310" s="117"/>
      <c r="DN310" s="117"/>
      <c r="DO310" s="117"/>
      <c r="DP310" s="117"/>
      <c r="DQ310" s="117"/>
      <c r="DR310" s="117"/>
      <c r="DS310" s="117"/>
      <c r="DT310" s="117"/>
      <c r="DU310" s="117"/>
      <c r="DV310" s="117"/>
      <c r="DW310" s="117"/>
      <c r="DX310" s="117"/>
      <c r="DY310" s="117"/>
      <c r="DZ310" s="117"/>
      <c r="EA310" s="117"/>
      <c r="EB310" s="117"/>
      <c r="EC310" s="117"/>
      <c r="ED310" s="117"/>
      <c r="EE310" s="117"/>
      <c r="EF310" s="117"/>
      <c r="EG310" s="117"/>
      <c r="EH310" s="117"/>
      <c r="EI310" s="117"/>
      <c r="EJ310" s="117"/>
      <c r="EK310" s="117"/>
      <c r="EL310" s="117"/>
      <c r="EM310" s="117"/>
      <c r="EN310" s="117"/>
      <c r="EO310" s="117"/>
      <c r="EP310" s="117"/>
      <c r="EQ310" s="117"/>
      <c r="ER310" s="117"/>
      <c r="ES310" s="117"/>
      <c r="ET310" s="117"/>
      <c r="EU310" s="117"/>
      <c r="EV310" s="117"/>
      <c r="EW310" s="117"/>
      <c r="EX310" s="117"/>
      <c r="EY310" s="117"/>
      <c r="EZ310" s="117"/>
      <c r="FA310" s="117"/>
      <c r="FB310" s="117"/>
      <c r="FC310" s="117"/>
      <c r="FD310" s="117"/>
      <c r="FE310" s="117"/>
    </row>
    <row r="311" spans="1:161" s="107" customFormat="1" ht="27.75" customHeight="1" x14ac:dyDescent="0.2">
      <c r="A311" s="157">
        <v>8148</v>
      </c>
      <c r="B311" s="123" t="s">
        <v>32</v>
      </c>
      <c r="C311" s="105" t="s">
        <v>61</v>
      </c>
      <c r="D311" s="198" t="s">
        <v>806</v>
      </c>
      <c r="E311" s="88">
        <f t="shared" si="94"/>
        <v>35670</v>
      </c>
      <c r="F311" s="234">
        <v>33370</v>
      </c>
      <c r="G311" s="234">
        <v>700</v>
      </c>
      <c r="H311" s="621">
        <v>1600</v>
      </c>
      <c r="I311" s="641">
        <v>1318</v>
      </c>
      <c r="J311" s="128">
        <v>9449</v>
      </c>
      <c r="K311" s="128">
        <v>81</v>
      </c>
      <c r="L311" s="94">
        <v>65</v>
      </c>
      <c r="M311" s="95">
        <f t="shared" si="93"/>
        <v>80.246913580246911</v>
      </c>
      <c r="N311" s="96" t="s">
        <v>366</v>
      </c>
      <c r="O311" s="97" t="s">
        <v>188</v>
      </c>
      <c r="P311" s="97" t="s">
        <v>807</v>
      </c>
      <c r="Q311" s="82" t="s">
        <v>808</v>
      </c>
      <c r="R311" s="274" t="s">
        <v>809</v>
      </c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</row>
    <row r="312" spans="1:161" s="107" customFormat="1" ht="38.25" customHeight="1" x14ac:dyDescent="0.2">
      <c r="A312" s="201">
        <v>8155</v>
      </c>
      <c r="B312" s="109" t="s">
        <v>32</v>
      </c>
      <c r="C312" s="110" t="s">
        <v>61</v>
      </c>
      <c r="D312" s="245" t="s">
        <v>810</v>
      </c>
      <c r="E312" s="71">
        <f t="shared" si="94"/>
        <v>33440</v>
      </c>
      <c r="F312" s="231">
        <v>30000</v>
      </c>
      <c r="G312" s="231">
        <v>1640</v>
      </c>
      <c r="H312" s="765">
        <v>1800</v>
      </c>
      <c r="I312" s="648">
        <v>1640</v>
      </c>
      <c r="J312" s="114">
        <v>13691</v>
      </c>
      <c r="K312" s="114">
        <v>0</v>
      </c>
      <c r="L312" s="77">
        <v>0</v>
      </c>
      <c r="M312" s="159" t="s">
        <v>119</v>
      </c>
      <c r="N312" s="79" t="s">
        <v>106</v>
      </c>
      <c r="O312" s="80" t="s">
        <v>195</v>
      </c>
      <c r="P312" s="80" t="s">
        <v>798</v>
      </c>
      <c r="Q312" s="82" t="s">
        <v>811</v>
      </c>
      <c r="R312" s="274" t="s">
        <v>812</v>
      </c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</row>
    <row r="313" spans="1:161" s="118" customFormat="1" ht="27" customHeight="1" thickBot="1" x14ac:dyDescent="0.25">
      <c r="A313" s="380">
        <v>8177</v>
      </c>
      <c r="B313" s="288" t="s">
        <v>32</v>
      </c>
      <c r="C313" s="289" t="s">
        <v>61</v>
      </c>
      <c r="D313" s="249" t="s">
        <v>813</v>
      </c>
      <c r="E313" s="182">
        <f t="shared" si="94"/>
        <v>8141</v>
      </c>
      <c r="F313" s="254">
        <v>7500</v>
      </c>
      <c r="G313" s="254">
        <v>341</v>
      </c>
      <c r="H313" s="774">
        <v>300</v>
      </c>
      <c r="I313" s="655">
        <v>341</v>
      </c>
      <c r="J313" s="292">
        <v>500</v>
      </c>
      <c r="K313" s="292">
        <v>170</v>
      </c>
      <c r="L313" s="293">
        <v>169</v>
      </c>
      <c r="M313" s="256">
        <f>(L313/K313)*100</f>
        <v>99.411764705882348</v>
      </c>
      <c r="N313" s="257" t="s">
        <v>106</v>
      </c>
      <c r="O313" s="258" t="s">
        <v>134</v>
      </c>
      <c r="P313" s="258"/>
      <c r="Q313" s="259"/>
      <c r="R313" s="121" t="s">
        <v>805</v>
      </c>
      <c r="S313" s="117"/>
      <c r="T313" s="117"/>
      <c r="U313" s="117"/>
      <c r="V313" s="117"/>
      <c r="W313" s="117"/>
      <c r="X313" s="117"/>
      <c r="Y313" s="117"/>
      <c r="Z313" s="117"/>
      <c r="AA313" s="117"/>
      <c r="AB313" s="117"/>
      <c r="AC313" s="117"/>
      <c r="AD313" s="117"/>
      <c r="AE313" s="117"/>
      <c r="AF313" s="117"/>
      <c r="AG313" s="117"/>
      <c r="AH313" s="117"/>
      <c r="AI313" s="117"/>
      <c r="AJ313" s="117"/>
      <c r="AK313" s="117"/>
      <c r="AL313" s="117"/>
      <c r="AM313" s="117"/>
      <c r="AN313" s="117"/>
      <c r="AO313" s="117"/>
      <c r="AP313" s="117"/>
      <c r="AQ313" s="117"/>
      <c r="AR313" s="117"/>
      <c r="AS313" s="117"/>
      <c r="AT313" s="117"/>
      <c r="AU313" s="117"/>
      <c r="AV313" s="117"/>
      <c r="AW313" s="117"/>
      <c r="AX313" s="117"/>
      <c r="AY313" s="117"/>
      <c r="AZ313" s="117"/>
      <c r="BA313" s="117"/>
      <c r="BB313" s="117"/>
      <c r="BC313" s="117"/>
      <c r="BD313" s="117"/>
      <c r="BE313" s="117"/>
      <c r="BF313" s="117"/>
      <c r="BG313" s="117"/>
      <c r="BH313" s="117"/>
      <c r="BI313" s="117"/>
      <c r="BJ313" s="117"/>
      <c r="BK313" s="117"/>
      <c r="BL313" s="117"/>
      <c r="BM313" s="117"/>
      <c r="BN313" s="117"/>
      <c r="BO313" s="117"/>
      <c r="BP313" s="117"/>
      <c r="BQ313" s="117"/>
      <c r="BR313" s="117"/>
      <c r="BS313" s="117"/>
      <c r="BT313" s="117"/>
      <c r="BU313" s="117"/>
      <c r="BV313" s="117"/>
      <c r="BW313" s="117"/>
      <c r="BX313" s="117"/>
      <c r="BY313" s="117"/>
      <c r="BZ313" s="117"/>
      <c r="CA313" s="117"/>
      <c r="CB313" s="117"/>
      <c r="CC313" s="117"/>
      <c r="CD313" s="117"/>
      <c r="CE313" s="117"/>
      <c r="CF313" s="117"/>
      <c r="CG313" s="117"/>
      <c r="CH313" s="117"/>
      <c r="CI313" s="117"/>
      <c r="CJ313" s="117"/>
      <c r="CK313" s="117"/>
      <c r="CL313" s="117"/>
      <c r="CM313" s="117"/>
      <c r="CN313" s="117"/>
      <c r="CO313" s="117"/>
      <c r="CP313" s="117"/>
      <c r="CQ313" s="117"/>
      <c r="CR313" s="117"/>
      <c r="CS313" s="117"/>
      <c r="CT313" s="117"/>
      <c r="CU313" s="117"/>
      <c r="CV313" s="117"/>
      <c r="CW313" s="117"/>
      <c r="CX313" s="117"/>
      <c r="CY313" s="117"/>
      <c r="CZ313" s="117"/>
      <c r="DA313" s="117"/>
      <c r="DB313" s="117"/>
      <c r="DC313" s="117"/>
      <c r="DD313" s="117"/>
      <c r="DE313" s="117"/>
      <c r="DF313" s="117"/>
      <c r="DG313" s="117"/>
      <c r="DH313" s="117"/>
      <c r="DI313" s="117"/>
      <c r="DJ313" s="117"/>
      <c r="DK313" s="117"/>
      <c r="DL313" s="117"/>
      <c r="DM313" s="117"/>
      <c r="DN313" s="117"/>
      <c r="DO313" s="117"/>
      <c r="DP313" s="117"/>
      <c r="DQ313" s="117"/>
      <c r="DR313" s="117"/>
      <c r="DS313" s="117"/>
      <c r="DT313" s="117"/>
      <c r="DU313" s="117"/>
      <c r="DV313" s="117"/>
      <c r="DW313" s="117"/>
      <c r="DX313" s="117"/>
      <c r="DY313" s="117"/>
      <c r="DZ313" s="117"/>
      <c r="EA313" s="117"/>
      <c r="EB313" s="117"/>
      <c r="EC313" s="117"/>
      <c r="ED313" s="117"/>
      <c r="EE313" s="117"/>
      <c r="EF313" s="117"/>
      <c r="EG313" s="117"/>
      <c r="EH313" s="117"/>
      <c r="EI313" s="117"/>
      <c r="EJ313" s="117"/>
      <c r="EK313" s="117"/>
      <c r="EL313" s="117"/>
      <c r="EM313" s="117"/>
      <c r="EN313" s="117"/>
      <c r="EO313" s="117"/>
      <c r="EP313" s="117"/>
      <c r="EQ313" s="117"/>
      <c r="ER313" s="117"/>
      <c r="ES313" s="117"/>
      <c r="ET313" s="117"/>
      <c r="EU313" s="117"/>
      <c r="EV313" s="117"/>
      <c r="EW313" s="117"/>
      <c r="EX313" s="117"/>
      <c r="EY313" s="117"/>
      <c r="EZ313" s="117"/>
      <c r="FA313" s="117"/>
      <c r="FB313" s="117"/>
      <c r="FC313" s="117"/>
      <c r="FD313" s="117"/>
      <c r="FE313" s="117"/>
    </row>
    <row r="314" spans="1:161" s="501" customFormat="1" ht="19.5" customHeight="1" thickBot="1" x14ac:dyDescent="0.25">
      <c r="A314" s="1012" t="s">
        <v>814</v>
      </c>
      <c r="B314" s="1013"/>
      <c r="C314" s="1013"/>
      <c r="D314" s="1014"/>
      <c r="E314" s="775">
        <f>E315+E319+E327</f>
        <v>642879</v>
      </c>
      <c r="F314" s="776">
        <f t="shared" ref="F314:L314" si="95">F315+F319+F327</f>
        <v>640376</v>
      </c>
      <c r="G314" s="776">
        <f t="shared" si="95"/>
        <v>1633</v>
      </c>
      <c r="H314" s="777">
        <f t="shared" si="95"/>
        <v>0</v>
      </c>
      <c r="I314" s="778">
        <f t="shared" si="95"/>
        <v>42557</v>
      </c>
      <c r="J314" s="779">
        <f t="shared" si="95"/>
        <v>132891</v>
      </c>
      <c r="K314" s="776">
        <f>K315+K319+K327</f>
        <v>9633</v>
      </c>
      <c r="L314" s="779">
        <f t="shared" si="95"/>
        <v>7671</v>
      </c>
      <c r="M314" s="753">
        <f t="shared" si="93"/>
        <v>79.6325132357521</v>
      </c>
      <c r="N314" s="780"/>
      <c r="O314" s="779"/>
      <c r="P314" s="755"/>
      <c r="Q314" s="756"/>
      <c r="R314" s="78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500"/>
      <c r="CN314" s="500"/>
      <c r="CO314" s="500"/>
      <c r="CP314" s="500"/>
      <c r="CQ314" s="500"/>
      <c r="CR314" s="500"/>
      <c r="CS314" s="500"/>
      <c r="CT314" s="500"/>
      <c r="CU314" s="500"/>
      <c r="CV314" s="500"/>
      <c r="CW314" s="500"/>
      <c r="CX314" s="500"/>
      <c r="CY314" s="500"/>
      <c r="CZ314" s="500"/>
      <c r="DA314" s="500"/>
      <c r="DB314" s="500"/>
      <c r="DC314" s="500"/>
      <c r="DD314" s="500"/>
      <c r="DE314" s="500"/>
      <c r="DF314" s="500"/>
      <c r="DG314" s="500"/>
      <c r="DH314" s="500"/>
      <c r="DI314" s="500"/>
      <c r="DJ314" s="500"/>
      <c r="DK314" s="500"/>
      <c r="DL314" s="500"/>
      <c r="DM314" s="500"/>
      <c r="DN314" s="500"/>
      <c r="DO314" s="500"/>
      <c r="DP314" s="500"/>
      <c r="DQ314" s="500"/>
      <c r="DR314" s="500"/>
      <c r="DS314" s="500"/>
      <c r="DT314" s="500"/>
      <c r="DU314" s="500"/>
      <c r="DV314" s="500"/>
      <c r="DW314" s="500"/>
      <c r="DX314" s="500"/>
      <c r="DY314" s="500"/>
      <c r="DZ314" s="500"/>
      <c r="EA314" s="500"/>
      <c r="EB314" s="500"/>
      <c r="EC314" s="500"/>
      <c r="ED314" s="500"/>
      <c r="EE314" s="500"/>
      <c r="EF314" s="500"/>
      <c r="EG314" s="500"/>
      <c r="EH314" s="500"/>
      <c r="EI314" s="500"/>
      <c r="EJ314" s="500"/>
      <c r="EK314" s="500"/>
      <c r="EL314" s="500"/>
    </row>
    <row r="315" spans="1:161" s="67" customFormat="1" ht="17.100000000000001" customHeight="1" thickBot="1" x14ac:dyDescent="0.25">
      <c r="A315" s="1015" t="s">
        <v>815</v>
      </c>
      <c r="B315" s="1016"/>
      <c r="C315" s="1016"/>
      <c r="D315" s="1017"/>
      <c r="E315" s="614">
        <f>SUM(E316:E318)</f>
        <v>642009</v>
      </c>
      <c r="F315" s="618">
        <f t="shared" ref="F315:L315" si="96">SUM(F316:F318)</f>
        <v>640376</v>
      </c>
      <c r="G315" s="618">
        <f t="shared" si="96"/>
        <v>1633</v>
      </c>
      <c r="H315" s="665">
        <f t="shared" si="96"/>
        <v>0</v>
      </c>
      <c r="I315" s="616">
        <f t="shared" si="96"/>
        <v>42557</v>
      </c>
      <c r="J315" s="615">
        <f t="shared" si="96"/>
        <v>7864</v>
      </c>
      <c r="K315" s="618">
        <f t="shared" si="96"/>
        <v>8763</v>
      </c>
      <c r="L315" s="615">
        <f t="shared" si="96"/>
        <v>7671</v>
      </c>
      <c r="M315" s="60">
        <f t="shared" si="93"/>
        <v>87.538514207463209</v>
      </c>
      <c r="N315" s="477"/>
      <c r="O315" s="666"/>
      <c r="P315" s="666"/>
      <c r="Q315" s="667"/>
      <c r="R315" s="759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66"/>
      <c r="EF315" s="66"/>
      <c r="EG315" s="66"/>
      <c r="EH315" s="66"/>
      <c r="EI315" s="66"/>
      <c r="EJ315" s="66"/>
      <c r="EK315" s="66"/>
      <c r="EL315" s="66"/>
    </row>
    <row r="316" spans="1:161" s="84" customFormat="1" ht="27" customHeight="1" x14ac:dyDescent="0.2">
      <c r="A316" s="157">
        <v>5042</v>
      </c>
      <c r="B316" s="123" t="s">
        <v>53</v>
      </c>
      <c r="C316" s="86" t="s">
        <v>562</v>
      </c>
      <c r="D316" s="141" t="s">
        <v>816</v>
      </c>
      <c r="E316" s="88">
        <f>SUM(F316:H316)</f>
        <v>8907</v>
      </c>
      <c r="F316" s="234">
        <v>8520</v>
      </c>
      <c r="G316" s="234">
        <v>387</v>
      </c>
      <c r="H316" s="621"/>
      <c r="I316" s="641">
        <v>387</v>
      </c>
      <c r="J316" s="234">
        <v>0</v>
      </c>
      <c r="K316" s="234">
        <v>387</v>
      </c>
      <c r="L316" s="94">
        <v>370</v>
      </c>
      <c r="M316" s="95">
        <f t="shared" si="93"/>
        <v>95.607235142118867</v>
      </c>
      <c r="N316" s="96"/>
      <c r="O316" s="97"/>
      <c r="P316" s="97" t="s">
        <v>817</v>
      </c>
      <c r="Q316" s="98"/>
      <c r="R316" s="373" t="s">
        <v>79</v>
      </c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  <c r="AZ316" s="100"/>
      <c r="BA316" s="100"/>
      <c r="BB316" s="100"/>
      <c r="BC316" s="100"/>
      <c r="BD316" s="100"/>
      <c r="BE316" s="100"/>
      <c r="BF316" s="100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100"/>
      <c r="BS316" s="100"/>
      <c r="BT316" s="100"/>
      <c r="BU316" s="100"/>
      <c r="BV316" s="100"/>
      <c r="BW316" s="100"/>
      <c r="BX316" s="100"/>
      <c r="BY316" s="100"/>
      <c r="BZ316" s="100"/>
      <c r="CA316" s="100"/>
      <c r="CB316" s="100"/>
      <c r="CC316" s="100"/>
      <c r="CD316" s="100"/>
      <c r="CE316" s="100"/>
      <c r="CF316" s="100"/>
      <c r="CG316" s="100"/>
      <c r="CH316" s="100"/>
      <c r="CI316" s="100"/>
      <c r="CJ316" s="100"/>
      <c r="CK316" s="100"/>
      <c r="CL316" s="100"/>
      <c r="CM316" s="100"/>
      <c r="CN316" s="100"/>
      <c r="CO316" s="100"/>
      <c r="CP316" s="100"/>
      <c r="CQ316" s="100"/>
      <c r="CR316" s="100"/>
      <c r="CS316" s="100"/>
      <c r="CT316" s="100"/>
      <c r="CU316" s="100"/>
      <c r="CV316" s="100"/>
      <c r="CW316" s="100"/>
      <c r="CX316" s="100"/>
      <c r="CY316" s="100"/>
      <c r="CZ316" s="100"/>
      <c r="DA316" s="100"/>
      <c r="DB316" s="100"/>
      <c r="DC316" s="100"/>
      <c r="DD316" s="100"/>
      <c r="DE316" s="100"/>
      <c r="DF316" s="100"/>
      <c r="DG316" s="100"/>
      <c r="DH316" s="100"/>
      <c r="DI316" s="100"/>
      <c r="DJ316" s="100"/>
      <c r="DK316" s="100"/>
      <c r="DL316" s="100"/>
      <c r="DM316" s="100"/>
      <c r="DN316" s="100"/>
      <c r="DO316" s="100"/>
      <c r="DP316" s="100"/>
      <c r="DQ316" s="100"/>
      <c r="DR316" s="100"/>
      <c r="DS316" s="100"/>
      <c r="DT316" s="100"/>
      <c r="DU316" s="100"/>
      <c r="DV316" s="100"/>
      <c r="DW316" s="100"/>
      <c r="DX316" s="100"/>
      <c r="DY316" s="100"/>
      <c r="DZ316" s="100"/>
      <c r="EA316" s="100"/>
      <c r="EB316" s="100"/>
      <c r="EC316" s="100"/>
      <c r="ED316" s="100"/>
      <c r="EE316" s="100"/>
      <c r="EF316" s="100"/>
      <c r="EG316" s="100"/>
      <c r="EH316" s="100"/>
      <c r="EI316" s="100"/>
      <c r="EJ316" s="100"/>
      <c r="EK316" s="100"/>
      <c r="EL316" s="100"/>
      <c r="EM316" s="100"/>
      <c r="EN316" s="100"/>
      <c r="EO316" s="100"/>
      <c r="EP316" s="100"/>
      <c r="EQ316" s="100"/>
      <c r="ER316" s="100"/>
      <c r="ES316" s="100"/>
      <c r="ET316" s="100"/>
      <c r="EU316" s="100"/>
      <c r="EV316" s="100"/>
      <c r="EW316" s="100"/>
      <c r="EX316" s="100"/>
      <c r="EY316" s="100"/>
      <c r="EZ316" s="100"/>
      <c r="FA316" s="100"/>
      <c r="FB316" s="100"/>
      <c r="FC316" s="100"/>
      <c r="FD316" s="100"/>
      <c r="FE316" s="100"/>
    </row>
    <row r="317" spans="1:161" s="84" customFormat="1" ht="16.5" customHeight="1" x14ac:dyDescent="0.2">
      <c r="A317" s="157">
        <v>8099</v>
      </c>
      <c r="B317" s="123" t="s">
        <v>80</v>
      </c>
      <c r="C317" s="86" t="s">
        <v>213</v>
      </c>
      <c r="D317" s="276" t="s">
        <v>818</v>
      </c>
      <c r="E317" s="88">
        <f>SUM(F317:H317)</f>
        <v>632246</v>
      </c>
      <c r="F317" s="234">
        <v>631000</v>
      </c>
      <c r="G317" s="234">
        <v>1246</v>
      </c>
      <c r="H317" s="621"/>
      <c r="I317" s="641">
        <v>41314</v>
      </c>
      <c r="J317" s="234">
        <v>7864</v>
      </c>
      <c r="K317" s="234">
        <v>7520</v>
      </c>
      <c r="L317" s="94">
        <v>6507</v>
      </c>
      <c r="M317" s="95">
        <f t="shared" si="93"/>
        <v>86.52925531914893</v>
      </c>
      <c r="N317" s="96"/>
      <c r="O317" s="97" t="s">
        <v>456</v>
      </c>
      <c r="P317" s="97" t="s">
        <v>819</v>
      </c>
      <c r="Q317" s="98"/>
      <c r="R317" s="352" t="s">
        <v>861</v>
      </c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  <c r="AZ317" s="100"/>
      <c r="BA317" s="100"/>
      <c r="BB317" s="100"/>
      <c r="BC317" s="100"/>
      <c r="BD317" s="100"/>
      <c r="BE317" s="100"/>
      <c r="BF317" s="100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100"/>
      <c r="BS317" s="100"/>
      <c r="BT317" s="100"/>
      <c r="BU317" s="100"/>
      <c r="BV317" s="100"/>
      <c r="BW317" s="100"/>
      <c r="BX317" s="100"/>
      <c r="BY317" s="100"/>
      <c r="BZ317" s="100"/>
      <c r="CA317" s="100"/>
      <c r="CB317" s="100"/>
      <c r="CC317" s="100"/>
      <c r="CD317" s="100"/>
      <c r="CE317" s="100"/>
      <c r="CF317" s="100"/>
      <c r="CG317" s="100"/>
      <c r="CH317" s="100"/>
      <c r="CI317" s="100"/>
      <c r="CJ317" s="100"/>
      <c r="CK317" s="100"/>
      <c r="CL317" s="100"/>
      <c r="CM317" s="100"/>
      <c r="CN317" s="100"/>
      <c r="CO317" s="100"/>
      <c r="CP317" s="100"/>
      <c r="CQ317" s="100"/>
      <c r="CR317" s="100"/>
      <c r="CS317" s="100"/>
      <c r="CT317" s="100"/>
      <c r="CU317" s="100"/>
      <c r="CV317" s="100"/>
      <c r="CW317" s="100"/>
      <c r="CX317" s="100"/>
      <c r="CY317" s="100"/>
      <c r="CZ317" s="100"/>
      <c r="DA317" s="100"/>
      <c r="DB317" s="100"/>
      <c r="DC317" s="100"/>
      <c r="DD317" s="100"/>
      <c r="DE317" s="100"/>
      <c r="DF317" s="100"/>
      <c r="DG317" s="100"/>
      <c r="DH317" s="100"/>
      <c r="DI317" s="100"/>
      <c r="DJ317" s="100"/>
      <c r="DK317" s="100"/>
      <c r="DL317" s="100"/>
      <c r="DM317" s="100"/>
      <c r="DN317" s="100"/>
      <c r="DO317" s="100"/>
      <c r="DP317" s="100"/>
      <c r="DQ317" s="100"/>
      <c r="DR317" s="100"/>
      <c r="DS317" s="100"/>
      <c r="DT317" s="100"/>
      <c r="DU317" s="100"/>
      <c r="DV317" s="100"/>
      <c r="DW317" s="100"/>
      <c r="DX317" s="100"/>
      <c r="DY317" s="100"/>
      <c r="DZ317" s="100"/>
      <c r="EA317" s="100"/>
      <c r="EB317" s="100"/>
      <c r="EC317" s="100"/>
      <c r="ED317" s="100"/>
      <c r="EE317" s="100"/>
      <c r="EF317" s="100"/>
      <c r="EG317" s="100"/>
      <c r="EH317" s="100"/>
      <c r="EI317" s="100"/>
      <c r="EJ317" s="100"/>
      <c r="EK317" s="100"/>
      <c r="EL317" s="100"/>
      <c r="EM317" s="100"/>
      <c r="EN317" s="100"/>
      <c r="EO317" s="100"/>
      <c r="EP317" s="100"/>
      <c r="EQ317" s="100"/>
      <c r="ER317" s="100"/>
      <c r="ES317" s="100"/>
      <c r="ET317" s="100"/>
      <c r="EU317" s="100"/>
      <c r="EV317" s="100"/>
      <c r="EW317" s="100"/>
      <c r="EX317" s="100"/>
      <c r="EY317" s="100"/>
      <c r="EZ317" s="100"/>
      <c r="FA317" s="100"/>
      <c r="FB317" s="100"/>
      <c r="FC317" s="100"/>
      <c r="FD317" s="100"/>
      <c r="FE317" s="100"/>
    </row>
    <row r="318" spans="1:161" s="104" customFormat="1" ht="17.25" customHeight="1" thickBot="1" x14ac:dyDescent="0.25">
      <c r="A318" s="213">
        <v>8180</v>
      </c>
      <c r="B318" s="214" t="s">
        <v>80</v>
      </c>
      <c r="C318" s="568" t="s">
        <v>286</v>
      </c>
      <c r="D318" s="782" t="s">
        <v>820</v>
      </c>
      <c r="E318" s="217">
        <f>SUM(F318:H318)</f>
        <v>856</v>
      </c>
      <c r="F318" s="218">
        <v>856</v>
      </c>
      <c r="G318" s="218"/>
      <c r="H318" s="769"/>
      <c r="I318" s="663">
        <v>856</v>
      </c>
      <c r="J318" s="537">
        <v>0</v>
      </c>
      <c r="K318" s="537">
        <v>856</v>
      </c>
      <c r="L318" s="664">
        <v>794</v>
      </c>
      <c r="M318" s="224">
        <f t="shared" si="93"/>
        <v>92.757009345794401</v>
      </c>
      <c r="N318" s="225"/>
      <c r="O318" s="226"/>
      <c r="P318" s="239" t="s">
        <v>82</v>
      </c>
      <c r="Q318" s="227"/>
      <c r="R318" s="196" t="s">
        <v>39</v>
      </c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</row>
    <row r="319" spans="1:161" s="241" customFormat="1" ht="17.100000000000001" customHeight="1" thickBot="1" x14ac:dyDescent="0.25">
      <c r="A319" s="1015" t="s">
        <v>821</v>
      </c>
      <c r="B319" s="1016"/>
      <c r="C319" s="1016"/>
      <c r="D319" s="1017"/>
      <c r="E319" s="615">
        <f>SUM(E320:E326)</f>
        <v>0</v>
      </c>
      <c r="F319" s="615">
        <f t="shared" ref="F319:L319" si="97">SUM(F320:F326)</f>
        <v>0</v>
      </c>
      <c r="G319" s="615">
        <f t="shared" si="97"/>
        <v>0</v>
      </c>
      <c r="H319" s="618">
        <f t="shared" si="97"/>
        <v>0</v>
      </c>
      <c r="I319" s="616">
        <f t="shared" si="97"/>
        <v>0</v>
      </c>
      <c r="J319" s="615">
        <f t="shared" si="97"/>
        <v>92913</v>
      </c>
      <c r="K319" s="615">
        <f t="shared" si="97"/>
        <v>0</v>
      </c>
      <c r="L319" s="615">
        <f t="shared" si="97"/>
        <v>0</v>
      </c>
      <c r="M319" s="758" t="s">
        <v>119</v>
      </c>
      <c r="N319" s="477"/>
      <c r="O319" s="666"/>
      <c r="P319" s="666"/>
      <c r="Q319" s="667"/>
      <c r="R319" s="759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66"/>
      <c r="EF319" s="66"/>
      <c r="EG319" s="66"/>
      <c r="EH319" s="66"/>
      <c r="EI319" s="66"/>
      <c r="EJ319" s="66"/>
      <c r="EK319" s="66"/>
      <c r="EL319" s="66"/>
    </row>
    <row r="320" spans="1:161" s="688" customFormat="1" ht="27" customHeight="1" x14ac:dyDescent="0.2">
      <c r="A320" s="783">
        <v>5</v>
      </c>
      <c r="B320" s="784"/>
      <c r="C320" s="785"/>
      <c r="D320" s="786" t="s">
        <v>822</v>
      </c>
      <c r="E320" s="787">
        <v>0</v>
      </c>
      <c r="F320" s="788"/>
      <c r="G320" s="789"/>
      <c r="H320" s="790"/>
      <c r="I320" s="791"/>
      <c r="J320" s="792">
        <v>13515</v>
      </c>
      <c r="K320" s="793">
        <v>0</v>
      </c>
      <c r="L320" s="794">
        <v>0</v>
      </c>
      <c r="M320" s="795" t="s">
        <v>119</v>
      </c>
      <c r="N320" s="796"/>
      <c r="O320" s="797"/>
      <c r="P320" s="797"/>
      <c r="Q320" s="798"/>
      <c r="R320" s="799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</row>
    <row r="321" spans="1:142" s="572" customFormat="1" ht="27" customHeight="1" x14ac:dyDescent="0.2">
      <c r="A321" s="800" t="s">
        <v>823</v>
      </c>
      <c r="B321" s="680"/>
      <c r="C321" s="681"/>
      <c r="D321" s="801" t="s">
        <v>824</v>
      </c>
      <c r="E321" s="802">
        <v>0</v>
      </c>
      <c r="F321" s="794"/>
      <c r="G321" s="686"/>
      <c r="H321" s="803"/>
      <c r="I321" s="804"/>
      <c r="J321" s="805">
        <v>4218</v>
      </c>
      <c r="K321" s="793">
        <v>0</v>
      </c>
      <c r="L321" s="794">
        <v>0</v>
      </c>
      <c r="M321" s="795" t="s">
        <v>119</v>
      </c>
      <c r="N321" s="806"/>
      <c r="O321" s="807"/>
      <c r="P321" s="807"/>
      <c r="Q321" s="808"/>
      <c r="R321" s="809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810"/>
      <c r="CN321" s="810"/>
      <c r="CO321" s="810"/>
      <c r="CP321" s="810"/>
      <c r="CQ321" s="810"/>
      <c r="CR321" s="810"/>
      <c r="CS321" s="810"/>
      <c r="CT321" s="810"/>
      <c r="CU321" s="810"/>
      <c r="CV321" s="810"/>
      <c r="CW321" s="810"/>
      <c r="CX321" s="810"/>
      <c r="CY321" s="810"/>
      <c r="CZ321" s="810"/>
      <c r="DA321" s="810"/>
      <c r="DB321" s="810"/>
      <c r="DC321" s="810"/>
      <c r="DD321" s="810"/>
      <c r="DE321" s="810"/>
      <c r="DF321" s="810"/>
      <c r="DG321" s="810"/>
      <c r="DH321" s="810"/>
      <c r="DI321" s="810"/>
      <c r="DJ321" s="810"/>
      <c r="DK321" s="810"/>
      <c r="DL321" s="810"/>
      <c r="DM321" s="810"/>
      <c r="DN321" s="810"/>
      <c r="DO321" s="810"/>
      <c r="DP321" s="810"/>
      <c r="DQ321" s="810"/>
      <c r="DR321" s="810"/>
      <c r="DS321" s="810"/>
      <c r="DT321" s="810"/>
      <c r="DU321" s="810"/>
      <c r="DV321" s="810"/>
      <c r="DW321" s="810"/>
      <c r="DX321" s="810"/>
      <c r="DY321" s="810"/>
      <c r="DZ321" s="810"/>
      <c r="EA321" s="810"/>
      <c r="EB321" s="810"/>
      <c r="EC321" s="810"/>
      <c r="ED321" s="810"/>
      <c r="EE321" s="810"/>
      <c r="EF321" s="810"/>
      <c r="EG321" s="810"/>
      <c r="EH321" s="810"/>
      <c r="EI321" s="810"/>
      <c r="EJ321" s="810"/>
      <c r="EK321" s="810"/>
      <c r="EL321" s="810"/>
    </row>
    <row r="322" spans="1:142" s="572" customFormat="1" ht="27" customHeight="1" x14ac:dyDescent="0.2">
      <c r="A322" s="811">
        <v>10</v>
      </c>
      <c r="B322" s="812"/>
      <c r="C322" s="813"/>
      <c r="D322" s="786" t="s">
        <v>825</v>
      </c>
      <c r="E322" s="814">
        <v>0</v>
      </c>
      <c r="F322" s="815"/>
      <c r="G322" s="627"/>
      <c r="H322" s="628"/>
      <c r="I322" s="816"/>
      <c r="J322" s="817">
        <v>2450</v>
      </c>
      <c r="K322" s="793">
        <v>0</v>
      </c>
      <c r="L322" s="794">
        <v>0</v>
      </c>
      <c r="M322" s="795" t="s">
        <v>119</v>
      </c>
      <c r="N322" s="632"/>
      <c r="O322" s="633"/>
      <c r="P322" s="633"/>
      <c r="Q322" s="634"/>
      <c r="R322" s="818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</row>
    <row r="323" spans="1:142" s="572" customFormat="1" ht="27" customHeight="1" x14ac:dyDescent="0.2">
      <c r="A323" s="800" t="s">
        <v>826</v>
      </c>
      <c r="B323" s="680"/>
      <c r="C323" s="681"/>
      <c r="D323" s="801" t="s">
        <v>827</v>
      </c>
      <c r="E323" s="819">
        <v>0</v>
      </c>
      <c r="F323" s="794"/>
      <c r="G323" s="686"/>
      <c r="H323" s="803"/>
      <c r="I323" s="804"/>
      <c r="J323" s="820">
        <v>1492</v>
      </c>
      <c r="K323" s="821">
        <v>0</v>
      </c>
      <c r="L323" s="794">
        <v>0</v>
      </c>
      <c r="M323" s="795" t="s">
        <v>119</v>
      </c>
      <c r="N323" s="806"/>
      <c r="O323" s="807"/>
      <c r="P323" s="807"/>
      <c r="Q323" s="808"/>
      <c r="R323" s="809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</row>
    <row r="324" spans="1:142" s="688" customFormat="1" ht="27" customHeight="1" x14ac:dyDescent="0.2">
      <c r="A324" s="811"/>
      <c r="B324" s="812"/>
      <c r="C324" s="813"/>
      <c r="D324" s="801" t="s">
        <v>828</v>
      </c>
      <c r="E324" s="802">
        <v>0</v>
      </c>
      <c r="F324" s="815"/>
      <c r="G324" s="627"/>
      <c r="H324" s="628"/>
      <c r="I324" s="816"/>
      <c r="J324" s="805">
        <v>9033</v>
      </c>
      <c r="K324" s="793">
        <v>0</v>
      </c>
      <c r="L324" s="815">
        <v>0</v>
      </c>
      <c r="M324" s="795" t="s">
        <v>119</v>
      </c>
      <c r="N324" s="632"/>
      <c r="O324" s="633"/>
      <c r="P324" s="633"/>
      <c r="Q324" s="634"/>
      <c r="R324" s="818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</row>
    <row r="325" spans="1:142" s="572" customFormat="1" ht="27" customHeight="1" x14ac:dyDescent="0.2">
      <c r="A325" s="800" t="s">
        <v>829</v>
      </c>
      <c r="B325" s="680"/>
      <c r="C325" s="681"/>
      <c r="D325" s="801" t="s">
        <v>830</v>
      </c>
      <c r="E325" s="822">
        <v>0</v>
      </c>
      <c r="F325" s="794"/>
      <c r="G325" s="686"/>
      <c r="H325" s="803"/>
      <c r="I325" s="804"/>
      <c r="J325" s="823">
        <v>5000</v>
      </c>
      <c r="K325" s="824">
        <v>0</v>
      </c>
      <c r="L325" s="794">
        <v>0</v>
      </c>
      <c r="M325" s="795" t="s">
        <v>119</v>
      </c>
      <c r="N325" s="806"/>
      <c r="O325" s="807"/>
      <c r="P325" s="807"/>
      <c r="Q325" s="808"/>
      <c r="R325" s="809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810"/>
      <c r="CN325" s="810"/>
      <c r="CO325" s="810"/>
      <c r="CP325" s="810"/>
      <c r="CQ325" s="810"/>
      <c r="CR325" s="810"/>
      <c r="CS325" s="810"/>
      <c r="CT325" s="810"/>
      <c r="CU325" s="810"/>
      <c r="CV325" s="810"/>
      <c r="CW325" s="810"/>
      <c r="CX325" s="810"/>
      <c r="CY325" s="810"/>
      <c r="CZ325" s="810"/>
      <c r="DA325" s="810"/>
      <c r="DB325" s="810"/>
      <c r="DC325" s="810"/>
      <c r="DD325" s="810"/>
      <c r="DE325" s="810"/>
      <c r="DF325" s="810"/>
      <c r="DG325" s="810"/>
      <c r="DH325" s="810"/>
      <c r="DI325" s="810"/>
      <c r="DJ325" s="810"/>
      <c r="DK325" s="810"/>
      <c r="DL325" s="810"/>
      <c r="DM325" s="810"/>
      <c r="DN325" s="810"/>
      <c r="DO325" s="810"/>
      <c r="DP325" s="810"/>
      <c r="DQ325" s="810"/>
      <c r="DR325" s="810"/>
      <c r="DS325" s="810"/>
      <c r="DT325" s="810"/>
      <c r="DU325" s="810"/>
      <c r="DV325" s="810"/>
      <c r="DW325" s="810"/>
      <c r="DX325" s="810"/>
      <c r="DY325" s="810"/>
      <c r="DZ325" s="810"/>
      <c r="EA325" s="810"/>
      <c r="EB325" s="810"/>
      <c r="EC325" s="810"/>
      <c r="ED325" s="810"/>
      <c r="EE325" s="810"/>
      <c r="EF325" s="810"/>
      <c r="EG325" s="810"/>
      <c r="EH325" s="810"/>
      <c r="EI325" s="810"/>
      <c r="EJ325" s="810"/>
      <c r="EK325" s="810"/>
      <c r="EL325" s="810"/>
    </row>
    <row r="326" spans="1:142" s="572" customFormat="1" ht="16.5" customHeight="1" thickBot="1" x14ac:dyDescent="0.25">
      <c r="A326" s="825"/>
      <c r="B326" s="826"/>
      <c r="C326" s="827"/>
      <c r="D326" s="828" t="s">
        <v>831</v>
      </c>
      <c r="E326" s="822">
        <v>0</v>
      </c>
      <c r="F326" s="829"/>
      <c r="G326" s="830"/>
      <c r="H326" s="831"/>
      <c r="I326" s="832"/>
      <c r="J326" s="833">
        <v>57205</v>
      </c>
      <c r="K326" s="834">
        <v>0</v>
      </c>
      <c r="L326" s="829">
        <v>0</v>
      </c>
      <c r="M326" s="795" t="s">
        <v>119</v>
      </c>
      <c r="N326" s="835"/>
      <c r="O326" s="836"/>
      <c r="P326" s="836"/>
      <c r="Q326" s="837"/>
      <c r="R326" s="838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</row>
    <row r="327" spans="1:142" s="241" customFormat="1" ht="17.100000000000001" customHeight="1" thickBot="1" x14ac:dyDescent="0.25">
      <c r="A327" s="1015" t="s">
        <v>832</v>
      </c>
      <c r="B327" s="1016"/>
      <c r="C327" s="1016"/>
      <c r="D327" s="1017"/>
      <c r="E327" s="615">
        <f t="shared" ref="E327:I327" si="98">SUM(E328:E329)</f>
        <v>870</v>
      </c>
      <c r="F327" s="615">
        <f t="shared" si="98"/>
        <v>0</v>
      </c>
      <c r="G327" s="615">
        <f t="shared" si="98"/>
        <v>0</v>
      </c>
      <c r="H327" s="618">
        <f t="shared" si="98"/>
        <v>0</v>
      </c>
      <c r="I327" s="616">
        <f t="shared" si="98"/>
        <v>0</v>
      </c>
      <c r="J327" s="615">
        <f>SUM(J328:J329)</f>
        <v>32114</v>
      </c>
      <c r="K327" s="618">
        <f>SUM(K328:K329)</f>
        <v>870</v>
      </c>
      <c r="L327" s="615">
        <f>SUM(L328:L329)</f>
        <v>0</v>
      </c>
      <c r="M327" s="60">
        <f t="shared" si="93"/>
        <v>0</v>
      </c>
      <c r="N327" s="477"/>
      <c r="O327" s="666"/>
      <c r="P327" s="666"/>
      <c r="Q327" s="667"/>
      <c r="R327" s="759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66"/>
      <c r="EF327" s="66"/>
      <c r="EG327" s="66"/>
      <c r="EH327" s="66"/>
      <c r="EI327" s="66"/>
      <c r="EJ327" s="66"/>
      <c r="EK327" s="66"/>
      <c r="EL327" s="66"/>
    </row>
    <row r="328" spans="1:142" s="688" customFormat="1" ht="17.100000000000001" customHeight="1" x14ac:dyDescent="0.2">
      <c r="A328" s="783">
        <v>8064</v>
      </c>
      <c r="B328" s="784"/>
      <c r="C328" s="785"/>
      <c r="D328" s="839" t="s">
        <v>833</v>
      </c>
      <c r="E328" s="788">
        <v>230</v>
      </c>
      <c r="F328" s="789"/>
      <c r="G328" s="789"/>
      <c r="H328" s="790"/>
      <c r="I328" s="791"/>
      <c r="J328" s="788">
        <v>10000</v>
      </c>
      <c r="K328" s="789">
        <v>230</v>
      </c>
      <c r="L328" s="788">
        <v>0</v>
      </c>
      <c r="M328" s="840">
        <f t="shared" si="93"/>
        <v>0</v>
      </c>
      <c r="N328" s="796"/>
      <c r="O328" s="797"/>
      <c r="P328" s="797"/>
      <c r="Q328" s="798"/>
      <c r="R328" s="799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</row>
    <row r="329" spans="1:142" s="572" customFormat="1" ht="17.100000000000001" customHeight="1" thickBot="1" x14ac:dyDescent="0.25">
      <c r="A329" s="841" t="s">
        <v>834</v>
      </c>
      <c r="B329" s="842"/>
      <c r="C329" s="843"/>
      <c r="D329" s="844" t="s">
        <v>835</v>
      </c>
      <c r="E329" s="845">
        <v>640</v>
      </c>
      <c r="F329" s="845"/>
      <c r="G329" s="846"/>
      <c r="H329" s="847"/>
      <c r="I329" s="848"/>
      <c r="J329" s="845">
        <v>22114</v>
      </c>
      <c r="K329" s="846">
        <v>640</v>
      </c>
      <c r="L329" s="845">
        <v>0</v>
      </c>
      <c r="M329" s="849">
        <f t="shared" si="93"/>
        <v>0</v>
      </c>
      <c r="N329" s="850"/>
      <c r="O329" s="851"/>
      <c r="P329" s="851"/>
      <c r="Q329" s="852"/>
      <c r="R329" s="853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</row>
    <row r="330" spans="1:142" ht="12.75" x14ac:dyDescent="0.2">
      <c r="A330" s="854"/>
      <c r="B330" s="855"/>
      <c r="C330" s="855"/>
      <c r="D330" s="855"/>
      <c r="E330" s="855"/>
      <c r="F330" s="855"/>
      <c r="G330" s="855"/>
      <c r="H330" s="855"/>
      <c r="I330" s="855"/>
      <c r="J330" s="855"/>
      <c r="K330" s="855"/>
      <c r="L330" s="855"/>
      <c r="M330" s="855"/>
      <c r="N330" s="855"/>
      <c r="O330" s="855"/>
      <c r="P330" s="855"/>
      <c r="Q330" s="855"/>
      <c r="R330" s="856"/>
    </row>
    <row r="331" spans="1:142" ht="12.75" x14ac:dyDescent="0.2">
      <c r="A331" s="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857"/>
    </row>
    <row r="332" spans="1:142" ht="24.75" customHeight="1" x14ac:dyDescent="0.2">
      <c r="A332" s="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42" ht="12.75" x14ac:dyDescent="0.2">
      <c r="A333" s="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857"/>
    </row>
    <row r="334" spans="1:142" ht="27" customHeight="1" x14ac:dyDescent="0.2">
      <c r="A334" s="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857"/>
    </row>
    <row r="335" spans="1:142" ht="12.75" x14ac:dyDescent="0.2">
      <c r="A335" s="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857"/>
    </row>
    <row r="336" spans="1:142" s="1" customFormat="1" ht="12.75" x14ac:dyDescent="0.2">
      <c r="A336" s="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857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3"/>
      <c r="EF336" s="3"/>
      <c r="EG336" s="3"/>
      <c r="EH336" s="3"/>
      <c r="EI336" s="3"/>
      <c r="EJ336" s="3"/>
      <c r="EK336" s="3"/>
      <c r="EL336" s="3"/>
    </row>
    <row r="337" spans="1:142" s="1" customFormat="1" ht="12.75" x14ac:dyDescent="0.2">
      <c r="A337" s="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857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3"/>
      <c r="EF337" s="3"/>
      <c r="EG337" s="3"/>
      <c r="EH337" s="3"/>
      <c r="EI337" s="3"/>
      <c r="EJ337" s="3"/>
      <c r="EK337" s="3"/>
      <c r="EL337" s="3"/>
    </row>
    <row r="338" spans="1:142" s="1" customFormat="1" ht="12.75" x14ac:dyDescent="0.2">
      <c r="A338" s="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857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3"/>
      <c r="EF338" s="3"/>
      <c r="EG338" s="3"/>
      <c r="EH338" s="3"/>
      <c r="EI338" s="3"/>
      <c r="EJ338" s="3"/>
      <c r="EK338" s="3"/>
      <c r="EL338" s="3"/>
    </row>
    <row r="339" spans="1:142" s="1" customFormat="1" ht="12.75" x14ac:dyDescent="0.2">
      <c r="A339" s="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857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3"/>
      <c r="EF339" s="3"/>
      <c r="EG339" s="3"/>
      <c r="EH339" s="3"/>
      <c r="EI339" s="3"/>
      <c r="EJ339" s="3"/>
      <c r="EK339" s="3"/>
      <c r="EL339" s="3"/>
    </row>
    <row r="340" spans="1:142" s="1" customFormat="1" ht="12.75" x14ac:dyDescent="0.2">
      <c r="A340" s="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857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3"/>
      <c r="EF340" s="3"/>
      <c r="EG340" s="3"/>
      <c r="EH340" s="3"/>
      <c r="EI340" s="3"/>
      <c r="EJ340" s="3"/>
      <c r="EK340" s="3"/>
      <c r="EL340" s="3"/>
    </row>
    <row r="341" spans="1:142" s="1" customFormat="1" ht="12.75" x14ac:dyDescent="0.2">
      <c r="A341" s="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857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3"/>
      <c r="EF341" s="3"/>
      <c r="EG341" s="3"/>
      <c r="EH341" s="3"/>
      <c r="EI341" s="3"/>
      <c r="EJ341" s="3"/>
      <c r="EK341" s="3"/>
      <c r="EL341" s="3"/>
    </row>
    <row r="342" spans="1:142" s="1" customFormat="1" ht="12.75" x14ac:dyDescent="0.2">
      <c r="A342" s="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857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3"/>
      <c r="EF342" s="3"/>
      <c r="EG342" s="3"/>
      <c r="EH342" s="3"/>
      <c r="EI342" s="3"/>
      <c r="EJ342" s="3"/>
      <c r="EK342" s="3"/>
      <c r="EL342" s="3"/>
    </row>
    <row r="343" spans="1:142" s="1" customFormat="1" ht="12.75" x14ac:dyDescent="0.2">
      <c r="A343" s="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857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3"/>
      <c r="EF343" s="3"/>
      <c r="EG343" s="3"/>
      <c r="EH343" s="3"/>
      <c r="EI343" s="3"/>
      <c r="EJ343" s="3"/>
      <c r="EK343" s="3"/>
      <c r="EL343" s="3"/>
    </row>
    <row r="344" spans="1:142" s="1" customFormat="1" ht="12.75" x14ac:dyDescent="0.2">
      <c r="A344" s="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857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3"/>
      <c r="EF344" s="3"/>
      <c r="EG344" s="3"/>
      <c r="EH344" s="3"/>
      <c r="EI344" s="3"/>
      <c r="EJ344" s="3"/>
      <c r="EK344" s="3"/>
      <c r="EL344" s="3"/>
    </row>
    <row r="345" spans="1:142" s="1" customFormat="1" ht="12.75" x14ac:dyDescent="0.2">
      <c r="A345" s="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857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3"/>
      <c r="EF345" s="3"/>
      <c r="EG345" s="3"/>
      <c r="EH345" s="3"/>
      <c r="EI345" s="3"/>
      <c r="EJ345" s="3"/>
      <c r="EK345" s="3"/>
      <c r="EL345" s="3"/>
    </row>
    <row r="346" spans="1:142" s="1" customFormat="1" ht="12.75" x14ac:dyDescent="0.2">
      <c r="A346" s="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857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3"/>
      <c r="EF346" s="3"/>
      <c r="EG346" s="3"/>
      <c r="EH346" s="3"/>
      <c r="EI346" s="3"/>
      <c r="EJ346" s="3"/>
      <c r="EK346" s="3"/>
      <c r="EL346" s="3"/>
    </row>
    <row r="347" spans="1:142" s="1" customFormat="1" ht="12.75" x14ac:dyDescent="0.2">
      <c r="A347" s="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857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3"/>
      <c r="EF347" s="3"/>
      <c r="EG347" s="3"/>
      <c r="EH347" s="3"/>
      <c r="EI347" s="3"/>
      <c r="EJ347" s="3"/>
      <c r="EK347" s="3"/>
      <c r="EL347" s="3"/>
    </row>
    <row r="348" spans="1:142" s="1" customFormat="1" ht="12.75" x14ac:dyDescent="0.2">
      <c r="A348" s="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857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3"/>
      <c r="EF348" s="3"/>
      <c r="EG348" s="3"/>
      <c r="EH348" s="3"/>
      <c r="EI348" s="3"/>
      <c r="EJ348" s="3"/>
      <c r="EK348" s="3"/>
      <c r="EL348" s="3"/>
    </row>
    <row r="349" spans="1:142" s="1" customFormat="1" ht="12.75" x14ac:dyDescent="0.2">
      <c r="A349" s="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857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3"/>
      <c r="EF349" s="3"/>
      <c r="EG349" s="3"/>
      <c r="EH349" s="3"/>
      <c r="EI349" s="3"/>
      <c r="EJ349" s="3"/>
      <c r="EK349" s="3"/>
      <c r="EL349" s="3"/>
    </row>
    <row r="350" spans="1:142" s="1" customFormat="1" ht="12.75" x14ac:dyDescent="0.2">
      <c r="A350" s="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857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3"/>
      <c r="EF350" s="3"/>
      <c r="EG350" s="3"/>
      <c r="EH350" s="3"/>
      <c r="EI350" s="3"/>
      <c r="EJ350" s="3"/>
      <c r="EK350" s="3"/>
      <c r="EL350" s="3"/>
    </row>
    <row r="351" spans="1:142" s="1" customFormat="1" ht="12.75" x14ac:dyDescent="0.2">
      <c r="A351" s="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858"/>
      <c r="Q351" s="7"/>
      <c r="R351" s="857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3"/>
      <c r="EF351" s="3"/>
      <c r="EG351" s="3"/>
      <c r="EH351" s="3"/>
      <c r="EI351" s="3"/>
      <c r="EJ351" s="3"/>
      <c r="EK351" s="3"/>
      <c r="EL351" s="3"/>
    </row>
    <row r="352" spans="1:142" s="1" customFormat="1" ht="12.75" x14ac:dyDescent="0.2">
      <c r="A352" s="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858"/>
      <c r="Q352" s="7"/>
      <c r="R352" s="857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3"/>
      <c r="EF352" s="3"/>
      <c r="EG352" s="3"/>
      <c r="EH352" s="3"/>
      <c r="EI352" s="3"/>
      <c r="EJ352" s="3"/>
      <c r="EK352" s="3"/>
      <c r="EL352" s="3"/>
    </row>
    <row r="353" spans="1:142" s="1" customFormat="1" ht="12.75" x14ac:dyDescent="0.2">
      <c r="A353" s="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858"/>
      <c r="Q353" s="7"/>
      <c r="R353" s="857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3"/>
      <c r="EF353" s="3"/>
      <c r="EG353" s="3"/>
      <c r="EH353" s="3"/>
      <c r="EI353" s="3"/>
      <c r="EJ353" s="3"/>
      <c r="EK353" s="3"/>
      <c r="EL353" s="3"/>
    </row>
    <row r="354" spans="1:142" s="1" customFormat="1" ht="12.75" x14ac:dyDescent="0.2">
      <c r="A354" s="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858"/>
      <c r="Q354" s="7"/>
      <c r="R354" s="857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3"/>
      <c r="EF354" s="3"/>
      <c r="EG354" s="3"/>
      <c r="EH354" s="3"/>
      <c r="EI354" s="3"/>
      <c r="EJ354" s="3"/>
      <c r="EK354" s="3"/>
      <c r="EL354" s="3"/>
    </row>
    <row r="355" spans="1:142" s="1" customFormat="1" ht="12.75" x14ac:dyDescent="0.2">
      <c r="A355" s="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858"/>
      <c r="Q355" s="7"/>
      <c r="R355" s="857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3"/>
      <c r="EF355" s="3"/>
      <c r="EG355" s="3"/>
      <c r="EH355" s="3"/>
      <c r="EI355" s="3"/>
      <c r="EJ355" s="3"/>
      <c r="EK355" s="3"/>
      <c r="EL355" s="3"/>
    </row>
    <row r="356" spans="1:142" s="1" customFormat="1" ht="12.75" x14ac:dyDescent="0.2">
      <c r="A356" s="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858"/>
      <c r="Q356" s="7"/>
      <c r="R356" s="857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3"/>
      <c r="EF356" s="3"/>
      <c r="EG356" s="3"/>
      <c r="EH356" s="3"/>
      <c r="EI356" s="3"/>
      <c r="EJ356" s="3"/>
      <c r="EK356" s="3"/>
      <c r="EL356" s="3"/>
    </row>
    <row r="357" spans="1:142" s="1" customFormat="1" ht="12.75" x14ac:dyDescent="0.2">
      <c r="A357" s="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858"/>
      <c r="Q357" s="7"/>
      <c r="R357" s="857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3"/>
      <c r="EF357" s="3"/>
      <c r="EG357" s="3"/>
      <c r="EH357" s="3"/>
      <c r="EI357" s="3"/>
      <c r="EJ357" s="3"/>
      <c r="EK357" s="3"/>
      <c r="EL357" s="3"/>
    </row>
    <row r="358" spans="1:142" s="1" customFormat="1" ht="12.75" x14ac:dyDescent="0.2">
      <c r="A358" s="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858"/>
      <c r="Q358" s="7"/>
      <c r="R358" s="857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3"/>
      <c r="EF358" s="3"/>
      <c r="EG358" s="3"/>
      <c r="EH358" s="3"/>
      <c r="EI358" s="3"/>
      <c r="EJ358" s="3"/>
      <c r="EK358" s="3"/>
      <c r="EL358" s="3"/>
    </row>
    <row r="359" spans="1:142" s="1" customFormat="1" ht="12.75" x14ac:dyDescent="0.2">
      <c r="A359" s="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858"/>
      <c r="Q359" s="7"/>
      <c r="R359" s="857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3"/>
      <c r="EF359" s="3"/>
      <c r="EG359" s="3"/>
      <c r="EH359" s="3"/>
      <c r="EI359" s="3"/>
      <c r="EJ359" s="3"/>
      <c r="EK359" s="3"/>
      <c r="EL359" s="3"/>
    </row>
    <row r="360" spans="1:142" s="1" customFormat="1" ht="12.75" x14ac:dyDescent="0.2">
      <c r="A360" s="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858"/>
      <c r="Q360" s="7"/>
      <c r="R360" s="857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3"/>
      <c r="EF360" s="3"/>
      <c r="EG360" s="3"/>
      <c r="EH360" s="3"/>
      <c r="EI360" s="3"/>
      <c r="EJ360" s="3"/>
      <c r="EK360" s="3"/>
      <c r="EL360" s="3"/>
    </row>
    <row r="361" spans="1:142" s="1" customFormat="1" ht="12.75" x14ac:dyDescent="0.2">
      <c r="A361" s="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858"/>
      <c r="Q361" s="7"/>
      <c r="R361" s="857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3"/>
      <c r="EF361" s="3"/>
      <c r="EG361" s="3"/>
      <c r="EH361" s="3"/>
      <c r="EI361" s="3"/>
      <c r="EJ361" s="3"/>
      <c r="EK361" s="3"/>
      <c r="EL361" s="3"/>
    </row>
    <row r="362" spans="1:142" s="1" customFormat="1" ht="12.75" x14ac:dyDescent="0.2">
      <c r="A362" s="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858"/>
      <c r="Q362" s="7"/>
      <c r="R362" s="857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3"/>
      <c r="EF362" s="3"/>
      <c r="EG362" s="3"/>
      <c r="EH362" s="3"/>
      <c r="EI362" s="3"/>
      <c r="EJ362" s="3"/>
      <c r="EK362" s="3"/>
      <c r="EL362" s="3"/>
    </row>
    <row r="363" spans="1:142" s="1" customFormat="1" ht="12.75" x14ac:dyDescent="0.2">
      <c r="A363" s="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858"/>
      <c r="Q363" s="7"/>
      <c r="R363" s="857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3"/>
      <c r="EF363" s="3"/>
      <c r="EG363" s="3"/>
      <c r="EH363" s="3"/>
      <c r="EI363" s="3"/>
      <c r="EJ363" s="3"/>
      <c r="EK363" s="3"/>
      <c r="EL363" s="3"/>
    </row>
    <row r="364" spans="1:142" s="1" customFormat="1" ht="12.75" x14ac:dyDescent="0.2">
      <c r="A364" s="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858"/>
      <c r="Q364" s="7"/>
      <c r="R364" s="857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3"/>
      <c r="EF364" s="3"/>
      <c r="EG364" s="3"/>
      <c r="EH364" s="3"/>
      <c r="EI364" s="3"/>
      <c r="EJ364" s="3"/>
      <c r="EK364" s="3"/>
      <c r="EL364" s="3"/>
    </row>
    <row r="365" spans="1:142" s="1" customFormat="1" ht="12.75" x14ac:dyDescent="0.2">
      <c r="A365" s="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858"/>
      <c r="Q365" s="7"/>
      <c r="R365" s="857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3"/>
      <c r="EF365" s="3"/>
      <c r="EG365" s="3"/>
      <c r="EH365" s="3"/>
      <c r="EI365" s="3"/>
      <c r="EJ365" s="3"/>
      <c r="EK365" s="3"/>
      <c r="EL365" s="3"/>
    </row>
    <row r="366" spans="1:142" s="1" customFormat="1" ht="12.75" x14ac:dyDescent="0.2">
      <c r="A366" s="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858"/>
      <c r="Q366" s="7"/>
      <c r="R366" s="857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3"/>
      <c r="EF366" s="3"/>
      <c r="EG366" s="3"/>
      <c r="EH366" s="3"/>
      <c r="EI366" s="3"/>
      <c r="EJ366" s="3"/>
      <c r="EK366" s="3"/>
      <c r="EL366" s="3"/>
    </row>
    <row r="367" spans="1:142" s="1" customFormat="1" ht="12.75" x14ac:dyDescent="0.2">
      <c r="A367" s="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858"/>
      <c r="Q367" s="7"/>
      <c r="R367" s="857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3"/>
      <c r="EF367" s="3"/>
      <c r="EG367" s="3"/>
      <c r="EH367" s="3"/>
      <c r="EI367" s="3"/>
      <c r="EJ367" s="3"/>
      <c r="EK367" s="3"/>
      <c r="EL367" s="3"/>
    </row>
    <row r="368" spans="1:142" s="1" customFormat="1" ht="12.75" x14ac:dyDescent="0.2">
      <c r="A368" s="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858"/>
      <c r="Q368" s="7"/>
      <c r="R368" s="857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3"/>
      <c r="EF368" s="3"/>
      <c r="EG368" s="3"/>
      <c r="EH368" s="3"/>
      <c r="EI368" s="3"/>
      <c r="EJ368" s="3"/>
      <c r="EK368" s="3"/>
      <c r="EL368" s="3"/>
    </row>
    <row r="369" spans="1:142" s="1" customFormat="1" ht="12.75" x14ac:dyDescent="0.2">
      <c r="A369" s="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858"/>
      <c r="Q369" s="7"/>
      <c r="R369" s="857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3"/>
      <c r="EF369" s="3"/>
      <c r="EG369" s="3"/>
      <c r="EH369" s="3"/>
      <c r="EI369" s="3"/>
      <c r="EJ369" s="3"/>
      <c r="EK369" s="3"/>
      <c r="EL369" s="3"/>
    </row>
    <row r="370" spans="1:142" s="1" customFormat="1" ht="12.75" x14ac:dyDescent="0.2">
      <c r="A370" s="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858"/>
      <c r="Q370" s="7"/>
      <c r="R370" s="857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3"/>
      <c r="EF370" s="3"/>
      <c r="EG370" s="3"/>
      <c r="EH370" s="3"/>
      <c r="EI370" s="3"/>
      <c r="EJ370" s="3"/>
      <c r="EK370" s="3"/>
      <c r="EL370" s="3"/>
    </row>
    <row r="371" spans="1:142" s="1" customFormat="1" ht="12.75" x14ac:dyDescent="0.2">
      <c r="A371" s="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858"/>
      <c r="Q371" s="7"/>
      <c r="R371" s="857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3"/>
      <c r="EF371" s="3"/>
      <c r="EG371" s="3"/>
      <c r="EH371" s="3"/>
      <c r="EI371" s="3"/>
      <c r="EJ371" s="3"/>
      <c r="EK371" s="3"/>
      <c r="EL371" s="3"/>
    </row>
    <row r="372" spans="1:142" s="1" customFormat="1" ht="12.75" x14ac:dyDescent="0.2">
      <c r="A372" s="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858"/>
      <c r="Q372" s="7"/>
      <c r="R372" s="857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3"/>
      <c r="EF372" s="3"/>
      <c r="EG372" s="3"/>
      <c r="EH372" s="3"/>
      <c r="EI372" s="3"/>
      <c r="EJ372" s="3"/>
      <c r="EK372" s="3"/>
      <c r="EL372" s="3"/>
    </row>
    <row r="373" spans="1:142" s="1" customFormat="1" ht="12.75" x14ac:dyDescent="0.2">
      <c r="A373" s="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858"/>
      <c r="Q373" s="7"/>
      <c r="R373" s="857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3"/>
      <c r="EF373" s="3"/>
      <c r="EG373" s="3"/>
      <c r="EH373" s="3"/>
      <c r="EI373" s="3"/>
      <c r="EJ373" s="3"/>
      <c r="EK373" s="3"/>
      <c r="EL373" s="3"/>
    </row>
    <row r="374" spans="1:142" s="1" customFormat="1" ht="12.75" x14ac:dyDescent="0.2">
      <c r="A374" s="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58"/>
      <c r="Q374" s="7"/>
      <c r="R374" s="857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3"/>
      <c r="EF374" s="3"/>
      <c r="EG374" s="3"/>
      <c r="EH374" s="3"/>
      <c r="EI374" s="3"/>
      <c r="EJ374" s="3"/>
      <c r="EK374" s="3"/>
      <c r="EL374" s="3"/>
    </row>
    <row r="375" spans="1:142" s="1" customFormat="1" ht="12.75" x14ac:dyDescent="0.2">
      <c r="A375" s="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58"/>
      <c r="Q375" s="7"/>
      <c r="R375" s="857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3"/>
      <c r="EF375" s="3"/>
      <c r="EG375" s="3"/>
      <c r="EH375" s="3"/>
      <c r="EI375" s="3"/>
      <c r="EJ375" s="3"/>
      <c r="EK375" s="3"/>
      <c r="EL375" s="3"/>
    </row>
    <row r="376" spans="1:142" s="1" customFormat="1" ht="12.75" x14ac:dyDescent="0.2">
      <c r="A376" s="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858"/>
      <c r="Q376" s="7"/>
      <c r="R376" s="857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3"/>
      <c r="EF376" s="3"/>
      <c r="EG376" s="3"/>
      <c r="EH376" s="3"/>
      <c r="EI376" s="3"/>
      <c r="EJ376" s="3"/>
      <c r="EK376" s="3"/>
      <c r="EL376" s="3"/>
    </row>
    <row r="377" spans="1:142" s="1" customFormat="1" ht="12.75" x14ac:dyDescent="0.2">
      <c r="A377" s="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858"/>
      <c r="Q377" s="7"/>
      <c r="R377" s="857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3"/>
      <c r="EF377" s="3"/>
      <c r="EG377" s="3"/>
      <c r="EH377" s="3"/>
      <c r="EI377" s="3"/>
      <c r="EJ377" s="3"/>
      <c r="EK377" s="3"/>
      <c r="EL377" s="3"/>
    </row>
    <row r="378" spans="1:142" s="1" customFormat="1" ht="12.75" x14ac:dyDescent="0.2">
      <c r="A378" s="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858"/>
      <c r="Q378" s="7"/>
      <c r="R378" s="857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3"/>
      <c r="EF378" s="3"/>
      <c r="EG378" s="3"/>
      <c r="EH378" s="3"/>
      <c r="EI378" s="3"/>
      <c r="EJ378" s="3"/>
      <c r="EK378" s="3"/>
      <c r="EL378" s="3"/>
    </row>
    <row r="379" spans="1:142" s="1" customFormat="1" ht="12.75" x14ac:dyDescent="0.2">
      <c r="A379" s="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858"/>
      <c r="Q379" s="7"/>
      <c r="R379" s="857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3"/>
      <c r="EF379" s="3"/>
      <c r="EG379" s="3"/>
      <c r="EH379" s="3"/>
      <c r="EI379" s="3"/>
      <c r="EJ379" s="3"/>
      <c r="EK379" s="3"/>
      <c r="EL379" s="3"/>
    </row>
    <row r="380" spans="1:142" s="1" customFormat="1" ht="12.75" x14ac:dyDescent="0.2">
      <c r="A380" s="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858"/>
      <c r="Q380" s="7"/>
      <c r="R380" s="857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3"/>
      <c r="EF380" s="3"/>
      <c r="EG380" s="3"/>
      <c r="EH380" s="3"/>
      <c r="EI380" s="3"/>
      <c r="EJ380" s="3"/>
      <c r="EK380" s="3"/>
      <c r="EL380" s="3"/>
    </row>
    <row r="381" spans="1:142" s="1" customFormat="1" ht="12.75" x14ac:dyDescent="0.2">
      <c r="A381" s="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858"/>
      <c r="Q381" s="7"/>
      <c r="R381" s="857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3"/>
      <c r="EF381" s="3"/>
      <c r="EG381" s="3"/>
      <c r="EH381" s="3"/>
      <c r="EI381" s="3"/>
      <c r="EJ381" s="3"/>
      <c r="EK381" s="3"/>
      <c r="EL381" s="3"/>
    </row>
    <row r="382" spans="1:142" s="1" customFormat="1" ht="12.75" x14ac:dyDescent="0.2">
      <c r="A382" s="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858"/>
      <c r="Q382" s="7"/>
      <c r="R382" s="857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3"/>
      <c r="EF382" s="3"/>
      <c r="EG382" s="3"/>
      <c r="EH382" s="3"/>
      <c r="EI382" s="3"/>
      <c r="EJ382" s="3"/>
      <c r="EK382" s="3"/>
      <c r="EL382" s="3"/>
    </row>
    <row r="383" spans="1:142" s="1" customFormat="1" ht="12.75" x14ac:dyDescent="0.2">
      <c r="A383" s="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858"/>
      <c r="Q383" s="7"/>
      <c r="R383" s="857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3"/>
      <c r="EF383" s="3"/>
      <c r="EG383" s="3"/>
      <c r="EH383" s="3"/>
      <c r="EI383" s="3"/>
      <c r="EJ383" s="3"/>
      <c r="EK383" s="3"/>
      <c r="EL383" s="3"/>
    </row>
    <row r="384" spans="1:142" s="1" customFormat="1" ht="12.75" x14ac:dyDescent="0.2">
      <c r="A384" s="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858"/>
      <c r="Q384" s="7"/>
      <c r="R384" s="857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3"/>
      <c r="EF384" s="3"/>
      <c r="EG384" s="3"/>
      <c r="EH384" s="3"/>
      <c r="EI384" s="3"/>
      <c r="EJ384" s="3"/>
      <c r="EK384" s="3"/>
      <c r="EL384" s="3"/>
    </row>
    <row r="385" spans="1:142" s="1" customFormat="1" ht="12.75" x14ac:dyDescent="0.2">
      <c r="A385" s="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859"/>
      <c r="M385" s="7"/>
      <c r="N385" s="7"/>
      <c r="O385" s="7"/>
      <c r="P385" s="858"/>
      <c r="Q385" s="7"/>
      <c r="R385" s="857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3"/>
      <c r="EF385" s="3"/>
      <c r="EG385" s="3"/>
      <c r="EH385" s="3"/>
      <c r="EI385" s="3"/>
      <c r="EJ385" s="3"/>
      <c r="EK385" s="3"/>
      <c r="EL385" s="3"/>
    </row>
    <row r="386" spans="1:142" s="1" customFormat="1" ht="12.75" x14ac:dyDescent="0.2">
      <c r="A386" s="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858"/>
      <c r="Q386" s="7"/>
      <c r="R386" s="857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3"/>
      <c r="EF386" s="3"/>
      <c r="EG386" s="3"/>
      <c r="EH386" s="3"/>
      <c r="EI386" s="3"/>
      <c r="EJ386" s="3"/>
      <c r="EK386" s="3"/>
      <c r="EL386" s="3"/>
    </row>
    <row r="387" spans="1:142" s="1" customFormat="1" ht="12.75" x14ac:dyDescent="0.2">
      <c r="A387" s="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858"/>
      <c r="Q387" s="7"/>
      <c r="R387" s="857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3"/>
      <c r="EF387" s="3"/>
      <c r="EG387" s="3"/>
      <c r="EH387" s="3"/>
      <c r="EI387" s="3"/>
      <c r="EJ387" s="3"/>
      <c r="EK387" s="3"/>
      <c r="EL387" s="3"/>
    </row>
    <row r="388" spans="1:142" s="1" customFormat="1" ht="12.75" x14ac:dyDescent="0.2">
      <c r="A388" s="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858"/>
      <c r="Q388" s="7"/>
      <c r="R388" s="857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3"/>
      <c r="EF388" s="3"/>
      <c r="EG388" s="3"/>
      <c r="EH388" s="3"/>
      <c r="EI388" s="3"/>
      <c r="EJ388" s="3"/>
      <c r="EK388" s="3"/>
      <c r="EL388" s="3"/>
    </row>
    <row r="389" spans="1:142" s="1" customFormat="1" ht="12.75" x14ac:dyDescent="0.2">
      <c r="A389" s="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858"/>
      <c r="Q389" s="7"/>
      <c r="R389" s="857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3"/>
      <c r="EF389" s="3"/>
      <c r="EG389" s="3"/>
      <c r="EH389" s="3"/>
      <c r="EI389" s="3"/>
      <c r="EJ389" s="3"/>
      <c r="EK389" s="3"/>
      <c r="EL389" s="3"/>
    </row>
    <row r="390" spans="1:142" s="1" customFormat="1" ht="12.75" x14ac:dyDescent="0.2">
      <c r="A390" s="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858"/>
      <c r="Q390" s="7"/>
      <c r="R390" s="857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3"/>
      <c r="EF390" s="3"/>
      <c r="EG390" s="3"/>
      <c r="EH390" s="3"/>
      <c r="EI390" s="3"/>
      <c r="EJ390" s="3"/>
      <c r="EK390" s="3"/>
      <c r="EL390" s="3"/>
    </row>
    <row r="391" spans="1:142" s="1" customFormat="1" ht="12.75" x14ac:dyDescent="0.2">
      <c r="A391" s="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858"/>
      <c r="Q391" s="7"/>
      <c r="R391" s="857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3"/>
      <c r="EF391" s="3"/>
      <c r="EG391" s="3"/>
      <c r="EH391" s="3"/>
      <c r="EI391" s="3"/>
      <c r="EJ391" s="3"/>
      <c r="EK391" s="3"/>
      <c r="EL391" s="3"/>
    </row>
    <row r="392" spans="1:142" s="1" customFormat="1" ht="12.75" x14ac:dyDescent="0.2">
      <c r="A392" s="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858"/>
      <c r="Q392" s="7"/>
      <c r="R392" s="857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3"/>
      <c r="EF392" s="3"/>
      <c r="EG392" s="3"/>
      <c r="EH392" s="3"/>
      <c r="EI392" s="3"/>
      <c r="EJ392" s="3"/>
      <c r="EK392" s="3"/>
      <c r="EL392" s="3"/>
    </row>
    <row r="393" spans="1:142" s="1" customFormat="1" ht="12.75" x14ac:dyDescent="0.2">
      <c r="A393" s="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858"/>
      <c r="Q393" s="7"/>
      <c r="R393" s="857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3"/>
      <c r="EF393" s="3"/>
      <c r="EG393" s="3"/>
      <c r="EH393" s="3"/>
      <c r="EI393" s="3"/>
      <c r="EJ393" s="3"/>
      <c r="EK393" s="3"/>
      <c r="EL393" s="3"/>
    </row>
    <row r="394" spans="1:142" s="1" customFormat="1" ht="12.75" x14ac:dyDescent="0.2">
      <c r="A394" s="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858"/>
      <c r="Q394" s="7"/>
      <c r="R394" s="857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3"/>
      <c r="EF394" s="3"/>
      <c r="EG394" s="3"/>
      <c r="EH394" s="3"/>
      <c r="EI394" s="3"/>
      <c r="EJ394" s="3"/>
      <c r="EK394" s="3"/>
      <c r="EL394" s="3"/>
    </row>
    <row r="395" spans="1:142" s="1" customFormat="1" ht="12.75" x14ac:dyDescent="0.2">
      <c r="A395" s="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858"/>
      <c r="Q395" s="7"/>
      <c r="R395" s="857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3"/>
      <c r="EF395" s="3"/>
      <c r="EG395" s="3"/>
      <c r="EH395" s="3"/>
      <c r="EI395" s="3"/>
      <c r="EJ395" s="3"/>
      <c r="EK395" s="3"/>
      <c r="EL395" s="3"/>
    </row>
    <row r="396" spans="1:142" s="1" customFormat="1" ht="12.75" x14ac:dyDescent="0.2">
      <c r="A396" s="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858"/>
      <c r="Q396" s="7"/>
      <c r="R396" s="857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3"/>
      <c r="EF396" s="3"/>
      <c r="EG396" s="3"/>
      <c r="EH396" s="3"/>
      <c r="EI396" s="3"/>
      <c r="EJ396" s="3"/>
      <c r="EK396" s="3"/>
      <c r="EL396" s="3"/>
    </row>
    <row r="397" spans="1:142" s="1" customFormat="1" ht="12.75" x14ac:dyDescent="0.2">
      <c r="A397" s="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858"/>
      <c r="Q397" s="7"/>
      <c r="R397" s="857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3"/>
      <c r="EF397" s="3"/>
      <c r="EG397" s="3"/>
      <c r="EH397" s="3"/>
      <c r="EI397" s="3"/>
      <c r="EJ397" s="3"/>
      <c r="EK397" s="3"/>
      <c r="EL397" s="3"/>
    </row>
    <row r="398" spans="1:142" s="1" customFormat="1" ht="12.75" x14ac:dyDescent="0.2">
      <c r="A398" s="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858"/>
      <c r="Q398" s="7"/>
      <c r="R398" s="857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3"/>
      <c r="EF398" s="3"/>
      <c r="EG398" s="3"/>
      <c r="EH398" s="3"/>
      <c r="EI398" s="3"/>
      <c r="EJ398" s="3"/>
      <c r="EK398" s="3"/>
      <c r="EL398" s="3"/>
    </row>
    <row r="399" spans="1:142" s="1" customFormat="1" ht="12.75" x14ac:dyDescent="0.2">
      <c r="A399" s="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858"/>
      <c r="Q399" s="7"/>
      <c r="R399" s="857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3"/>
      <c r="EF399" s="3"/>
      <c r="EG399" s="3"/>
      <c r="EH399" s="3"/>
      <c r="EI399" s="3"/>
      <c r="EJ399" s="3"/>
      <c r="EK399" s="3"/>
      <c r="EL399" s="3"/>
    </row>
    <row r="400" spans="1:142" s="1" customFormat="1" ht="12.75" x14ac:dyDescent="0.2">
      <c r="A400" s="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858"/>
      <c r="Q400" s="7"/>
      <c r="R400" s="857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3"/>
      <c r="EF400" s="3"/>
      <c r="EG400" s="3"/>
      <c r="EH400" s="3"/>
      <c r="EI400" s="3"/>
      <c r="EJ400" s="3"/>
      <c r="EK400" s="3"/>
      <c r="EL400" s="3"/>
    </row>
    <row r="401" spans="1:142" s="1" customFormat="1" ht="12.75" x14ac:dyDescent="0.2">
      <c r="A401" s="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858"/>
      <c r="Q401" s="7"/>
      <c r="R401" s="857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3"/>
      <c r="EF401" s="3"/>
      <c r="EG401" s="3"/>
      <c r="EH401" s="3"/>
      <c r="EI401" s="3"/>
      <c r="EJ401" s="3"/>
      <c r="EK401" s="3"/>
      <c r="EL401" s="3"/>
    </row>
    <row r="402" spans="1:142" s="1" customFormat="1" ht="12.75" x14ac:dyDescent="0.2">
      <c r="A402" s="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858"/>
      <c r="Q402" s="7"/>
      <c r="R402" s="857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3"/>
      <c r="EF402" s="3"/>
      <c r="EG402" s="3"/>
      <c r="EH402" s="3"/>
      <c r="EI402" s="3"/>
      <c r="EJ402" s="3"/>
      <c r="EK402" s="3"/>
      <c r="EL402" s="3"/>
    </row>
    <row r="403" spans="1:142" s="1" customFormat="1" ht="12.75" x14ac:dyDescent="0.2">
      <c r="A403" s="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858"/>
      <c r="Q403" s="7"/>
      <c r="R403" s="857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3"/>
      <c r="EF403" s="3"/>
      <c r="EG403" s="3"/>
      <c r="EH403" s="3"/>
      <c r="EI403" s="3"/>
      <c r="EJ403" s="3"/>
      <c r="EK403" s="3"/>
      <c r="EL403" s="3"/>
    </row>
    <row r="404" spans="1:142" s="1" customFormat="1" ht="12.75" x14ac:dyDescent="0.2">
      <c r="A404" s="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858"/>
      <c r="Q404" s="7"/>
      <c r="R404" s="857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3"/>
      <c r="EF404" s="3"/>
      <c r="EG404" s="3"/>
      <c r="EH404" s="3"/>
      <c r="EI404" s="3"/>
      <c r="EJ404" s="3"/>
      <c r="EK404" s="3"/>
      <c r="EL404" s="3"/>
    </row>
    <row r="405" spans="1:142" s="1" customFormat="1" ht="12.75" x14ac:dyDescent="0.2">
      <c r="A405" s="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858"/>
      <c r="Q405" s="7"/>
      <c r="R405" s="857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3"/>
      <c r="EF405" s="3"/>
      <c r="EG405" s="3"/>
      <c r="EH405" s="3"/>
      <c r="EI405" s="3"/>
      <c r="EJ405" s="3"/>
      <c r="EK405" s="3"/>
      <c r="EL405" s="3"/>
    </row>
    <row r="406" spans="1:142" s="1" customFormat="1" ht="12.75" x14ac:dyDescent="0.2">
      <c r="A406" s="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858"/>
      <c r="Q406" s="7"/>
      <c r="R406" s="857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3"/>
      <c r="EF406" s="3"/>
      <c r="EG406" s="3"/>
      <c r="EH406" s="3"/>
      <c r="EI406" s="3"/>
      <c r="EJ406" s="3"/>
      <c r="EK406" s="3"/>
      <c r="EL406" s="3"/>
    </row>
    <row r="407" spans="1:142" s="1" customFormat="1" ht="12.75" x14ac:dyDescent="0.2">
      <c r="A407" s="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858"/>
      <c r="Q407" s="7"/>
      <c r="R407" s="857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3"/>
      <c r="EF407" s="3"/>
      <c r="EG407" s="3"/>
      <c r="EH407" s="3"/>
      <c r="EI407" s="3"/>
      <c r="EJ407" s="3"/>
      <c r="EK407" s="3"/>
      <c r="EL407" s="3"/>
    </row>
    <row r="408" spans="1:142" s="1" customFormat="1" ht="12.75" x14ac:dyDescent="0.2">
      <c r="A408" s="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858"/>
      <c r="Q408" s="7"/>
      <c r="R408" s="857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3"/>
      <c r="EF408" s="3"/>
      <c r="EG408" s="3"/>
      <c r="EH408" s="3"/>
      <c r="EI408" s="3"/>
      <c r="EJ408" s="3"/>
      <c r="EK408" s="3"/>
      <c r="EL408" s="3"/>
    </row>
    <row r="409" spans="1:142" s="1" customFormat="1" ht="12.75" x14ac:dyDescent="0.2">
      <c r="A409" s="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858"/>
      <c r="Q409" s="7"/>
      <c r="R409" s="857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3"/>
      <c r="EF409" s="3"/>
      <c r="EG409" s="3"/>
      <c r="EH409" s="3"/>
      <c r="EI409" s="3"/>
      <c r="EJ409" s="3"/>
      <c r="EK409" s="3"/>
      <c r="EL409" s="3"/>
    </row>
    <row r="410" spans="1:142" s="1" customFormat="1" ht="12.75" x14ac:dyDescent="0.2">
      <c r="A410" s="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858"/>
      <c r="Q410" s="7"/>
      <c r="R410" s="857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3"/>
      <c r="EF410" s="3"/>
      <c r="EG410" s="3"/>
      <c r="EH410" s="3"/>
      <c r="EI410" s="3"/>
      <c r="EJ410" s="3"/>
      <c r="EK410" s="3"/>
      <c r="EL410" s="3"/>
    </row>
    <row r="411" spans="1:142" s="1" customFormat="1" ht="12.75" x14ac:dyDescent="0.2">
      <c r="A411" s="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858"/>
      <c r="Q411" s="7"/>
      <c r="R411" s="857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3"/>
      <c r="EF411" s="3"/>
      <c r="EG411" s="3"/>
      <c r="EH411" s="3"/>
      <c r="EI411" s="3"/>
      <c r="EJ411" s="3"/>
      <c r="EK411" s="3"/>
      <c r="EL411" s="3"/>
    </row>
    <row r="412" spans="1:142" s="1" customFormat="1" ht="12.75" x14ac:dyDescent="0.2">
      <c r="A412" s="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858"/>
      <c r="Q412" s="7"/>
      <c r="R412" s="857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3"/>
      <c r="EF412" s="3"/>
      <c r="EG412" s="3"/>
      <c r="EH412" s="3"/>
      <c r="EI412" s="3"/>
      <c r="EJ412" s="3"/>
      <c r="EK412" s="3"/>
      <c r="EL412" s="3"/>
    </row>
    <row r="413" spans="1:142" s="1" customFormat="1" ht="12.75" x14ac:dyDescent="0.2">
      <c r="A413" s="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858"/>
      <c r="Q413" s="7"/>
      <c r="R413" s="857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3"/>
      <c r="EF413" s="3"/>
      <c r="EG413" s="3"/>
      <c r="EH413" s="3"/>
      <c r="EI413" s="3"/>
      <c r="EJ413" s="3"/>
      <c r="EK413" s="3"/>
      <c r="EL413" s="3"/>
    </row>
    <row r="414" spans="1:142" s="1" customFormat="1" ht="12.75" x14ac:dyDescent="0.2">
      <c r="A414" s="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858"/>
      <c r="Q414" s="7"/>
      <c r="R414" s="857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3"/>
      <c r="EF414" s="3"/>
      <c r="EG414" s="3"/>
      <c r="EH414" s="3"/>
      <c r="EI414" s="3"/>
      <c r="EJ414" s="3"/>
      <c r="EK414" s="3"/>
      <c r="EL414" s="3"/>
    </row>
    <row r="415" spans="1:142" s="1" customFormat="1" ht="12.75" x14ac:dyDescent="0.2">
      <c r="A415" s="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858"/>
      <c r="Q415" s="7"/>
      <c r="R415" s="857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3"/>
      <c r="EF415" s="3"/>
      <c r="EG415" s="3"/>
      <c r="EH415" s="3"/>
      <c r="EI415" s="3"/>
      <c r="EJ415" s="3"/>
      <c r="EK415" s="3"/>
      <c r="EL415" s="3"/>
    </row>
    <row r="416" spans="1:142" s="1" customFormat="1" ht="12.75" x14ac:dyDescent="0.2">
      <c r="A416" s="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858"/>
      <c r="Q416" s="7"/>
      <c r="R416" s="857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3"/>
      <c r="EF416" s="3"/>
      <c r="EG416" s="3"/>
      <c r="EH416" s="3"/>
      <c r="EI416" s="3"/>
      <c r="EJ416" s="3"/>
      <c r="EK416" s="3"/>
      <c r="EL416" s="3"/>
    </row>
    <row r="417" spans="1:142" s="1" customFormat="1" ht="12.75" x14ac:dyDescent="0.2">
      <c r="A417" s="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858"/>
      <c r="Q417" s="7"/>
      <c r="R417" s="857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3"/>
      <c r="EF417" s="3"/>
      <c r="EG417" s="3"/>
      <c r="EH417" s="3"/>
      <c r="EI417" s="3"/>
      <c r="EJ417" s="3"/>
      <c r="EK417" s="3"/>
      <c r="EL417" s="3"/>
    </row>
    <row r="418" spans="1:142" s="1" customFormat="1" ht="12.75" x14ac:dyDescent="0.2">
      <c r="A418" s="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858"/>
      <c r="Q418" s="7"/>
      <c r="R418" s="857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3"/>
      <c r="EF418" s="3"/>
      <c r="EG418" s="3"/>
      <c r="EH418" s="3"/>
      <c r="EI418" s="3"/>
      <c r="EJ418" s="3"/>
      <c r="EK418" s="3"/>
      <c r="EL418" s="3"/>
    </row>
    <row r="419" spans="1:142" s="1" customFormat="1" ht="12.75" x14ac:dyDescent="0.2">
      <c r="A419" s="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858"/>
      <c r="Q419" s="7"/>
      <c r="R419" s="857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3"/>
      <c r="EF419" s="3"/>
      <c r="EG419" s="3"/>
      <c r="EH419" s="3"/>
      <c r="EI419" s="3"/>
      <c r="EJ419" s="3"/>
      <c r="EK419" s="3"/>
      <c r="EL419" s="3"/>
    </row>
    <row r="420" spans="1:142" s="1" customFormat="1" ht="12.75" x14ac:dyDescent="0.2">
      <c r="A420" s="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858"/>
      <c r="Q420" s="7"/>
      <c r="R420" s="857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3"/>
      <c r="EF420" s="3"/>
      <c r="EG420" s="3"/>
      <c r="EH420" s="3"/>
      <c r="EI420" s="3"/>
      <c r="EJ420" s="3"/>
      <c r="EK420" s="3"/>
      <c r="EL420" s="3"/>
    </row>
    <row r="421" spans="1:142" s="1" customFormat="1" ht="12.75" x14ac:dyDescent="0.2">
      <c r="A421" s="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58"/>
      <c r="Q421" s="7"/>
      <c r="R421" s="857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3"/>
      <c r="EF421" s="3"/>
      <c r="EG421" s="3"/>
      <c r="EH421" s="3"/>
      <c r="EI421" s="3"/>
      <c r="EJ421" s="3"/>
      <c r="EK421" s="3"/>
      <c r="EL421" s="3"/>
    </row>
    <row r="422" spans="1:142" s="1" customFormat="1" ht="12.75" x14ac:dyDescent="0.2">
      <c r="A422" s="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858"/>
      <c r="Q422" s="7"/>
      <c r="R422" s="857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3"/>
      <c r="EF422" s="3"/>
      <c r="EG422" s="3"/>
      <c r="EH422" s="3"/>
      <c r="EI422" s="3"/>
      <c r="EJ422" s="3"/>
      <c r="EK422" s="3"/>
      <c r="EL422" s="3"/>
    </row>
    <row r="423" spans="1:142" s="1" customFormat="1" ht="12.75" x14ac:dyDescent="0.2">
      <c r="A423" s="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858"/>
      <c r="Q423" s="7"/>
      <c r="R423" s="857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3"/>
      <c r="EF423" s="3"/>
      <c r="EG423" s="3"/>
      <c r="EH423" s="3"/>
      <c r="EI423" s="3"/>
      <c r="EJ423" s="3"/>
      <c r="EK423" s="3"/>
      <c r="EL423" s="3"/>
    </row>
    <row r="424" spans="1:142" s="1" customFormat="1" ht="12.75" x14ac:dyDescent="0.2">
      <c r="A424" s="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858"/>
      <c r="Q424" s="7"/>
      <c r="R424" s="857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3"/>
      <c r="EF424" s="3"/>
      <c r="EG424" s="3"/>
      <c r="EH424" s="3"/>
      <c r="EI424" s="3"/>
      <c r="EJ424" s="3"/>
      <c r="EK424" s="3"/>
      <c r="EL424" s="3"/>
    </row>
    <row r="425" spans="1:142" s="1" customFormat="1" ht="12.75" x14ac:dyDescent="0.2">
      <c r="A425" s="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858"/>
      <c r="Q425" s="7"/>
      <c r="R425" s="857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3"/>
      <c r="EF425" s="3"/>
      <c r="EG425" s="3"/>
      <c r="EH425" s="3"/>
      <c r="EI425" s="3"/>
      <c r="EJ425" s="3"/>
      <c r="EK425" s="3"/>
      <c r="EL425" s="3"/>
    </row>
    <row r="426" spans="1:142" s="1" customFormat="1" ht="12.75" x14ac:dyDescent="0.2">
      <c r="A426" s="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858"/>
      <c r="Q426" s="7"/>
      <c r="R426" s="857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3"/>
      <c r="EF426" s="3"/>
      <c r="EG426" s="3"/>
      <c r="EH426" s="3"/>
      <c r="EI426" s="3"/>
      <c r="EJ426" s="3"/>
      <c r="EK426" s="3"/>
      <c r="EL426" s="3"/>
    </row>
    <row r="427" spans="1:142" s="1" customFormat="1" ht="12.75" x14ac:dyDescent="0.2">
      <c r="A427" s="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858"/>
      <c r="Q427" s="7"/>
      <c r="R427" s="857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3"/>
      <c r="EF427" s="3"/>
      <c r="EG427" s="3"/>
      <c r="EH427" s="3"/>
      <c r="EI427" s="3"/>
      <c r="EJ427" s="3"/>
      <c r="EK427" s="3"/>
      <c r="EL427" s="3"/>
    </row>
    <row r="428" spans="1:142" s="1" customFormat="1" ht="12.75" x14ac:dyDescent="0.2">
      <c r="A428" s="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858"/>
      <c r="Q428" s="7"/>
      <c r="R428" s="857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3"/>
      <c r="EF428" s="3"/>
      <c r="EG428" s="3"/>
      <c r="EH428" s="3"/>
      <c r="EI428" s="3"/>
      <c r="EJ428" s="3"/>
      <c r="EK428" s="3"/>
      <c r="EL428" s="3"/>
    </row>
    <row r="429" spans="1:142" s="1" customFormat="1" ht="12.75" x14ac:dyDescent="0.2">
      <c r="A429" s="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858"/>
      <c r="Q429" s="7"/>
      <c r="R429" s="857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3"/>
      <c r="EF429" s="3"/>
      <c r="EG429" s="3"/>
      <c r="EH429" s="3"/>
      <c r="EI429" s="3"/>
      <c r="EJ429" s="3"/>
      <c r="EK429" s="3"/>
      <c r="EL429" s="3"/>
    </row>
    <row r="430" spans="1:142" s="1" customFormat="1" ht="12.75" x14ac:dyDescent="0.2">
      <c r="A430" s="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858"/>
      <c r="Q430" s="7"/>
      <c r="R430" s="857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3"/>
      <c r="EF430" s="3"/>
      <c r="EG430" s="3"/>
      <c r="EH430" s="3"/>
      <c r="EI430" s="3"/>
      <c r="EJ430" s="3"/>
      <c r="EK430" s="3"/>
      <c r="EL430" s="3"/>
    </row>
    <row r="431" spans="1:142" s="1" customFormat="1" ht="12.75" x14ac:dyDescent="0.2">
      <c r="A431" s="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858"/>
      <c r="Q431" s="7"/>
      <c r="R431" s="857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3"/>
      <c r="EF431" s="3"/>
      <c r="EG431" s="3"/>
      <c r="EH431" s="3"/>
      <c r="EI431" s="3"/>
      <c r="EJ431" s="3"/>
      <c r="EK431" s="3"/>
      <c r="EL431" s="3"/>
    </row>
    <row r="432" spans="1:142" s="1" customFormat="1" ht="12.75" x14ac:dyDescent="0.2">
      <c r="A432" s="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58"/>
      <c r="Q432" s="7"/>
      <c r="R432" s="857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3"/>
      <c r="EF432" s="3"/>
      <c r="EG432" s="3"/>
      <c r="EH432" s="3"/>
      <c r="EI432" s="3"/>
      <c r="EJ432" s="3"/>
      <c r="EK432" s="3"/>
      <c r="EL432" s="3"/>
    </row>
    <row r="433" spans="1:142" s="1" customFormat="1" ht="12.75" x14ac:dyDescent="0.2">
      <c r="A433" s="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858"/>
      <c r="Q433" s="7"/>
      <c r="R433" s="857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3"/>
      <c r="EF433" s="3"/>
      <c r="EG433" s="3"/>
      <c r="EH433" s="3"/>
      <c r="EI433" s="3"/>
      <c r="EJ433" s="3"/>
      <c r="EK433" s="3"/>
      <c r="EL433" s="3"/>
    </row>
    <row r="434" spans="1:142" s="1" customFormat="1" ht="12.75" x14ac:dyDescent="0.2">
      <c r="A434" s="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58"/>
      <c r="Q434" s="7"/>
      <c r="R434" s="857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3"/>
      <c r="EF434" s="3"/>
      <c r="EG434" s="3"/>
      <c r="EH434" s="3"/>
      <c r="EI434" s="3"/>
      <c r="EJ434" s="3"/>
      <c r="EK434" s="3"/>
      <c r="EL434" s="3"/>
    </row>
    <row r="435" spans="1:142" s="1" customFormat="1" ht="12.75" x14ac:dyDescent="0.2">
      <c r="A435" s="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858"/>
      <c r="Q435" s="7"/>
      <c r="R435" s="857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3"/>
      <c r="EF435" s="3"/>
      <c r="EG435" s="3"/>
      <c r="EH435" s="3"/>
      <c r="EI435" s="3"/>
      <c r="EJ435" s="3"/>
      <c r="EK435" s="3"/>
      <c r="EL435" s="3"/>
    </row>
    <row r="436" spans="1:142" s="1" customFormat="1" ht="12.75" x14ac:dyDescent="0.2">
      <c r="A436" s="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58"/>
      <c r="Q436" s="7"/>
      <c r="R436" s="857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3"/>
      <c r="EF436" s="3"/>
      <c r="EG436" s="3"/>
      <c r="EH436" s="3"/>
      <c r="EI436" s="3"/>
      <c r="EJ436" s="3"/>
      <c r="EK436" s="3"/>
      <c r="EL436" s="3"/>
    </row>
    <row r="437" spans="1:142" s="1" customFormat="1" ht="12.75" x14ac:dyDescent="0.2">
      <c r="A437" s="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58"/>
      <c r="Q437" s="7"/>
      <c r="R437" s="857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3"/>
      <c r="EF437" s="3"/>
      <c r="EG437" s="3"/>
      <c r="EH437" s="3"/>
      <c r="EI437" s="3"/>
      <c r="EJ437" s="3"/>
      <c r="EK437" s="3"/>
      <c r="EL437" s="3"/>
    </row>
    <row r="438" spans="1:142" s="1" customFormat="1" ht="12.75" x14ac:dyDescent="0.2">
      <c r="A438" s="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858"/>
      <c r="Q438" s="7"/>
      <c r="R438" s="857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3"/>
      <c r="EF438" s="3"/>
      <c r="EG438" s="3"/>
      <c r="EH438" s="3"/>
      <c r="EI438" s="3"/>
      <c r="EJ438" s="3"/>
      <c r="EK438" s="3"/>
      <c r="EL438" s="3"/>
    </row>
    <row r="439" spans="1:142" s="1" customFormat="1" ht="12.75" x14ac:dyDescent="0.2">
      <c r="A439" s="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858"/>
      <c r="Q439" s="7"/>
      <c r="R439" s="857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3"/>
      <c r="EF439" s="3"/>
      <c r="EG439" s="3"/>
      <c r="EH439" s="3"/>
      <c r="EI439" s="3"/>
      <c r="EJ439" s="3"/>
      <c r="EK439" s="3"/>
      <c r="EL439" s="3"/>
    </row>
    <row r="440" spans="1:142" s="1" customFormat="1" ht="12.75" x14ac:dyDescent="0.2">
      <c r="A440" s="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858"/>
      <c r="Q440" s="7"/>
      <c r="R440" s="857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3"/>
      <c r="EF440" s="3"/>
      <c r="EG440" s="3"/>
      <c r="EH440" s="3"/>
      <c r="EI440" s="3"/>
      <c r="EJ440" s="3"/>
      <c r="EK440" s="3"/>
      <c r="EL440" s="3"/>
    </row>
    <row r="441" spans="1:142" s="1" customFormat="1" ht="12.75" x14ac:dyDescent="0.2">
      <c r="A441" s="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858"/>
      <c r="Q441" s="7"/>
      <c r="R441" s="857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3"/>
      <c r="EF441" s="3"/>
      <c r="EG441" s="3"/>
      <c r="EH441" s="3"/>
      <c r="EI441" s="3"/>
      <c r="EJ441" s="3"/>
      <c r="EK441" s="3"/>
      <c r="EL441" s="3"/>
    </row>
    <row r="442" spans="1:142" s="1" customFormat="1" ht="12.75" x14ac:dyDescent="0.2">
      <c r="A442" s="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858"/>
      <c r="Q442" s="7"/>
      <c r="R442" s="857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3"/>
      <c r="EF442" s="3"/>
      <c r="EG442" s="3"/>
      <c r="EH442" s="3"/>
      <c r="EI442" s="3"/>
      <c r="EJ442" s="3"/>
      <c r="EK442" s="3"/>
      <c r="EL442" s="3"/>
    </row>
    <row r="443" spans="1:142" s="1" customFormat="1" ht="12.75" x14ac:dyDescent="0.2">
      <c r="A443" s="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858"/>
      <c r="Q443" s="7"/>
      <c r="R443" s="857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3"/>
      <c r="EF443" s="3"/>
      <c r="EG443" s="3"/>
      <c r="EH443" s="3"/>
      <c r="EI443" s="3"/>
      <c r="EJ443" s="3"/>
      <c r="EK443" s="3"/>
      <c r="EL443" s="3"/>
    </row>
    <row r="444" spans="1:142" s="1" customFormat="1" ht="12.75" x14ac:dyDescent="0.2">
      <c r="A444" s="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858"/>
      <c r="Q444" s="7"/>
      <c r="R444" s="857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3"/>
      <c r="EF444" s="3"/>
      <c r="EG444" s="3"/>
      <c r="EH444" s="3"/>
      <c r="EI444" s="3"/>
      <c r="EJ444" s="3"/>
      <c r="EK444" s="3"/>
      <c r="EL444" s="3"/>
    </row>
    <row r="445" spans="1:142" s="1" customFormat="1" ht="12.75" x14ac:dyDescent="0.2">
      <c r="A445" s="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858"/>
      <c r="Q445" s="7"/>
      <c r="R445" s="857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3"/>
      <c r="EF445" s="3"/>
      <c r="EG445" s="3"/>
      <c r="EH445" s="3"/>
      <c r="EI445" s="3"/>
      <c r="EJ445" s="3"/>
      <c r="EK445" s="3"/>
      <c r="EL445" s="3"/>
    </row>
    <row r="446" spans="1:142" s="1" customFormat="1" ht="12.75" x14ac:dyDescent="0.2">
      <c r="A446" s="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858"/>
      <c r="Q446" s="7"/>
      <c r="R446" s="857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3"/>
      <c r="EF446" s="3"/>
      <c r="EG446" s="3"/>
      <c r="EH446" s="3"/>
      <c r="EI446" s="3"/>
      <c r="EJ446" s="3"/>
      <c r="EK446" s="3"/>
      <c r="EL446" s="3"/>
    </row>
    <row r="447" spans="1:142" s="1" customFormat="1" ht="12.75" x14ac:dyDescent="0.2">
      <c r="A447" s="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858"/>
      <c r="Q447" s="7"/>
      <c r="R447" s="857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3"/>
      <c r="EF447" s="3"/>
      <c r="EG447" s="3"/>
      <c r="EH447" s="3"/>
      <c r="EI447" s="3"/>
      <c r="EJ447" s="3"/>
      <c r="EK447" s="3"/>
      <c r="EL447" s="3"/>
    </row>
    <row r="448" spans="1:142" s="1" customFormat="1" ht="12.75" x14ac:dyDescent="0.2">
      <c r="A448" s="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858"/>
      <c r="Q448" s="7"/>
      <c r="R448" s="857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3"/>
      <c r="EF448" s="3"/>
      <c r="EG448" s="3"/>
      <c r="EH448" s="3"/>
      <c r="EI448" s="3"/>
      <c r="EJ448" s="3"/>
      <c r="EK448" s="3"/>
      <c r="EL448" s="3"/>
    </row>
    <row r="449" spans="1:142" s="1" customFormat="1" ht="12.75" x14ac:dyDescent="0.2">
      <c r="A449" s="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858"/>
      <c r="Q449" s="7"/>
      <c r="R449" s="857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3"/>
      <c r="EF449" s="3"/>
      <c r="EG449" s="3"/>
      <c r="EH449" s="3"/>
      <c r="EI449" s="3"/>
      <c r="EJ449" s="3"/>
      <c r="EK449" s="3"/>
      <c r="EL449" s="3"/>
    </row>
    <row r="450" spans="1:142" s="1" customFormat="1" ht="12.75" x14ac:dyDescent="0.2">
      <c r="A450" s="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858"/>
      <c r="Q450" s="7"/>
      <c r="R450" s="857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3"/>
      <c r="EF450" s="3"/>
      <c r="EG450" s="3"/>
      <c r="EH450" s="3"/>
      <c r="EI450" s="3"/>
      <c r="EJ450" s="3"/>
      <c r="EK450" s="3"/>
      <c r="EL450" s="3"/>
    </row>
    <row r="451" spans="1:142" s="1" customFormat="1" ht="12.75" x14ac:dyDescent="0.2">
      <c r="A451" s="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858"/>
      <c r="Q451" s="7"/>
      <c r="R451" s="857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3"/>
      <c r="EF451" s="3"/>
      <c r="EG451" s="3"/>
      <c r="EH451" s="3"/>
      <c r="EI451" s="3"/>
      <c r="EJ451" s="3"/>
      <c r="EK451" s="3"/>
      <c r="EL451" s="3"/>
    </row>
    <row r="452" spans="1:142" s="1" customFormat="1" ht="12.75" x14ac:dyDescent="0.2">
      <c r="A452" s="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858"/>
      <c r="Q452" s="7"/>
      <c r="R452" s="857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3"/>
      <c r="EF452" s="3"/>
      <c r="EG452" s="3"/>
      <c r="EH452" s="3"/>
      <c r="EI452" s="3"/>
      <c r="EJ452" s="3"/>
      <c r="EK452" s="3"/>
      <c r="EL452" s="3"/>
    </row>
    <row r="453" spans="1:142" s="1" customFormat="1" ht="12.75" x14ac:dyDescent="0.2">
      <c r="A453" s="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858"/>
      <c r="Q453" s="7"/>
      <c r="R453" s="857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3"/>
      <c r="EF453" s="3"/>
      <c r="EG453" s="3"/>
      <c r="EH453" s="3"/>
      <c r="EI453" s="3"/>
      <c r="EJ453" s="3"/>
      <c r="EK453" s="3"/>
      <c r="EL453" s="3"/>
    </row>
    <row r="454" spans="1:142" s="1" customFormat="1" ht="12.75" x14ac:dyDescent="0.2">
      <c r="A454" s="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858"/>
      <c r="Q454" s="7"/>
      <c r="R454" s="857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3"/>
      <c r="EF454" s="3"/>
      <c r="EG454" s="3"/>
      <c r="EH454" s="3"/>
      <c r="EI454" s="3"/>
      <c r="EJ454" s="3"/>
      <c r="EK454" s="3"/>
      <c r="EL454" s="3"/>
    </row>
    <row r="455" spans="1:142" s="1" customFormat="1" ht="12.75" x14ac:dyDescent="0.2">
      <c r="A455" s="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58"/>
      <c r="Q455" s="7"/>
      <c r="R455" s="857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3"/>
      <c r="EF455" s="3"/>
      <c r="EG455" s="3"/>
      <c r="EH455" s="3"/>
      <c r="EI455" s="3"/>
      <c r="EJ455" s="3"/>
      <c r="EK455" s="3"/>
      <c r="EL455" s="3"/>
    </row>
    <row r="456" spans="1:142" s="1" customFormat="1" ht="12.75" x14ac:dyDescent="0.2">
      <c r="A456" s="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858"/>
      <c r="Q456" s="7"/>
      <c r="R456" s="857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3"/>
      <c r="EF456" s="3"/>
      <c r="EG456" s="3"/>
      <c r="EH456" s="3"/>
      <c r="EI456" s="3"/>
      <c r="EJ456" s="3"/>
      <c r="EK456" s="3"/>
      <c r="EL456" s="3"/>
    </row>
    <row r="457" spans="1:142" s="1" customFormat="1" ht="12.75" x14ac:dyDescent="0.2">
      <c r="A457" s="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858"/>
      <c r="Q457" s="7"/>
      <c r="R457" s="857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3"/>
      <c r="EF457" s="3"/>
      <c r="EG457" s="3"/>
      <c r="EH457" s="3"/>
      <c r="EI457" s="3"/>
      <c r="EJ457" s="3"/>
      <c r="EK457" s="3"/>
      <c r="EL457" s="3"/>
    </row>
    <row r="458" spans="1:142" s="1" customFormat="1" ht="12.75" x14ac:dyDescent="0.2">
      <c r="A458" s="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58"/>
      <c r="Q458" s="7"/>
      <c r="R458" s="857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3"/>
      <c r="EF458" s="3"/>
      <c r="EG458" s="3"/>
      <c r="EH458" s="3"/>
      <c r="EI458" s="3"/>
      <c r="EJ458" s="3"/>
      <c r="EK458" s="3"/>
      <c r="EL458" s="3"/>
    </row>
    <row r="459" spans="1:142" s="1" customFormat="1" ht="12.75" x14ac:dyDescent="0.2">
      <c r="A459" s="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858"/>
      <c r="Q459" s="7"/>
      <c r="R459" s="857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3"/>
      <c r="EF459" s="3"/>
      <c r="EG459" s="3"/>
      <c r="EH459" s="3"/>
      <c r="EI459" s="3"/>
      <c r="EJ459" s="3"/>
      <c r="EK459" s="3"/>
      <c r="EL459" s="3"/>
    </row>
    <row r="460" spans="1:142" s="1" customFormat="1" ht="12.75" x14ac:dyDescent="0.2">
      <c r="A460" s="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58"/>
      <c r="Q460" s="7"/>
      <c r="R460" s="857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3"/>
      <c r="EF460" s="3"/>
      <c r="EG460" s="3"/>
      <c r="EH460" s="3"/>
      <c r="EI460" s="3"/>
      <c r="EJ460" s="3"/>
      <c r="EK460" s="3"/>
      <c r="EL460" s="3"/>
    </row>
    <row r="461" spans="1:142" s="1" customFormat="1" ht="12.75" x14ac:dyDescent="0.2">
      <c r="A461" s="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858"/>
      <c r="Q461" s="7"/>
      <c r="R461" s="857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3"/>
      <c r="EF461" s="3"/>
      <c r="EG461" s="3"/>
      <c r="EH461" s="3"/>
      <c r="EI461" s="3"/>
      <c r="EJ461" s="3"/>
      <c r="EK461" s="3"/>
      <c r="EL461" s="3"/>
    </row>
    <row r="462" spans="1:142" s="1" customFormat="1" ht="12.75" x14ac:dyDescent="0.2">
      <c r="A462" s="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58"/>
      <c r="Q462" s="7"/>
      <c r="R462" s="857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3"/>
      <c r="EF462" s="3"/>
      <c r="EG462" s="3"/>
      <c r="EH462" s="3"/>
      <c r="EI462" s="3"/>
      <c r="EJ462" s="3"/>
      <c r="EK462" s="3"/>
      <c r="EL462" s="3"/>
    </row>
    <row r="463" spans="1:142" s="1" customFormat="1" ht="12.75" x14ac:dyDescent="0.2">
      <c r="A463" s="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858"/>
      <c r="Q463" s="7"/>
      <c r="R463" s="857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3"/>
      <c r="EF463" s="3"/>
      <c r="EG463" s="3"/>
      <c r="EH463" s="3"/>
      <c r="EI463" s="3"/>
      <c r="EJ463" s="3"/>
      <c r="EK463" s="3"/>
      <c r="EL463" s="3"/>
    </row>
    <row r="464" spans="1:142" s="1" customFormat="1" ht="12.75" x14ac:dyDescent="0.2">
      <c r="A464" s="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858"/>
      <c r="Q464" s="7"/>
      <c r="R464" s="857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3"/>
      <c r="EF464" s="3"/>
      <c r="EG464" s="3"/>
      <c r="EH464" s="3"/>
      <c r="EI464" s="3"/>
      <c r="EJ464" s="3"/>
      <c r="EK464" s="3"/>
      <c r="EL464" s="3"/>
    </row>
    <row r="465" spans="1:142" s="1" customFormat="1" ht="12.75" x14ac:dyDescent="0.2">
      <c r="A465" s="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858"/>
      <c r="Q465" s="7"/>
      <c r="R465" s="857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3"/>
      <c r="EF465" s="3"/>
      <c r="EG465" s="3"/>
      <c r="EH465" s="3"/>
      <c r="EI465" s="3"/>
      <c r="EJ465" s="3"/>
      <c r="EK465" s="3"/>
      <c r="EL465" s="3"/>
    </row>
    <row r="466" spans="1:142" s="1" customFormat="1" ht="12.75" x14ac:dyDescent="0.2">
      <c r="A466" s="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858"/>
      <c r="Q466" s="7"/>
      <c r="R466" s="857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3"/>
      <c r="EF466" s="3"/>
      <c r="EG466" s="3"/>
      <c r="EH466" s="3"/>
      <c r="EI466" s="3"/>
      <c r="EJ466" s="3"/>
      <c r="EK466" s="3"/>
      <c r="EL466" s="3"/>
    </row>
    <row r="467" spans="1:142" s="1" customFormat="1" ht="12.75" x14ac:dyDescent="0.2">
      <c r="A467" s="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858"/>
      <c r="Q467" s="7"/>
      <c r="R467" s="857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3"/>
      <c r="EF467" s="3"/>
      <c r="EG467" s="3"/>
      <c r="EH467" s="3"/>
      <c r="EI467" s="3"/>
      <c r="EJ467" s="3"/>
      <c r="EK467" s="3"/>
      <c r="EL467" s="3"/>
    </row>
    <row r="468" spans="1:142" s="1" customFormat="1" ht="12.75" x14ac:dyDescent="0.2">
      <c r="A468" s="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858"/>
      <c r="Q468" s="7"/>
      <c r="R468" s="857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3"/>
      <c r="EF468" s="3"/>
      <c r="EG468" s="3"/>
      <c r="EH468" s="3"/>
      <c r="EI468" s="3"/>
      <c r="EJ468" s="3"/>
      <c r="EK468" s="3"/>
      <c r="EL468" s="3"/>
    </row>
    <row r="469" spans="1:142" s="1" customFormat="1" ht="12.75" x14ac:dyDescent="0.2">
      <c r="A469" s="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858"/>
      <c r="Q469" s="7"/>
      <c r="R469" s="857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3"/>
      <c r="EF469" s="3"/>
      <c r="EG469" s="3"/>
      <c r="EH469" s="3"/>
      <c r="EI469" s="3"/>
      <c r="EJ469" s="3"/>
      <c r="EK469" s="3"/>
      <c r="EL469" s="3"/>
    </row>
    <row r="470" spans="1:142" s="1" customFormat="1" ht="12.75" x14ac:dyDescent="0.2">
      <c r="A470" s="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858"/>
      <c r="Q470" s="7"/>
      <c r="R470" s="857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3"/>
      <c r="EF470" s="3"/>
      <c r="EG470" s="3"/>
      <c r="EH470" s="3"/>
      <c r="EI470" s="3"/>
      <c r="EJ470" s="3"/>
      <c r="EK470" s="3"/>
      <c r="EL470" s="3"/>
    </row>
    <row r="471" spans="1:142" s="1" customFormat="1" ht="12.75" x14ac:dyDescent="0.2">
      <c r="A471" s="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858"/>
      <c r="Q471" s="7"/>
      <c r="R471" s="857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3"/>
      <c r="EF471" s="3"/>
      <c r="EG471" s="3"/>
      <c r="EH471" s="3"/>
      <c r="EI471" s="3"/>
      <c r="EJ471" s="3"/>
      <c r="EK471" s="3"/>
      <c r="EL471" s="3"/>
    </row>
    <row r="472" spans="1:142" s="1" customFormat="1" ht="12.75" x14ac:dyDescent="0.2">
      <c r="A472" s="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58"/>
      <c r="Q472" s="7"/>
      <c r="R472" s="857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3"/>
      <c r="EF472" s="3"/>
      <c r="EG472" s="3"/>
      <c r="EH472" s="3"/>
      <c r="EI472" s="3"/>
      <c r="EJ472" s="3"/>
      <c r="EK472" s="3"/>
      <c r="EL472" s="3"/>
    </row>
    <row r="473" spans="1:142" s="1" customFormat="1" ht="12.75" x14ac:dyDescent="0.2">
      <c r="A473" s="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58"/>
      <c r="Q473" s="7"/>
      <c r="R473" s="857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3"/>
      <c r="EF473" s="3"/>
      <c r="EG473" s="3"/>
      <c r="EH473" s="3"/>
      <c r="EI473" s="3"/>
      <c r="EJ473" s="3"/>
      <c r="EK473" s="3"/>
      <c r="EL473" s="3"/>
    </row>
    <row r="474" spans="1:142" s="1" customFormat="1" ht="12.75" x14ac:dyDescent="0.2">
      <c r="A474" s="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858"/>
      <c r="Q474" s="7"/>
      <c r="R474" s="857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3"/>
      <c r="EF474" s="3"/>
      <c r="EG474" s="3"/>
      <c r="EH474" s="3"/>
      <c r="EI474" s="3"/>
      <c r="EJ474" s="3"/>
      <c r="EK474" s="3"/>
      <c r="EL474" s="3"/>
    </row>
    <row r="475" spans="1:142" s="1" customFormat="1" ht="12.75" x14ac:dyDescent="0.2">
      <c r="A475" s="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858"/>
      <c r="Q475" s="7"/>
      <c r="R475" s="857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3"/>
      <c r="EF475" s="3"/>
      <c r="EG475" s="3"/>
      <c r="EH475" s="3"/>
      <c r="EI475" s="3"/>
      <c r="EJ475" s="3"/>
      <c r="EK475" s="3"/>
      <c r="EL475" s="3"/>
    </row>
    <row r="476" spans="1:142" s="1" customFormat="1" ht="12.75" x14ac:dyDescent="0.2">
      <c r="A476" s="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858"/>
      <c r="Q476" s="7"/>
      <c r="R476" s="857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3"/>
      <c r="EF476" s="3"/>
      <c r="EG476" s="3"/>
      <c r="EH476" s="3"/>
      <c r="EI476" s="3"/>
      <c r="EJ476" s="3"/>
      <c r="EK476" s="3"/>
      <c r="EL476" s="3"/>
    </row>
    <row r="477" spans="1:142" s="1" customFormat="1" ht="12.75" x14ac:dyDescent="0.2">
      <c r="A477" s="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858"/>
      <c r="Q477" s="7"/>
      <c r="R477" s="857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3"/>
      <c r="EF477" s="3"/>
      <c r="EG477" s="3"/>
      <c r="EH477" s="3"/>
      <c r="EI477" s="3"/>
      <c r="EJ477" s="3"/>
      <c r="EK477" s="3"/>
      <c r="EL477" s="3"/>
    </row>
    <row r="478" spans="1:142" s="1" customFormat="1" ht="12.75" x14ac:dyDescent="0.2">
      <c r="A478" s="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858"/>
      <c r="Q478" s="7"/>
      <c r="R478" s="857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3"/>
      <c r="EF478" s="3"/>
      <c r="EG478" s="3"/>
      <c r="EH478" s="3"/>
      <c r="EI478" s="3"/>
      <c r="EJ478" s="3"/>
      <c r="EK478" s="3"/>
      <c r="EL478" s="3"/>
    </row>
    <row r="479" spans="1:142" s="1" customFormat="1" ht="12.75" x14ac:dyDescent="0.2">
      <c r="A479" s="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858"/>
      <c r="Q479" s="7"/>
      <c r="R479" s="857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3"/>
      <c r="EF479" s="3"/>
      <c r="EG479" s="3"/>
      <c r="EH479" s="3"/>
      <c r="EI479" s="3"/>
      <c r="EJ479" s="3"/>
      <c r="EK479" s="3"/>
      <c r="EL479" s="3"/>
    </row>
    <row r="480" spans="1:142" s="1" customFormat="1" ht="12.75" x14ac:dyDescent="0.2">
      <c r="A480" s="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858"/>
      <c r="Q480" s="7"/>
      <c r="R480" s="857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3"/>
      <c r="EF480" s="3"/>
      <c r="EG480" s="3"/>
      <c r="EH480" s="3"/>
      <c r="EI480" s="3"/>
      <c r="EJ480" s="3"/>
      <c r="EK480" s="3"/>
      <c r="EL480" s="3"/>
    </row>
    <row r="481" spans="1:142" s="1" customFormat="1" ht="12.75" x14ac:dyDescent="0.2">
      <c r="A481" s="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58"/>
      <c r="Q481" s="7"/>
      <c r="R481" s="857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3"/>
      <c r="EF481" s="3"/>
      <c r="EG481" s="3"/>
      <c r="EH481" s="3"/>
      <c r="EI481" s="3"/>
      <c r="EJ481" s="3"/>
      <c r="EK481" s="3"/>
      <c r="EL481" s="3"/>
    </row>
    <row r="482" spans="1:142" s="1" customFormat="1" ht="12.75" x14ac:dyDescent="0.2">
      <c r="A482" s="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58"/>
      <c r="Q482" s="7"/>
      <c r="R482" s="857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3"/>
      <c r="EF482" s="3"/>
      <c r="EG482" s="3"/>
      <c r="EH482" s="3"/>
      <c r="EI482" s="3"/>
      <c r="EJ482" s="3"/>
      <c r="EK482" s="3"/>
      <c r="EL482" s="3"/>
    </row>
    <row r="483" spans="1:142" s="1" customFormat="1" ht="12.75" x14ac:dyDescent="0.2">
      <c r="A483" s="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858"/>
      <c r="Q483" s="7"/>
      <c r="R483" s="857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3"/>
      <c r="EF483" s="3"/>
      <c r="EG483" s="3"/>
      <c r="EH483" s="3"/>
      <c r="EI483" s="3"/>
      <c r="EJ483" s="3"/>
      <c r="EK483" s="3"/>
      <c r="EL483" s="3"/>
    </row>
    <row r="484" spans="1:142" s="1" customFormat="1" ht="12.75" x14ac:dyDescent="0.2">
      <c r="A484" s="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858"/>
      <c r="Q484" s="7"/>
      <c r="R484" s="857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3"/>
      <c r="EF484" s="3"/>
      <c r="EG484" s="3"/>
      <c r="EH484" s="3"/>
      <c r="EI484" s="3"/>
      <c r="EJ484" s="3"/>
      <c r="EK484" s="3"/>
      <c r="EL484" s="3"/>
    </row>
    <row r="485" spans="1:142" s="1" customFormat="1" ht="12.75" x14ac:dyDescent="0.2">
      <c r="A485" s="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858"/>
      <c r="Q485" s="7"/>
      <c r="R485" s="857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3"/>
      <c r="EF485" s="3"/>
      <c r="EG485" s="3"/>
      <c r="EH485" s="3"/>
      <c r="EI485" s="3"/>
      <c r="EJ485" s="3"/>
      <c r="EK485" s="3"/>
      <c r="EL485" s="3"/>
    </row>
    <row r="486" spans="1:142" s="1" customFormat="1" ht="12.75" x14ac:dyDescent="0.2">
      <c r="A486" s="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858"/>
      <c r="Q486" s="7"/>
      <c r="R486" s="857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3"/>
      <c r="EF486" s="3"/>
      <c r="EG486" s="3"/>
      <c r="EH486" s="3"/>
      <c r="EI486" s="3"/>
      <c r="EJ486" s="3"/>
      <c r="EK486" s="3"/>
      <c r="EL486" s="3"/>
    </row>
    <row r="487" spans="1:142" s="1" customFormat="1" ht="12.75" x14ac:dyDescent="0.2">
      <c r="A487" s="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858"/>
      <c r="Q487" s="7"/>
      <c r="R487" s="857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3"/>
      <c r="EF487" s="3"/>
      <c r="EG487" s="3"/>
      <c r="EH487" s="3"/>
      <c r="EI487" s="3"/>
      <c r="EJ487" s="3"/>
      <c r="EK487" s="3"/>
      <c r="EL487" s="3"/>
    </row>
    <row r="488" spans="1:142" s="1" customFormat="1" ht="12.75" x14ac:dyDescent="0.2">
      <c r="A488" s="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858"/>
      <c r="Q488" s="7"/>
      <c r="R488" s="857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3"/>
      <c r="EF488" s="3"/>
      <c r="EG488" s="3"/>
      <c r="EH488" s="3"/>
      <c r="EI488" s="3"/>
      <c r="EJ488" s="3"/>
      <c r="EK488" s="3"/>
      <c r="EL488" s="3"/>
    </row>
    <row r="489" spans="1:142" s="1" customFormat="1" ht="12.75" x14ac:dyDescent="0.2">
      <c r="A489" s="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858"/>
      <c r="Q489" s="7"/>
      <c r="R489" s="857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3"/>
      <c r="EF489" s="3"/>
      <c r="EG489" s="3"/>
      <c r="EH489" s="3"/>
      <c r="EI489" s="3"/>
      <c r="EJ489" s="3"/>
      <c r="EK489" s="3"/>
      <c r="EL489" s="3"/>
    </row>
    <row r="490" spans="1:142" s="1" customFormat="1" ht="12.75" x14ac:dyDescent="0.2">
      <c r="A490" s="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858"/>
      <c r="Q490" s="7"/>
      <c r="R490" s="857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3"/>
      <c r="EF490" s="3"/>
      <c r="EG490" s="3"/>
      <c r="EH490" s="3"/>
      <c r="EI490" s="3"/>
      <c r="EJ490" s="3"/>
      <c r="EK490" s="3"/>
      <c r="EL490" s="3"/>
    </row>
    <row r="491" spans="1:142" s="1" customFormat="1" ht="12.75" x14ac:dyDescent="0.2">
      <c r="A491" s="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858"/>
      <c r="Q491" s="7"/>
      <c r="R491" s="857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3"/>
      <c r="EF491" s="3"/>
      <c r="EG491" s="3"/>
      <c r="EH491" s="3"/>
      <c r="EI491" s="3"/>
      <c r="EJ491" s="3"/>
      <c r="EK491" s="3"/>
      <c r="EL491" s="3"/>
    </row>
    <row r="492" spans="1:142" s="1" customFormat="1" ht="12.75" x14ac:dyDescent="0.2">
      <c r="A492" s="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858"/>
      <c r="Q492" s="7"/>
      <c r="R492" s="857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3"/>
      <c r="EF492" s="3"/>
      <c r="EG492" s="3"/>
      <c r="EH492" s="3"/>
      <c r="EI492" s="3"/>
      <c r="EJ492" s="3"/>
      <c r="EK492" s="3"/>
      <c r="EL492" s="3"/>
    </row>
    <row r="493" spans="1:142" s="1" customFormat="1" ht="12.75" x14ac:dyDescent="0.2">
      <c r="A493" s="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858"/>
      <c r="Q493" s="7"/>
      <c r="R493" s="857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3"/>
      <c r="EF493" s="3"/>
      <c r="EG493" s="3"/>
      <c r="EH493" s="3"/>
      <c r="EI493" s="3"/>
      <c r="EJ493" s="3"/>
      <c r="EK493" s="3"/>
      <c r="EL493" s="3"/>
    </row>
    <row r="494" spans="1:142" s="1" customFormat="1" ht="12.75" x14ac:dyDescent="0.2">
      <c r="A494" s="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858"/>
      <c r="Q494" s="7"/>
      <c r="R494" s="857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3"/>
      <c r="EF494" s="3"/>
      <c r="EG494" s="3"/>
      <c r="EH494" s="3"/>
      <c r="EI494" s="3"/>
      <c r="EJ494" s="3"/>
      <c r="EK494" s="3"/>
      <c r="EL494" s="3"/>
    </row>
    <row r="495" spans="1:142" s="1" customFormat="1" ht="12.75" x14ac:dyDescent="0.2">
      <c r="A495" s="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858"/>
      <c r="Q495" s="7"/>
      <c r="R495" s="857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3"/>
      <c r="EF495" s="3"/>
      <c r="EG495" s="3"/>
      <c r="EH495" s="3"/>
      <c r="EI495" s="3"/>
      <c r="EJ495" s="3"/>
      <c r="EK495" s="3"/>
      <c r="EL495" s="3"/>
    </row>
    <row r="496" spans="1:142" s="1" customFormat="1" ht="12.75" x14ac:dyDescent="0.2">
      <c r="A496" s="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858"/>
      <c r="Q496" s="7"/>
      <c r="R496" s="857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3"/>
      <c r="EF496" s="3"/>
      <c r="EG496" s="3"/>
      <c r="EH496" s="3"/>
      <c r="EI496" s="3"/>
      <c r="EJ496" s="3"/>
      <c r="EK496" s="3"/>
      <c r="EL496" s="3"/>
    </row>
    <row r="497" spans="1:142" s="1" customFormat="1" ht="12.75" x14ac:dyDescent="0.2">
      <c r="A497" s="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858"/>
      <c r="Q497" s="7"/>
      <c r="R497" s="857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3"/>
      <c r="EF497" s="3"/>
      <c r="EG497" s="3"/>
      <c r="EH497" s="3"/>
      <c r="EI497" s="3"/>
      <c r="EJ497" s="3"/>
      <c r="EK497" s="3"/>
      <c r="EL497" s="3"/>
    </row>
    <row r="498" spans="1:142" s="1" customFormat="1" ht="12.75" x14ac:dyDescent="0.2">
      <c r="A498" s="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858"/>
      <c r="Q498" s="7"/>
      <c r="R498" s="857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3"/>
      <c r="EF498" s="3"/>
      <c r="EG498" s="3"/>
      <c r="EH498" s="3"/>
      <c r="EI498" s="3"/>
      <c r="EJ498" s="3"/>
      <c r="EK498" s="3"/>
      <c r="EL498" s="3"/>
    </row>
    <row r="499" spans="1:142" s="1" customFormat="1" ht="12.75" x14ac:dyDescent="0.2">
      <c r="A499" s="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858"/>
      <c r="Q499" s="7"/>
      <c r="R499" s="857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3"/>
      <c r="EF499" s="3"/>
      <c r="EG499" s="3"/>
      <c r="EH499" s="3"/>
      <c r="EI499" s="3"/>
      <c r="EJ499" s="3"/>
      <c r="EK499" s="3"/>
      <c r="EL499" s="3"/>
    </row>
    <row r="500" spans="1:142" s="1" customFormat="1" ht="12.75" x14ac:dyDescent="0.2">
      <c r="A500" s="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858"/>
      <c r="Q500" s="7"/>
      <c r="R500" s="857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3"/>
      <c r="EF500" s="3"/>
      <c r="EG500" s="3"/>
      <c r="EH500" s="3"/>
      <c r="EI500" s="3"/>
      <c r="EJ500" s="3"/>
      <c r="EK500" s="3"/>
      <c r="EL500" s="3"/>
    </row>
    <row r="501" spans="1:142" s="1" customFormat="1" ht="12.75" x14ac:dyDescent="0.2">
      <c r="A501" s="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858"/>
      <c r="Q501" s="7"/>
      <c r="R501" s="857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3"/>
      <c r="EF501" s="3"/>
      <c r="EG501" s="3"/>
      <c r="EH501" s="3"/>
      <c r="EI501" s="3"/>
      <c r="EJ501" s="3"/>
      <c r="EK501" s="3"/>
      <c r="EL501" s="3"/>
    </row>
    <row r="502" spans="1:142" s="1" customFormat="1" ht="12.75" x14ac:dyDescent="0.2">
      <c r="A502" s="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858"/>
      <c r="Q502" s="7"/>
      <c r="R502" s="857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3"/>
      <c r="EF502" s="3"/>
      <c r="EG502" s="3"/>
      <c r="EH502" s="3"/>
      <c r="EI502" s="3"/>
      <c r="EJ502" s="3"/>
      <c r="EK502" s="3"/>
      <c r="EL502" s="3"/>
    </row>
    <row r="503" spans="1:142" s="1" customFormat="1" ht="12.75" x14ac:dyDescent="0.2">
      <c r="A503" s="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858"/>
      <c r="Q503" s="7"/>
      <c r="R503" s="857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3"/>
      <c r="EF503" s="3"/>
      <c r="EG503" s="3"/>
      <c r="EH503" s="3"/>
      <c r="EI503" s="3"/>
      <c r="EJ503" s="3"/>
      <c r="EK503" s="3"/>
      <c r="EL503" s="3"/>
    </row>
    <row r="504" spans="1:142" s="1" customFormat="1" ht="12.75" x14ac:dyDescent="0.2">
      <c r="A504" s="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858"/>
      <c r="Q504" s="7"/>
      <c r="R504" s="857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3"/>
      <c r="EF504" s="3"/>
      <c r="EG504" s="3"/>
      <c r="EH504" s="3"/>
      <c r="EI504" s="3"/>
      <c r="EJ504" s="3"/>
      <c r="EK504" s="3"/>
      <c r="EL504" s="3"/>
    </row>
    <row r="505" spans="1:142" s="1" customFormat="1" ht="12.75" x14ac:dyDescent="0.2">
      <c r="A505" s="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858"/>
      <c r="Q505" s="7"/>
      <c r="R505" s="857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3"/>
      <c r="EF505" s="3"/>
      <c r="EG505" s="3"/>
      <c r="EH505" s="3"/>
      <c r="EI505" s="3"/>
      <c r="EJ505" s="3"/>
      <c r="EK505" s="3"/>
      <c r="EL505" s="3"/>
    </row>
    <row r="506" spans="1:142" s="1" customFormat="1" ht="12.75" x14ac:dyDescent="0.2">
      <c r="A506" s="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858"/>
      <c r="Q506" s="7"/>
      <c r="R506" s="857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3"/>
      <c r="EF506" s="3"/>
      <c r="EG506" s="3"/>
      <c r="EH506" s="3"/>
      <c r="EI506" s="3"/>
      <c r="EJ506" s="3"/>
      <c r="EK506" s="3"/>
      <c r="EL506" s="3"/>
    </row>
    <row r="507" spans="1:142" s="1" customFormat="1" ht="12.75" x14ac:dyDescent="0.2">
      <c r="A507" s="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858"/>
      <c r="Q507" s="7"/>
      <c r="R507" s="857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3"/>
      <c r="EF507" s="3"/>
      <c r="EG507" s="3"/>
      <c r="EH507" s="3"/>
      <c r="EI507" s="3"/>
      <c r="EJ507" s="3"/>
      <c r="EK507" s="3"/>
      <c r="EL507" s="3"/>
    </row>
    <row r="508" spans="1:142" s="1" customFormat="1" ht="12.75" x14ac:dyDescent="0.2">
      <c r="A508" s="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858"/>
      <c r="Q508" s="7"/>
      <c r="R508" s="857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3"/>
      <c r="EF508" s="3"/>
      <c r="EG508" s="3"/>
      <c r="EH508" s="3"/>
      <c r="EI508" s="3"/>
      <c r="EJ508" s="3"/>
      <c r="EK508" s="3"/>
      <c r="EL508" s="3"/>
    </row>
    <row r="509" spans="1:142" s="1" customFormat="1" ht="12.75" x14ac:dyDescent="0.2">
      <c r="A509" s="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858"/>
      <c r="Q509" s="7"/>
      <c r="R509" s="857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3"/>
      <c r="EF509" s="3"/>
      <c r="EG509" s="3"/>
      <c r="EH509" s="3"/>
      <c r="EI509" s="3"/>
      <c r="EJ509" s="3"/>
      <c r="EK509" s="3"/>
      <c r="EL509" s="3"/>
    </row>
    <row r="510" spans="1:142" s="1" customFormat="1" ht="12.75" x14ac:dyDescent="0.2">
      <c r="A510" s="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858"/>
      <c r="Q510" s="7"/>
      <c r="R510" s="857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3"/>
      <c r="EF510" s="3"/>
      <c r="EG510" s="3"/>
      <c r="EH510" s="3"/>
      <c r="EI510" s="3"/>
      <c r="EJ510" s="3"/>
      <c r="EK510" s="3"/>
      <c r="EL510" s="3"/>
    </row>
    <row r="511" spans="1:142" s="1" customFormat="1" ht="12.75" x14ac:dyDescent="0.2">
      <c r="A511" s="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858"/>
      <c r="Q511" s="7"/>
      <c r="R511" s="857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3"/>
      <c r="EF511" s="3"/>
      <c r="EG511" s="3"/>
      <c r="EH511" s="3"/>
      <c r="EI511" s="3"/>
      <c r="EJ511" s="3"/>
      <c r="EK511" s="3"/>
      <c r="EL511" s="3"/>
    </row>
    <row r="512" spans="1:142" s="1" customFormat="1" ht="12.75" x14ac:dyDescent="0.2">
      <c r="A512" s="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858"/>
      <c r="Q512" s="7"/>
      <c r="R512" s="857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3"/>
      <c r="EF512" s="3"/>
      <c r="EG512" s="3"/>
      <c r="EH512" s="3"/>
      <c r="EI512" s="3"/>
      <c r="EJ512" s="3"/>
      <c r="EK512" s="3"/>
      <c r="EL512" s="3"/>
    </row>
    <row r="513" spans="1:142" s="1" customFormat="1" ht="12.75" x14ac:dyDescent="0.2">
      <c r="A513" s="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858"/>
      <c r="Q513" s="7"/>
      <c r="R513" s="857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3"/>
      <c r="EF513" s="3"/>
      <c r="EG513" s="3"/>
      <c r="EH513" s="3"/>
      <c r="EI513" s="3"/>
      <c r="EJ513" s="3"/>
      <c r="EK513" s="3"/>
      <c r="EL513" s="3"/>
    </row>
    <row r="514" spans="1:142" s="1" customFormat="1" ht="12.75" x14ac:dyDescent="0.2">
      <c r="A514" s="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858"/>
      <c r="Q514" s="7"/>
      <c r="R514" s="857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3"/>
      <c r="EF514" s="3"/>
      <c r="EG514" s="3"/>
      <c r="EH514" s="3"/>
      <c r="EI514" s="3"/>
      <c r="EJ514" s="3"/>
      <c r="EK514" s="3"/>
      <c r="EL514" s="3"/>
    </row>
    <row r="515" spans="1:142" s="1" customFormat="1" ht="12.75" x14ac:dyDescent="0.2">
      <c r="A515" s="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858"/>
      <c r="Q515" s="7"/>
      <c r="R515" s="857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3"/>
      <c r="EF515" s="3"/>
      <c r="EG515" s="3"/>
      <c r="EH515" s="3"/>
      <c r="EI515" s="3"/>
      <c r="EJ515" s="3"/>
      <c r="EK515" s="3"/>
      <c r="EL515" s="3"/>
    </row>
    <row r="516" spans="1:142" s="1" customFormat="1" ht="12.75" x14ac:dyDescent="0.2">
      <c r="A516" s="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858"/>
      <c r="Q516" s="7"/>
      <c r="R516" s="857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3"/>
      <c r="EF516" s="3"/>
      <c r="EG516" s="3"/>
      <c r="EH516" s="3"/>
      <c r="EI516" s="3"/>
      <c r="EJ516" s="3"/>
      <c r="EK516" s="3"/>
      <c r="EL516" s="3"/>
    </row>
    <row r="517" spans="1:142" s="1" customFormat="1" ht="12.75" x14ac:dyDescent="0.2">
      <c r="A517" s="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858"/>
      <c r="Q517" s="7"/>
      <c r="R517" s="857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3"/>
      <c r="EF517" s="3"/>
      <c r="EG517" s="3"/>
      <c r="EH517" s="3"/>
      <c r="EI517" s="3"/>
      <c r="EJ517" s="3"/>
      <c r="EK517" s="3"/>
      <c r="EL517" s="3"/>
    </row>
    <row r="518" spans="1:142" s="1" customFormat="1" ht="12.75" x14ac:dyDescent="0.2">
      <c r="A518" s="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858"/>
      <c r="Q518" s="7"/>
      <c r="R518" s="857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3"/>
      <c r="EF518" s="3"/>
      <c r="EG518" s="3"/>
      <c r="EH518" s="3"/>
      <c r="EI518" s="3"/>
      <c r="EJ518" s="3"/>
      <c r="EK518" s="3"/>
      <c r="EL518" s="3"/>
    </row>
    <row r="519" spans="1:142" s="1" customFormat="1" ht="12.75" x14ac:dyDescent="0.2">
      <c r="A519" s="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858"/>
      <c r="Q519" s="7"/>
      <c r="R519" s="857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3"/>
      <c r="EF519" s="3"/>
      <c r="EG519" s="3"/>
      <c r="EH519" s="3"/>
      <c r="EI519" s="3"/>
      <c r="EJ519" s="3"/>
      <c r="EK519" s="3"/>
      <c r="EL519" s="3"/>
    </row>
    <row r="520" spans="1:142" s="1" customFormat="1" ht="12.75" x14ac:dyDescent="0.2">
      <c r="A520" s="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858"/>
      <c r="Q520" s="7"/>
      <c r="R520" s="857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3"/>
      <c r="EF520" s="3"/>
      <c r="EG520" s="3"/>
      <c r="EH520" s="3"/>
      <c r="EI520" s="3"/>
      <c r="EJ520" s="3"/>
      <c r="EK520" s="3"/>
      <c r="EL520" s="3"/>
    </row>
    <row r="521" spans="1:142" s="1" customFormat="1" ht="12.75" x14ac:dyDescent="0.2">
      <c r="A521" s="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858"/>
      <c r="Q521" s="7"/>
      <c r="R521" s="857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3"/>
      <c r="EF521" s="3"/>
      <c r="EG521" s="3"/>
      <c r="EH521" s="3"/>
      <c r="EI521" s="3"/>
      <c r="EJ521" s="3"/>
      <c r="EK521" s="3"/>
      <c r="EL521" s="3"/>
    </row>
    <row r="522" spans="1:142" s="1" customFormat="1" ht="12.75" x14ac:dyDescent="0.2">
      <c r="A522" s="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858"/>
      <c r="Q522" s="7"/>
      <c r="R522" s="857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3"/>
      <c r="EF522" s="3"/>
      <c r="EG522" s="3"/>
      <c r="EH522" s="3"/>
      <c r="EI522" s="3"/>
      <c r="EJ522" s="3"/>
      <c r="EK522" s="3"/>
      <c r="EL522" s="3"/>
    </row>
    <row r="523" spans="1:142" s="1" customFormat="1" ht="12.75" x14ac:dyDescent="0.2">
      <c r="A523" s="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858"/>
      <c r="Q523" s="7"/>
      <c r="R523" s="857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3"/>
      <c r="EF523" s="3"/>
      <c r="EG523" s="3"/>
      <c r="EH523" s="3"/>
      <c r="EI523" s="3"/>
      <c r="EJ523" s="3"/>
      <c r="EK523" s="3"/>
      <c r="EL523" s="3"/>
    </row>
    <row r="524" spans="1:142" s="1" customFormat="1" ht="12.75" x14ac:dyDescent="0.2">
      <c r="A524" s="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858"/>
      <c r="Q524" s="7"/>
      <c r="R524" s="857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3"/>
      <c r="EF524" s="3"/>
      <c r="EG524" s="3"/>
      <c r="EH524" s="3"/>
      <c r="EI524" s="3"/>
      <c r="EJ524" s="3"/>
      <c r="EK524" s="3"/>
      <c r="EL524" s="3"/>
    </row>
    <row r="525" spans="1:142" s="1" customFormat="1" ht="12.75" x14ac:dyDescent="0.2">
      <c r="A525" s="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858"/>
      <c r="Q525" s="7"/>
      <c r="R525" s="857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3"/>
      <c r="EF525" s="3"/>
      <c r="EG525" s="3"/>
      <c r="EH525" s="3"/>
      <c r="EI525" s="3"/>
      <c r="EJ525" s="3"/>
      <c r="EK525" s="3"/>
      <c r="EL525" s="3"/>
    </row>
    <row r="526" spans="1:142" s="1" customFormat="1" ht="12.75" x14ac:dyDescent="0.2">
      <c r="A526" s="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858"/>
      <c r="Q526" s="7"/>
      <c r="R526" s="857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3"/>
      <c r="EF526" s="3"/>
      <c r="EG526" s="3"/>
      <c r="EH526" s="3"/>
      <c r="EI526" s="3"/>
      <c r="EJ526" s="3"/>
      <c r="EK526" s="3"/>
      <c r="EL526" s="3"/>
    </row>
    <row r="527" spans="1:142" s="1" customFormat="1" ht="12.75" x14ac:dyDescent="0.2">
      <c r="A527" s="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858"/>
      <c r="Q527" s="7"/>
      <c r="R527" s="857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3"/>
      <c r="EF527" s="3"/>
      <c r="EG527" s="3"/>
      <c r="EH527" s="3"/>
      <c r="EI527" s="3"/>
      <c r="EJ527" s="3"/>
      <c r="EK527" s="3"/>
      <c r="EL527" s="3"/>
    </row>
    <row r="528" spans="1:142" s="1" customFormat="1" ht="12.75" x14ac:dyDescent="0.2">
      <c r="A528" s="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858"/>
      <c r="Q528" s="7"/>
      <c r="R528" s="857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3"/>
      <c r="EF528" s="3"/>
      <c r="EG528" s="3"/>
      <c r="EH528" s="3"/>
      <c r="EI528" s="3"/>
      <c r="EJ528" s="3"/>
      <c r="EK528" s="3"/>
      <c r="EL528" s="3"/>
    </row>
    <row r="529" spans="1:142" s="1" customFormat="1" ht="12.75" x14ac:dyDescent="0.2">
      <c r="A529" s="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858"/>
      <c r="Q529" s="7"/>
      <c r="R529" s="857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3"/>
      <c r="EF529" s="3"/>
      <c r="EG529" s="3"/>
      <c r="EH529" s="3"/>
      <c r="EI529" s="3"/>
      <c r="EJ529" s="3"/>
      <c r="EK529" s="3"/>
      <c r="EL529" s="3"/>
    </row>
    <row r="530" spans="1:142" s="1" customFormat="1" ht="12.75" x14ac:dyDescent="0.2">
      <c r="A530" s="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858"/>
      <c r="Q530" s="7"/>
      <c r="R530" s="857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3"/>
      <c r="EF530" s="3"/>
      <c r="EG530" s="3"/>
      <c r="EH530" s="3"/>
      <c r="EI530" s="3"/>
      <c r="EJ530" s="3"/>
      <c r="EK530" s="3"/>
      <c r="EL530" s="3"/>
    </row>
    <row r="531" spans="1:142" s="1" customFormat="1" ht="12.75" x14ac:dyDescent="0.2">
      <c r="A531" s="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858"/>
      <c r="Q531" s="7"/>
      <c r="R531" s="857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3"/>
      <c r="EF531" s="3"/>
      <c r="EG531" s="3"/>
      <c r="EH531" s="3"/>
      <c r="EI531" s="3"/>
      <c r="EJ531" s="3"/>
      <c r="EK531" s="3"/>
      <c r="EL531" s="3"/>
    </row>
    <row r="532" spans="1:142" s="1" customFormat="1" ht="12.75" x14ac:dyDescent="0.2">
      <c r="A532" s="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858"/>
      <c r="Q532" s="7"/>
      <c r="R532" s="857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3"/>
      <c r="EF532" s="3"/>
      <c r="EG532" s="3"/>
      <c r="EH532" s="3"/>
      <c r="EI532" s="3"/>
      <c r="EJ532" s="3"/>
      <c r="EK532" s="3"/>
      <c r="EL532" s="3"/>
    </row>
    <row r="533" spans="1:142" s="1" customFormat="1" ht="12.75" x14ac:dyDescent="0.2">
      <c r="A533" s="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858"/>
      <c r="Q533" s="7"/>
      <c r="R533" s="857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3"/>
      <c r="EF533" s="3"/>
      <c r="EG533" s="3"/>
      <c r="EH533" s="3"/>
      <c r="EI533" s="3"/>
      <c r="EJ533" s="3"/>
      <c r="EK533" s="3"/>
      <c r="EL533" s="3"/>
    </row>
    <row r="534" spans="1:142" s="1" customFormat="1" ht="12.75" x14ac:dyDescent="0.2">
      <c r="A534" s="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858"/>
      <c r="Q534" s="7"/>
      <c r="R534" s="857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3"/>
      <c r="EF534" s="3"/>
      <c r="EG534" s="3"/>
      <c r="EH534" s="3"/>
      <c r="EI534" s="3"/>
      <c r="EJ534" s="3"/>
      <c r="EK534" s="3"/>
      <c r="EL534" s="3"/>
    </row>
    <row r="535" spans="1:142" s="1" customFormat="1" ht="12.75" x14ac:dyDescent="0.2">
      <c r="A535" s="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858"/>
      <c r="Q535" s="7"/>
      <c r="R535" s="857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3"/>
      <c r="EF535" s="3"/>
      <c r="EG535" s="3"/>
      <c r="EH535" s="3"/>
      <c r="EI535" s="3"/>
      <c r="EJ535" s="3"/>
      <c r="EK535" s="3"/>
      <c r="EL535" s="3"/>
    </row>
    <row r="536" spans="1:142" s="1" customFormat="1" ht="12.75" x14ac:dyDescent="0.2">
      <c r="A536" s="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858"/>
      <c r="Q536" s="7"/>
      <c r="R536" s="857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3"/>
      <c r="EF536" s="3"/>
      <c r="EG536" s="3"/>
      <c r="EH536" s="3"/>
      <c r="EI536" s="3"/>
      <c r="EJ536" s="3"/>
      <c r="EK536" s="3"/>
      <c r="EL536" s="3"/>
    </row>
    <row r="537" spans="1:142" s="1" customFormat="1" ht="12.75" x14ac:dyDescent="0.2">
      <c r="A537" s="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858"/>
      <c r="Q537" s="7"/>
      <c r="R537" s="857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3"/>
      <c r="EF537" s="3"/>
      <c r="EG537" s="3"/>
      <c r="EH537" s="3"/>
      <c r="EI537" s="3"/>
      <c r="EJ537" s="3"/>
      <c r="EK537" s="3"/>
      <c r="EL537" s="3"/>
    </row>
    <row r="538" spans="1:142" s="1" customFormat="1" ht="12.75" x14ac:dyDescent="0.2">
      <c r="A538" s="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858"/>
      <c r="Q538" s="7"/>
      <c r="R538" s="857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3"/>
      <c r="EF538" s="3"/>
      <c r="EG538" s="3"/>
      <c r="EH538" s="3"/>
      <c r="EI538" s="3"/>
      <c r="EJ538" s="3"/>
      <c r="EK538" s="3"/>
      <c r="EL538" s="3"/>
    </row>
    <row r="539" spans="1:142" s="1" customFormat="1" ht="12.75" x14ac:dyDescent="0.2">
      <c r="A539" s="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858"/>
      <c r="Q539" s="7"/>
      <c r="R539" s="857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3"/>
      <c r="EF539" s="3"/>
      <c r="EG539" s="3"/>
      <c r="EH539" s="3"/>
      <c r="EI539" s="3"/>
      <c r="EJ539" s="3"/>
      <c r="EK539" s="3"/>
      <c r="EL539" s="3"/>
    </row>
    <row r="540" spans="1:142" s="1" customFormat="1" ht="12.75" x14ac:dyDescent="0.2">
      <c r="A540" s="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858"/>
      <c r="Q540" s="7"/>
      <c r="R540" s="857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3"/>
      <c r="EF540" s="3"/>
      <c r="EG540" s="3"/>
      <c r="EH540" s="3"/>
      <c r="EI540" s="3"/>
      <c r="EJ540" s="3"/>
      <c r="EK540" s="3"/>
      <c r="EL540" s="3"/>
    </row>
    <row r="541" spans="1:142" s="1" customFormat="1" ht="12.75" x14ac:dyDescent="0.2">
      <c r="A541" s="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858"/>
      <c r="Q541" s="7"/>
      <c r="R541" s="857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3"/>
      <c r="EF541" s="3"/>
      <c r="EG541" s="3"/>
      <c r="EH541" s="3"/>
      <c r="EI541" s="3"/>
      <c r="EJ541" s="3"/>
      <c r="EK541" s="3"/>
      <c r="EL541" s="3"/>
    </row>
    <row r="542" spans="1:142" s="1" customFormat="1" ht="12.75" x14ac:dyDescent="0.2">
      <c r="A542" s="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858"/>
      <c r="Q542" s="7"/>
      <c r="R542" s="857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3"/>
      <c r="EF542" s="3"/>
      <c r="EG542" s="3"/>
      <c r="EH542" s="3"/>
      <c r="EI542" s="3"/>
      <c r="EJ542" s="3"/>
      <c r="EK542" s="3"/>
      <c r="EL542" s="3"/>
    </row>
    <row r="543" spans="1:142" s="1" customFormat="1" ht="12.75" x14ac:dyDescent="0.2">
      <c r="A543" s="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858"/>
      <c r="Q543" s="7"/>
      <c r="R543" s="857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3"/>
      <c r="EF543" s="3"/>
      <c r="EG543" s="3"/>
      <c r="EH543" s="3"/>
      <c r="EI543" s="3"/>
      <c r="EJ543" s="3"/>
      <c r="EK543" s="3"/>
      <c r="EL543" s="3"/>
    </row>
    <row r="544" spans="1:142" s="1" customFormat="1" ht="12.75" x14ac:dyDescent="0.2">
      <c r="A544" s="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858"/>
      <c r="Q544" s="7"/>
      <c r="R544" s="857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3"/>
      <c r="EF544" s="3"/>
      <c r="EG544" s="3"/>
      <c r="EH544" s="3"/>
      <c r="EI544" s="3"/>
      <c r="EJ544" s="3"/>
      <c r="EK544" s="3"/>
      <c r="EL544" s="3"/>
    </row>
    <row r="545" spans="1:142" s="1" customFormat="1" ht="12.75" x14ac:dyDescent="0.2">
      <c r="A545" s="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858"/>
      <c r="Q545" s="7"/>
      <c r="R545" s="857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3"/>
      <c r="EF545" s="3"/>
      <c r="EG545" s="3"/>
      <c r="EH545" s="3"/>
      <c r="EI545" s="3"/>
      <c r="EJ545" s="3"/>
      <c r="EK545" s="3"/>
      <c r="EL545" s="3"/>
    </row>
    <row r="546" spans="1:142" s="1" customFormat="1" ht="12.75" x14ac:dyDescent="0.2">
      <c r="A546" s="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858"/>
      <c r="Q546" s="7"/>
      <c r="R546" s="857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3"/>
      <c r="EF546" s="3"/>
      <c r="EG546" s="3"/>
      <c r="EH546" s="3"/>
      <c r="EI546" s="3"/>
      <c r="EJ546" s="3"/>
      <c r="EK546" s="3"/>
      <c r="EL546" s="3"/>
    </row>
    <row r="547" spans="1:142" s="1" customFormat="1" ht="12.75" x14ac:dyDescent="0.2">
      <c r="A547" s="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858"/>
      <c r="Q547" s="7"/>
      <c r="R547" s="857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3"/>
      <c r="EF547" s="3"/>
      <c r="EG547" s="3"/>
      <c r="EH547" s="3"/>
      <c r="EI547" s="3"/>
      <c r="EJ547" s="3"/>
      <c r="EK547" s="3"/>
      <c r="EL547" s="3"/>
    </row>
    <row r="548" spans="1:142" s="1" customFormat="1" ht="12.75" x14ac:dyDescent="0.2">
      <c r="A548" s="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858"/>
      <c r="Q548" s="7"/>
      <c r="R548" s="857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3"/>
      <c r="EF548" s="3"/>
      <c r="EG548" s="3"/>
      <c r="EH548" s="3"/>
      <c r="EI548" s="3"/>
      <c r="EJ548" s="3"/>
      <c r="EK548" s="3"/>
      <c r="EL548" s="3"/>
    </row>
    <row r="549" spans="1:142" s="1" customFormat="1" ht="12.75" x14ac:dyDescent="0.2">
      <c r="A549" s="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858"/>
      <c r="Q549" s="7"/>
      <c r="R549" s="857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3"/>
      <c r="EF549" s="3"/>
      <c r="EG549" s="3"/>
      <c r="EH549" s="3"/>
      <c r="EI549" s="3"/>
      <c r="EJ549" s="3"/>
      <c r="EK549" s="3"/>
      <c r="EL549" s="3"/>
    </row>
    <row r="550" spans="1:142" s="1" customFormat="1" ht="12.75" x14ac:dyDescent="0.2">
      <c r="A550" s="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858"/>
      <c r="Q550" s="7"/>
      <c r="R550" s="857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3"/>
      <c r="EF550" s="3"/>
      <c r="EG550" s="3"/>
      <c r="EH550" s="3"/>
      <c r="EI550" s="3"/>
      <c r="EJ550" s="3"/>
      <c r="EK550" s="3"/>
      <c r="EL550" s="3"/>
    </row>
    <row r="551" spans="1:142" s="1" customFormat="1" ht="12.75" x14ac:dyDescent="0.2">
      <c r="A551" s="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858"/>
      <c r="Q551" s="7"/>
      <c r="R551" s="857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3"/>
      <c r="EF551" s="3"/>
      <c r="EG551" s="3"/>
      <c r="EH551" s="3"/>
      <c r="EI551" s="3"/>
      <c r="EJ551" s="3"/>
      <c r="EK551" s="3"/>
      <c r="EL551" s="3"/>
    </row>
    <row r="552" spans="1:142" s="1" customFormat="1" ht="12.75" x14ac:dyDescent="0.2">
      <c r="A552" s="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858"/>
      <c r="Q552" s="7"/>
      <c r="R552" s="857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3"/>
      <c r="EF552" s="3"/>
      <c r="EG552" s="3"/>
      <c r="EH552" s="3"/>
      <c r="EI552" s="3"/>
      <c r="EJ552" s="3"/>
      <c r="EK552" s="3"/>
      <c r="EL552" s="3"/>
    </row>
    <row r="553" spans="1:142" s="1" customFormat="1" ht="12.75" x14ac:dyDescent="0.2">
      <c r="A553" s="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858"/>
      <c r="Q553" s="7"/>
      <c r="R553" s="857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3"/>
      <c r="EF553" s="3"/>
      <c r="EG553" s="3"/>
      <c r="EH553" s="3"/>
      <c r="EI553" s="3"/>
      <c r="EJ553" s="3"/>
      <c r="EK553" s="3"/>
      <c r="EL553" s="3"/>
    </row>
    <row r="554" spans="1:142" s="1" customFormat="1" ht="12.75" x14ac:dyDescent="0.2">
      <c r="A554" s="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858"/>
      <c r="Q554" s="7"/>
      <c r="R554" s="857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3"/>
      <c r="EF554" s="3"/>
      <c r="EG554" s="3"/>
      <c r="EH554" s="3"/>
      <c r="EI554" s="3"/>
      <c r="EJ554" s="3"/>
      <c r="EK554" s="3"/>
      <c r="EL554" s="3"/>
    </row>
    <row r="555" spans="1:142" s="1" customFormat="1" ht="12.75" x14ac:dyDescent="0.2">
      <c r="A555" s="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858"/>
      <c r="Q555" s="7"/>
      <c r="R555" s="857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3"/>
      <c r="EF555" s="3"/>
      <c r="EG555" s="3"/>
      <c r="EH555" s="3"/>
      <c r="EI555" s="3"/>
      <c r="EJ555" s="3"/>
      <c r="EK555" s="3"/>
      <c r="EL555" s="3"/>
    </row>
    <row r="556" spans="1:142" s="1" customFormat="1" ht="12.75" x14ac:dyDescent="0.2">
      <c r="A556" s="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858"/>
      <c r="Q556" s="7"/>
      <c r="R556" s="857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3"/>
      <c r="EF556" s="3"/>
      <c r="EG556" s="3"/>
      <c r="EH556" s="3"/>
      <c r="EI556" s="3"/>
      <c r="EJ556" s="3"/>
      <c r="EK556" s="3"/>
      <c r="EL556" s="3"/>
    </row>
    <row r="557" spans="1:142" s="1" customFormat="1" ht="12.75" x14ac:dyDescent="0.2">
      <c r="A557" s="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858"/>
      <c r="Q557" s="7"/>
      <c r="R557" s="857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3"/>
      <c r="EF557" s="3"/>
      <c r="EG557" s="3"/>
      <c r="EH557" s="3"/>
      <c r="EI557" s="3"/>
      <c r="EJ557" s="3"/>
      <c r="EK557" s="3"/>
      <c r="EL557" s="3"/>
    </row>
    <row r="558" spans="1:142" s="1" customFormat="1" ht="12.75" x14ac:dyDescent="0.2">
      <c r="A558" s="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858"/>
      <c r="Q558" s="7"/>
      <c r="R558" s="857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3"/>
      <c r="EF558" s="3"/>
      <c r="EG558" s="3"/>
      <c r="EH558" s="3"/>
      <c r="EI558" s="3"/>
      <c r="EJ558" s="3"/>
      <c r="EK558" s="3"/>
      <c r="EL558" s="3"/>
    </row>
    <row r="559" spans="1:142" s="1" customFormat="1" ht="12.75" x14ac:dyDescent="0.2">
      <c r="A559" s="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858"/>
      <c r="Q559" s="7"/>
      <c r="R559" s="857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3"/>
      <c r="EF559" s="3"/>
      <c r="EG559" s="3"/>
      <c r="EH559" s="3"/>
      <c r="EI559" s="3"/>
      <c r="EJ559" s="3"/>
      <c r="EK559" s="3"/>
      <c r="EL559" s="3"/>
    </row>
    <row r="560" spans="1:142" s="1" customFormat="1" ht="12.75" x14ac:dyDescent="0.2">
      <c r="A560" s="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858"/>
      <c r="Q560" s="7"/>
      <c r="R560" s="857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3"/>
      <c r="EF560" s="3"/>
      <c r="EG560" s="3"/>
      <c r="EH560" s="3"/>
      <c r="EI560" s="3"/>
      <c r="EJ560" s="3"/>
      <c r="EK560" s="3"/>
      <c r="EL560" s="3"/>
    </row>
    <row r="561" spans="1:142" s="1" customFormat="1" ht="12.75" x14ac:dyDescent="0.2">
      <c r="A561" s="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858"/>
      <c r="Q561" s="7"/>
      <c r="R561" s="857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3"/>
      <c r="EF561" s="3"/>
      <c r="EG561" s="3"/>
      <c r="EH561" s="3"/>
      <c r="EI561" s="3"/>
      <c r="EJ561" s="3"/>
      <c r="EK561" s="3"/>
      <c r="EL561" s="3"/>
    </row>
    <row r="562" spans="1:142" s="1" customFormat="1" ht="12.75" x14ac:dyDescent="0.2">
      <c r="A562" s="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858"/>
      <c r="Q562" s="7"/>
      <c r="R562" s="857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3"/>
      <c r="EF562" s="3"/>
      <c r="EG562" s="3"/>
      <c r="EH562" s="3"/>
      <c r="EI562" s="3"/>
      <c r="EJ562" s="3"/>
      <c r="EK562" s="3"/>
      <c r="EL562" s="3"/>
    </row>
    <row r="563" spans="1:142" s="1" customFormat="1" ht="12.75" x14ac:dyDescent="0.2">
      <c r="A563" s="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858"/>
      <c r="Q563" s="7"/>
      <c r="R563" s="857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3"/>
      <c r="EF563" s="3"/>
      <c r="EG563" s="3"/>
      <c r="EH563" s="3"/>
      <c r="EI563" s="3"/>
      <c r="EJ563" s="3"/>
      <c r="EK563" s="3"/>
      <c r="EL563" s="3"/>
    </row>
    <row r="564" spans="1:142" s="1" customFormat="1" ht="12.75" x14ac:dyDescent="0.2">
      <c r="A564" s="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858"/>
      <c r="Q564" s="7"/>
      <c r="R564" s="857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3"/>
      <c r="EF564" s="3"/>
      <c r="EG564" s="3"/>
      <c r="EH564" s="3"/>
      <c r="EI564" s="3"/>
      <c r="EJ564" s="3"/>
      <c r="EK564" s="3"/>
      <c r="EL564" s="3"/>
    </row>
    <row r="565" spans="1:142" s="1" customFormat="1" ht="12.75" x14ac:dyDescent="0.2">
      <c r="A565" s="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858"/>
      <c r="Q565" s="7"/>
      <c r="R565" s="857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3"/>
      <c r="EF565" s="3"/>
      <c r="EG565" s="3"/>
      <c r="EH565" s="3"/>
      <c r="EI565" s="3"/>
      <c r="EJ565" s="3"/>
      <c r="EK565" s="3"/>
      <c r="EL565" s="3"/>
    </row>
    <row r="566" spans="1:142" s="1" customFormat="1" ht="12.75" x14ac:dyDescent="0.2">
      <c r="A566" s="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858"/>
      <c r="Q566" s="7"/>
      <c r="R566" s="857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3"/>
      <c r="EF566" s="3"/>
      <c r="EG566" s="3"/>
      <c r="EH566" s="3"/>
      <c r="EI566" s="3"/>
      <c r="EJ566" s="3"/>
      <c r="EK566" s="3"/>
      <c r="EL566" s="3"/>
    </row>
    <row r="567" spans="1:142" s="1" customFormat="1" ht="12.75" x14ac:dyDescent="0.2">
      <c r="A567" s="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858"/>
      <c r="Q567" s="7"/>
      <c r="R567" s="857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3"/>
      <c r="EF567" s="3"/>
      <c r="EG567" s="3"/>
      <c r="EH567" s="3"/>
      <c r="EI567" s="3"/>
      <c r="EJ567" s="3"/>
      <c r="EK567" s="3"/>
      <c r="EL567" s="3"/>
    </row>
    <row r="568" spans="1:142" s="1" customFormat="1" ht="12.75" x14ac:dyDescent="0.2">
      <c r="A568" s="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858"/>
      <c r="Q568" s="7"/>
      <c r="R568" s="857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3"/>
      <c r="EF568" s="3"/>
      <c r="EG568" s="3"/>
      <c r="EH568" s="3"/>
      <c r="EI568" s="3"/>
      <c r="EJ568" s="3"/>
      <c r="EK568" s="3"/>
      <c r="EL568" s="3"/>
    </row>
    <row r="569" spans="1:142" s="1" customFormat="1" ht="12.75" x14ac:dyDescent="0.2">
      <c r="A569" s="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858"/>
      <c r="Q569" s="7"/>
      <c r="R569" s="857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3"/>
      <c r="EF569" s="3"/>
      <c r="EG569" s="3"/>
      <c r="EH569" s="3"/>
      <c r="EI569" s="3"/>
      <c r="EJ569" s="3"/>
      <c r="EK569" s="3"/>
      <c r="EL569" s="3"/>
    </row>
    <row r="570" spans="1:142" s="1" customFormat="1" ht="12.75" x14ac:dyDescent="0.2">
      <c r="A570" s="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858"/>
      <c r="Q570" s="7"/>
      <c r="R570" s="857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3"/>
      <c r="EF570" s="3"/>
      <c r="EG570" s="3"/>
      <c r="EH570" s="3"/>
      <c r="EI570" s="3"/>
      <c r="EJ570" s="3"/>
      <c r="EK570" s="3"/>
      <c r="EL570" s="3"/>
    </row>
    <row r="571" spans="1:142" s="1" customFormat="1" ht="12.75" x14ac:dyDescent="0.2">
      <c r="A571" s="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858"/>
      <c r="Q571" s="7"/>
      <c r="R571" s="857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3"/>
      <c r="EF571" s="3"/>
      <c r="EG571" s="3"/>
      <c r="EH571" s="3"/>
      <c r="EI571" s="3"/>
      <c r="EJ571" s="3"/>
      <c r="EK571" s="3"/>
      <c r="EL571" s="3"/>
    </row>
    <row r="572" spans="1:142" s="1" customFormat="1" ht="12.75" x14ac:dyDescent="0.2">
      <c r="A572" s="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858"/>
      <c r="Q572" s="7"/>
      <c r="R572" s="857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3"/>
      <c r="EF572" s="3"/>
      <c r="EG572" s="3"/>
      <c r="EH572" s="3"/>
      <c r="EI572" s="3"/>
      <c r="EJ572" s="3"/>
      <c r="EK572" s="3"/>
      <c r="EL572" s="3"/>
    </row>
    <row r="573" spans="1:142" s="1" customFormat="1" ht="12.75" x14ac:dyDescent="0.2">
      <c r="A573" s="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858"/>
      <c r="Q573" s="7"/>
      <c r="R573" s="857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3"/>
      <c r="EF573" s="3"/>
      <c r="EG573" s="3"/>
      <c r="EH573" s="3"/>
      <c r="EI573" s="3"/>
      <c r="EJ573" s="3"/>
      <c r="EK573" s="3"/>
      <c r="EL573" s="3"/>
    </row>
    <row r="574" spans="1:142" s="1" customFormat="1" ht="12.75" x14ac:dyDescent="0.2">
      <c r="A574" s="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858"/>
      <c r="Q574" s="7"/>
      <c r="R574" s="857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3"/>
      <c r="EF574" s="3"/>
      <c r="EG574" s="3"/>
      <c r="EH574" s="3"/>
      <c r="EI574" s="3"/>
      <c r="EJ574" s="3"/>
      <c r="EK574" s="3"/>
      <c r="EL574" s="3"/>
    </row>
    <row r="575" spans="1:142" s="1" customFormat="1" ht="12.75" x14ac:dyDescent="0.2">
      <c r="A575" s="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858"/>
      <c r="Q575" s="7"/>
      <c r="R575" s="857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3"/>
      <c r="EF575" s="3"/>
      <c r="EG575" s="3"/>
      <c r="EH575" s="3"/>
      <c r="EI575" s="3"/>
      <c r="EJ575" s="3"/>
      <c r="EK575" s="3"/>
      <c r="EL575" s="3"/>
    </row>
    <row r="576" spans="1:142" s="1" customFormat="1" ht="12.75" x14ac:dyDescent="0.2">
      <c r="A576" s="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858"/>
      <c r="Q576" s="7"/>
      <c r="R576" s="857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3"/>
      <c r="EF576" s="3"/>
      <c r="EG576" s="3"/>
      <c r="EH576" s="3"/>
      <c r="EI576" s="3"/>
      <c r="EJ576" s="3"/>
      <c r="EK576" s="3"/>
      <c r="EL576" s="3"/>
    </row>
    <row r="577" spans="1:142" s="1" customFormat="1" ht="12.75" x14ac:dyDescent="0.2">
      <c r="A577" s="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858"/>
      <c r="Q577" s="7"/>
      <c r="R577" s="857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3"/>
      <c r="EF577" s="3"/>
      <c r="EG577" s="3"/>
      <c r="EH577" s="3"/>
      <c r="EI577" s="3"/>
      <c r="EJ577" s="3"/>
      <c r="EK577" s="3"/>
      <c r="EL577" s="3"/>
    </row>
    <row r="578" spans="1:142" s="1" customFormat="1" ht="12.75" x14ac:dyDescent="0.2">
      <c r="A578" s="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858"/>
      <c r="Q578" s="7"/>
      <c r="R578" s="857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3"/>
      <c r="EF578" s="3"/>
      <c r="EG578" s="3"/>
      <c r="EH578" s="3"/>
      <c r="EI578" s="3"/>
      <c r="EJ578" s="3"/>
      <c r="EK578" s="3"/>
      <c r="EL578" s="3"/>
    </row>
    <row r="579" spans="1:142" s="1" customFormat="1" ht="12.75" x14ac:dyDescent="0.2">
      <c r="A579" s="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858"/>
      <c r="Q579" s="7"/>
      <c r="R579" s="857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3"/>
      <c r="EF579" s="3"/>
      <c r="EG579" s="3"/>
      <c r="EH579" s="3"/>
      <c r="EI579" s="3"/>
      <c r="EJ579" s="3"/>
      <c r="EK579" s="3"/>
      <c r="EL579" s="3"/>
    </row>
    <row r="580" spans="1:142" s="1" customFormat="1" ht="12.75" x14ac:dyDescent="0.2">
      <c r="A580" s="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858"/>
      <c r="Q580" s="7"/>
      <c r="R580" s="857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3"/>
      <c r="EF580" s="3"/>
      <c r="EG580" s="3"/>
      <c r="EH580" s="3"/>
      <c r="EI580" s="3"/>
      <c r="EJ580" s="3"/>
      <c r="EK580" s="3"/>
      <c r="EL580" s="3"/>
    </row>
    <row r="581" spans="1:142" s="1" customFormat="1" ht="12.75" x14ac:dyDescent="0.2">
      <c r="A581" s="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858"/>
      <c r="Q581" s="7"/>
      <c r="R581" s="857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3"/>
      <c r="EF581" s="3"/>
      <c r="EG581" s="3"/>
      <c r="EH581" s="3"/>
      <c r="EI581" s="3"/>
      <c r="EJ581" s="3"/>
      <c r="EK581" s="3"/>
      <c r="EL581" s="3"/>
    </row>
    <row r="582" spans="1:142" s="1" customFormat="1" ht="12.75" x14ac:dyDescent="0.2">
      <c r="A582" s="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858"/>
      <c r="Q582" s="7"/>
      <c r="R582" s="857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3"/>
      <c r="EF582" s="3"/>
      <c r="EG582" s="3"/>
      <c r="EH582" s="3"/>
      <c r="EI582" s="3"/>
      <c r="EJ582" s="3"/>
      <c r="EK582" s="3"/>
      <c r="EL582" s="3"/>
    </row>
    <row r="583" spans="1:142" s="1" customFormat="1" ht="12.75" x14ac:dyDescent="0.2">
      <c r="A583" s="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858"/>
      <c r="Q583" s="7"/>
      <c r="R583" s="857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3"/>
      <c r="EF583" s="3"/>
      <c r="EG583" s="3"/>
      <c r="EH583" s="3"/>
      <c r="EI583" s="3"/>
      <c r="EJ583" s="3"/>
      <c r="EK583" s="3"/>
      <c r="EL583" s="3"/>
    </row>
    <row r="584" spans="1:142" s="1" customFormat="1" ht="12.75" x14ac:dyDescent="0.2">
      <c r="A584" s="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858"/>
      <c r="Q584" s="7"/>
      <c r="R584" s="857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3"/>
      <c r="EF584" s="3"/>
      <c r="EG584" s="3"/>
      <c r="EH584" s="3"/>
      <c r="EI584" s="3"/>
      <c r="EJ584" s="3"/>
      <c r="EK584" s="3"/>
      <c r="EL584" s="3"/>
    </row>
    <row r="585" spans="1:142" s="1" customFormat="1" ht="12.75" x14ac:dyDescent="0.2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858"/>
      <c r="Q585" s="7"/>
      <c r="R585" s="857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3"/>
      <c r="EF585" s="3"/>
      <c r="EG585" s="3"/>
      <c r="EH585" s="3"/>
      <c r="EI585" s="3"/>
      <c r="EJ585" s="3"/>
      <c r="EK585" s="3"/>
      <c r="EL585" s="3"/>
    </row>
    <row r="586" spans="1:142" s="1" customFormat="1" ht="12.75" x14ac:dyDescent="0.2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858"/>
      <c r="Q586" s="7"/>
      <c r="R586" s="857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3"/>
      <c r="EF586" s="3"/>
      <c r="EG586" s="3"/>
      <c r="EH586" s="3"/>
      <c r="EI586" s="3"/>
      <c r="EJ586" s="3"/>
      <c r="EK586" s="3"/>
      <c r="EL586" s="3"/>
    </row>
    <row r="587" spans="1:142" s="1" customFormat="1" ht="12.75" x14ac:dyDescent="0.2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858"/>
      <c r="Q587" s="7"/>
      <c r="R587" s="857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3"/>
      <c r="EF587" s="3"/>
      <c r="EG587" s="3"/>
      <c r="EH587" s="3"/>
      <c r="EI587" s="3"/>
      <c r="EJ587" s="3"/>
      <c r="EK587" s="3"/>
      <c r="EL587" s="3"/>
    </row>
    <row r="588" spans="1:142" s="1" customFormat="1" ht="12.75" x14ac:dyDescent="0.2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858"/>
      <c r="Q588" s="7"/>
      <c r="R588" s="857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3"/>
      <c r="EF588" s="3"/>
      <c r="EG588" s="3"/>
      <c r="EH588" s="3"/>
      <c r="EI588" s="3"/>
      <c r="EJ588" s="3"/>
      <c r="EK588" s="3"/>
      <c r="EL588" s="3"/>
    </row>
    <row r="589" spans="1:142" s="1" customFormat="1" ht="12.75" x14ac:dyDescent="0.2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858"/>
      <c r="Q589" s="7"/>
      <c r="R589" s="857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3"/>
      <c r="EF589" s="3"/>
      <c r="EG589" s="3"/>
      <c r="EH589" s="3"/>
      <c r="EI589" s="3"/>
      <c r="EJ589" s="3"/>
      <c r="EK589" s="3"/>
      <c r="EL589" s="3"/>
    </row>
    <row r="590" spans="1:142" s="1" customFormat="1" ht="12.75" x14ac:dyDescent="0.2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858"/>
      <c r="Q590" s="7"/>
      <c r="R590" s="857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3"/>
      <c r="EF590" s="3"/>
      <c r="EG590" s="3"/>
      <c r="EH590" s="3"/>
      <c r="EI590" s="3"/>
      <c r="EJ590" s="3"/>
      <c r="EK590" s="3"/>
      <c r="EL590" s="3"/>
    </row>
    <row r="591" spans="1:142" s="1" customFormat="1" ht="12.75" x14ac:dyDescent="0.2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858"/>
      <c r="Q591" s="7"/>
      <c r="R591" s="857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3"/>
      <c r="EF591" s="3"/>
      <c r="EG591" s="3"/>
      <c r="EH591" s="3"/>
      <c r="EI591" s="3"/>
      <c r="EJ591" s="3"/>
      <c r="EK591" s="3"/>
      <c r="EL591" s="3"/>
    </row>
    <row r="592" spans="1:142" s="1" customFormat="1" ht="12.75" x14ac:dyDescent="0.2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858"/>
      <c r="Q592" s="7"/>
      <c r="R592" s="857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3"/>
      <c r="EF592" s="3"/>
      <c r="EG592" s="3"/>
      <c r="EH592" s="3"/>
      <c r="EI592" s="3"/>
      <c r="EJ592" s="3"/>
      <c r="EK592" s="3"/>
      <c r="EL592" s="3"/>
    </row>
    <row r="593" spans="1:142" s="1" customFormat="1" ht="12.75" x14ac:dyDescent="0.2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858"/>
      <c r="Q593" s="7"/>
      <c r="R593" s="857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3"/>
      <c r="EF593" s="3"/>
      <c r="EG593" s="3"/>
      <c r="EH593" s="3"/>
      <c r="EI593" s="3"/>
      <c r="EJ593" s="3"/>
      <c r="EK593" s="3"/>
      <c r="EL593" s="3"/>
    </row>
    <row r="594" spans="1:142" s="1" customFormat="1" ht="12.75" x14ac:dyDescent="0.2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858"/>
      <c r="Q594" s="7"/>
      <c r="R594" s="857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3"/>
      <c r="EF594" s="3"/>
      <c r="EG594" s="3"/>
      <c r="EH594" s="3"/>
      <c r="EI594" s="3"/>
      <c r="EJ594" s="3"/>
      <c r="EK594" s="3"/>
      <c r="EL594" s="3"/>
    </row>
    <row r="595" spans="1:142" s="1" customFormat="1" ht="12.75" x14ac:dyDescent="0.2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858"/>
      <c r="Q595" s="7"/>
      <c r="R595" s="857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3"/>
      <c r="EF595" s="3"/>
      <c r="EG595" s="3"/>
      <c r="EH595" s="3"/>
      <c r="EI595" s="3"/>
      <c r="EJ595" s="3"/>
      <c r="EK595" s="3"/>
      <c r="EL595" s="3"/>
    </row>
    <row r="596" spans="1:142" s="1" customFormat="1" ht="12.75" x14ac:dyDescent="0.2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858"/>
      <c r="Q596" s="7"/>
      <c r="R596" s="857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3"/>
      <c r="EF596" s="3"/>
      <c r="EG596" s="3"/>
      <c r="EH596" s="3"/>
      <c r="EI596" s="3"/>
      <c r="EJ596" s="3"/>
      <c r="EK596" s="3"/>
      <c r="EL596" s="3"/>
    </row>
    <row r="597" spans="1:142" s="1" customFormat="1" ht="12.75" x14ac:dyDescent="0.2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858"/>
      <c r="Q597" s="7"/>
      <c r="R597" s="857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3"/>
      <c r="EF597" s="3"/>
      <c r="EG597" s="3"/>
      <c r="EH597" s="3"/>
      <c r="EI597" s="3"/>
      <c r="EJ597" s="3"/>
      <c r="EK597" s="3"/>
      <c r="EL597" s="3"/>
    </row>
    <row r="598" spans="1:142" s="1" customFormat="1" ht="12.75" x14ac:dyDescent="0.2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858"/>
      <c r="Q598" s="7"/>
      <c r="R598" s="857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3"/>
      <c r="EF598" s="3"/>
      <c r="EG598" s="3"/>
      <c r="EH598" s="3"/>
      <c r="EI598" s="3"/>
      <c r="EJ598" s="3"/>
      <c r="EK598" s="3"/>
      <c r="EL598" s="3"/>
    </row>
    <row r="599" spans="1:142" s="1" customFormat="1" ht="12.75" x14ac:dyDescent="0.2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858"/>
      <c r="Q599" s="7"/>
      <c r="R599" s="857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3"/>
      <c r="EF599" s="3"/>
      <c r="EG599" s="3"/>
      <c r="EH599" s="3"/>
      <c r="EI599" s="3"/>
      <c r="EJ599" s="3"/>
      <c r="EK599" s="3"/>
      <c r="EL599" s="3"/>
    </row>
    <row r="600" spans="1:142" s="1" customFormat="1" ht="12.75" x14ac:dyDescent="0.2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858"/>
      <c r="Q600" s="7"/>
      <c r="R600" s="857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3"/>
      <c r="EF600" s="3"/>
      <c r="EG600" s="3"/>
      <c r="EH600" s="3"/>
      <c r="EI600" s="3"/>
      <c r="EJ600" s="3"/>
      <c r="EK600" s="3"/>
      <c r="EL600" s="3"/>
    </row>
    <row r="601" spans="1:142" s="1" customFormat="1" ht="12.75" x14ac:dyDescent="0.2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858"/>
      <c r="Q601" s="7"/>
      <c r="R601" s="857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3"/>
      <c r="EF601" s="3"/>
      <c r="EG601" s="3"/>
      <c r="EH601" s="3"/>
      <c r="EI601" s="3"/>
      <c r="EJ601" s="3"/>
      <c r="EK601" s="3"/>
      <c r="EL601" s="3"/>
    </row>
    <row r="602" spans="1:142" s="1" customFormat="1" ht="12.75" x14ac:dyDescent="0.2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858"/>
      <c r="Q602" s="7"/>
      <c r="R602" s="857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3"/>
      <c r="EF602" s="3"/>
      <c r="EG602" s="3"/>
      <c r="EH602" s="3"/>
      <c r="EI602" s="3"/>
      <c r="EJ602" s="3"/>
      <c r="EK602" s="3"/>
      <c r="EL602" s="3"/>
    </row>
    <row r="603" spans="1:142" s="1" customFormat="1" ht="12.75" x14ac:dyDescent="0.2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858"/>
      <c r="Q603" s="7"/>
      <c r="R603" s="857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3"/>
      <c r="EF603" s="3"/>
      <c r="EG603" s="3"/>
      <c r="EH603" s="3"/>
      <c r="EI603" s="3"/>
      <c r="EJ603" s="3"/>
      <c r="EK603" s="3"/>
      <c r="EL603" s="3"/>
    </row>
    <row r="604" spans="1:142" s="1" customFormat="1" ht="12.75" x14ac:dyDescent="0.2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858"/>
      <c r="Q604" s="7"/>
      <c r="R604" s="857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3"/>
      <c r="EF604" s="3"/>
      <c r="EG604" s="3"/>
      <c r="EH604" s="3"/>
      <c r="EI604" s="3"/>
      <c r="EJ604" s="3"/>
      <c r="EK604" s="3"/>
      <c r="EL604" s="3"/>
    </row>
    <row r="605" spans="1:142" s="1" customFormat="1" ht="12.75" x14ac:dyDescent="0.2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858"/>
      <c r="Q605" s="7"/>
      <c r="R605" s="857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3"/>
      <c r="EF605" s="3"/>
      <c r="EG605" s="3"/>
      <c r="EH605" s="3"/>
      <c r="EI605" s="3"/>
      <c r="EJ605" s="3"/>
      <c r="EK605" s="3"/>
      <c r="EL605" s="3"/>
    </row>
    <row r="606" spans="1:142" s="1" customFormat="1" ht="12.75" x14ac:dyDescent="0.2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858"/>
      <c r="Q606" s="7"/>
      <c r="R606" s="857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3"/>
      <c r="EF606" s="3"/>
      <c r="EG606" s="3"/>
      <c r="EH606" s="3"/>
      <c r="EI606" s="3"/>
      <c r="EJ606" s="3"/>
      <c r="EK606" s="3"/>
      <c r="EL606" s="3"/>
    </row>
    <row r="607" spans="1:142" s="1" customFormat="1" ht="12.75" x14ac:dyDescent="0.2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858"/>
      <c r="Q607" s="7"/>
      <c r="R607" s="857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3"/>
      <c r="EF607" s="3"/>
      <c r="EG607" s="3"/>
      <c r="EH607" s="3"/>
      <c r="EI607" s="3"/>
      <c r="EJ607" s="3"/>
      <c r="EK607" s="3"/>
      <c r="EL607" s="3"/>
    </row>
    <row r="608" spans="1:142" s="1" customFormat="1" ht="12.75" x14ac:dyDescent="0.2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858"/>
      <c r="Q608" s="7"/>
      <c r="R608" s="857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3"/>
      <c r="EF608" s="3"/>
      <c r="EG608" s="3"/>
      <c r="EH608" s="3"/>
      <c r="EI608" s="3"/>
      <c r="EJ608" s="3"/>
      <c r="EK608" s="3"/>
      <c r="EL608" s="3"/>
    </row>
    <row r="609" spans="1:142" s="1" customFormat="1" ht="12.75" x14ac:dyDescent="0.2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858"/>
      <c r="Q609" s="7"/>
      <c r="R609" s="857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3"/>
      <c r="EF609" s="3"/>
      <c r="EG609" s="3"/>
      <c r="EH609" s="3"/>
      <c r="EI609" s="3"/>
      <c r="EJ609" s="3"/>
      <c r="EK609" s="3"/>
      <c r="EL609" s="3"/>
    </row>
    <row r="610" spans="1:142" s="1" customFormat="1" ht="12.75" x14ac:dyDescent="0.2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858"/>
      <c r="Q610" s="7"/>
      <c r="R610" s="857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3"/>
      <c r="EF610" s="3"/>
      <c r="EG610" s="3"/>
      <c r="EH610" s="3"/>
      <c r="EI610" s="3"/>
      <c r="EJ610" s="3"/>
      <c r="EK610" s="3"/>
      <c r="EL610" s="3"/>
    </row>
    <row r="611" spans="1:142" s="1" customFormat="1" ht="12.75" x14ac:dyDescent="0.2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858"/>
      <c r="Q611" s="7"/>
      <c r="R611" s="857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3"/>
      <c r="EF611" s="3"/>
      <c r="EG611" s="3"/>
      <c r="EH611" s="3"/>
      <c r="EI611" s="3"/>
      <c r="EJ611" s="3"/>
      <c r="EK611" s="3"/>
      <c r="EL611" s="3"/>
    </row>
    <row r="612" spans="1:142" s="1" customFormat="1" ht="12.75" x14ac:dyDescent="0.2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858"/>
      <c r="Q612" s="7"/>
      <c r="R612" s="857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3"/>
      <c r="EF612" s="3"/>
      <c r="EG612" s="3"/>
      <c r="EH612" s="3"/>
      <c r="EI612" s="3"/>
      <c r="EJ612" s="3"/>
      <c r="EK612" s="3"/>
      <c r="EL612" s="3"/>
    </row>
    <row r="613" spans="1:142" s="1" customFormat="1" ht="12.75" x14ac:dyDescent="0.2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858"/>
      <c r="Q613" s="7"/>
      <c r="R613" s="857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3"/>
      <c r="EF613" s="3"/>
      <c r="EG613" s="3"/>
      <c r="EH613" s="3"/>
      <c r="EI613" s="3"/>
      <c r="EJ613" s="3"/>
      <c r="EK613" s="3"/>
      <c r="EL613" s="3"/>
    </row>
    <row r="614" spans="1:142" s="1" customFormat="1" ht="12.75" x14ac:dyDescent="0.2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858"/>
      <c r="Q614" s="7"/>
      <c r="R614" s="857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3"/>
      <c r="EF614" s="3"/>
      <c r="EG614" s="3"/>
      <c r="EH614" s="3"/>
      <c r="EI614" s="3"/>
      <c r="EJ614" s="3"/>
      <c r="EK614" s="3"/>
      <c r="EL614" s="3"/>
    </row>
    <row r="615" spans="1:142" s="1" customFormat="1" ht="12.75" x14ac:dyDescent="0.2">
      <c r="A615" s="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858"/>
      <c r="Q615" s="7"/>
      <c r="R615" s="857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3"/>
      <c r="EF615" s="3"/>
      <c r="EG615" s="3"/>
      <c r="EH615" s="3"/>
      <c r="EI615" s="3"/>
      <c r="EJ615" s="3"/>
      <c r="EK615" s="3"/>
      <c r="EL615" s="3"/>
    </row>
    <row r="616" spans="1:142" s="1" customFormat="1" ht="12.75" x14ac:dyDescent="0.2">
      <c r="A616" s="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858"/>
      <c r="Q616" s="7"/>
      <c r="R616" s="857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3"/>
      <c r="EF616" s="3"/>
      <c r="EG616" s="3"/>
      <c r="EH616" s="3"/>
      <c r="EI616" s="3"/>
      <c r="EJ616" s="3"/>
      <c r="EK616" s="3"/>
      <c r="EL616" s="3"/>
    </row>
    <row r="617" spans="1:142" s="1" customFormat="1" ht="12.75" x14ac:dyDescent="0.2">
      <c r="A617" s="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858"/>
      <c r="Q617" s="7"/>
      <c r="R617" s="857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3"/>
      <c r="EF617" s="3"/>
      <c r="EG617" s="3"/>
      <c r="EH617" s="3"/>
      <c r="EI617" s="3"/>
      <c r="EJ617" s="3"/>
      <c r="EK617" s="3"/>
      <c r="EL617" s="3"/>
    </row>
    <row r="618" spans="1:142" s="1" customFormat="1" ht="12.75" x14ac:dyDescent="0.2">
      <c r="A618" s="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858"/>
      <c r="Q618" s="7"/>
      <c r="R618" s="857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3"/>
      <c r="EF618" s="3"/>
      <c r="EG618" s="3"/>
      <c r="EH618" s="3"/>
      <c r="EI618" s="3"/>
      <c r="EJ618" s="3"/>
      <c r="EK618" s="3"/>
      <c r="EL618" s="3"/>
    </row>
    <row r="619" spans="1:142" s="1" customFormat="1" ht="12.75" x14ac:dyDescent="0.2">
      <c r="A619" s="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858"/>
      <c r="Q619" s="7"/>
      <c r="R619" s="857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3"/>
      <c r="EF619" s="3"/>
      <c r="EG619" s="3"/>
      <c r="EH619" s="3"/>
      <c r="EI619" s="3"/>
      <c r="EJ619" s="3"/>
      <c r="EK619" s="3"/>
      <c r="EL619" s="3"/>
    </row>
    <row r="620" spans="1:142" s="1" customFormat="1" ht="12.75" x14ac:dyDescent="0.2">
      <c r="A620" s="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858"/>
      <c r="Q620" s="7"/>
      <c r="R620" s="857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3"/>
      <c r="EF620" s="3"/>
      <c r="EG620" s="3"/>
      <c r="EH620" s="3"/>
      <c r="EI620" s="3"/>
      <c r="EJ620" s="3"/>
      <c r="EK620" s="3"/>
      <c r="EL620" s="3"/>
    </row>
    <row r="621" spans="1:142" s="1" customFormat="1" ht="12.75" x14ac:dyDescent="0.2">
      <c r="A621" s="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858"/>
      <c r="Q621" s="7"/>
      <c r="R621" s="857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3"/>
      <c r="EF621" s="3"/>
      <c r="EG621" s="3"/>
      <c r="EH621" s="3"/>
      <c r="EI621" s="3"/>
      <c r="EJ621" s="3"/>
      <c r="EK621" s="3"/>
      <c r="EL621" s="3"/>
    </row>
    <row r="622" spans="1:142" s="1" customFormat="1" ht="12.75" x14ac:dyDescent="0.2">
      <c r="A622" s="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858"/>
      <c r="Q622" s="7"/>
      <c r="R622" s="857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3"/>
      <c r="EF622" s="3"/>
      <c r="EG622" s="3"/>
      <c r="EH622" s="3"/>
      <c r="EI622" s="3"/>
      <c r="EJ622" s="3"/>
      <c r="EK622" s="3"/>
      <c r="EL622" s="3"/>
    </row>
    <row r="623" spans="1:142" s="1" customFormat="1" ht="12.75" x14ac:dyDescent="0.2">
      <c r="A623" s="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858"/>
      <c r="Q623" s="7"/>
      <c r="R623" s="857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3"/>
      <c r="EF623" s="3"/>
      <c r="EG623" s="3"/>
      <c r="EH623" s="3"/>
      <c r="EI623" s="3"/>
      <c r="EJ623" s="3"/>
      <c r="EK623" s="3"/>
      <c r="EL623" s="3"/>
    </row>
    <row r="624" spans="1:142" s="1" customFormat="1" ht="12.75" x14ac:dyDescent="0.2">
      <c r="A624" s="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858"/>
      <c r="Q624" s="7"/>
      <c r="R624" s="857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3"/>
      <c r="EF624" s="3"/>
      <c r="EG624" s="3"/>
      <c r="EH624" s="3"/>
      <c r="EI624" s="3"/>
      <c r="EJ624" s="3"/>
      <c r="EK624" s="3"/>
      <c r="EL624" s="3"/>
    </row>
    <row r="625" spans="1:142" s="1" customFormat="1" ht="12.75" x14ac:dyDescent="0.2">
      <c r="A625" s="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858"/>
      <c r="Q625" s="7"/>
      <c r="R625" s="857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3"/>
      <c r="EF625" s="3"/>
      <c r="EG625" s="3"/>
      <c r="EH625" s="3"/>
      <c r="EI625" s="3"/>
      <c r="EJ625" s="3"/>
      <c r="EK625" s="3"/>
      <c r="EL625" s="3"/>
    </row>
    <row r="626" spans="1:142" s="1" customFormat="1" ht="12.75" x14ac:dyDescent="0.2">
      <c r="A626" s="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858"/>
      <c r="Q626" s="7"/>
      <c r="R626" s="857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3"/>
      <c r="EF626" s="3"/>
      <c r="EG626" s="3"/>
      <c r="EH626" s="3"/>
      <c r="EI626" s="3"/>
      <c r="EJ626" s="3"/>
      <c r="EK626" s="3"/>
      <c r="EL626" s="3"/>
    </row>
    <row r="627" spans="1:142" s="1" customFormat="1" ht="12.75" x14ac:dyDescent="0.2">
      <c r="A627" s="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858"/>
      <c r="Q627" s="7"/>
      <c r="R627" s="857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3"/>
      <c r="EF627" s="3"/>
      <c r="EG627" s="3"/>
      <c r="EH627" s="3"/>
      <c r="EI627" s="3"/>
      <c r="EJ627" s="3"/>
      <c r="EK627" s="3"/>
      <c r="EL627" s="3"/>
    </row>
    <row r="628" spans="1:142" s="1" customFormat="1" ht="12.75" x14ac:dyDescent="0.2">
      <c r="A628" s="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858"/>
      <c r="Q628" s="7"/>
      <c r="R628" s="857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3"/>
      <c r="EF628" s="3"/>
      <c r="EG628" s="3"/>
      <c r="EH628" s="3"/>
      <c r="EI628" s="3"/>
      <c r="EJ628" s="3"/>
      <c r="EK628" s="3"/>
      <c r="EL628" s="3"/>
    </row>
    <row r="629" spans="1:142" s="1" customFormat="1" ht="12.75" x14ac:dyDescent="0.2">
      <c r="A629" s="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858"/>
      <c r="Q629" s="7"/>
      <c r="R629" s="857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3"/>
      <c r="EF629" s="3"/>
      <c r="EG629" s="3"/>
      <c r="EH629" s="3"/>
      <c r="EI629" s="3"/>
      <c r="EJ629" s="3"/>
      <c r="EK629" s="3"/>
      <c r="EL629" s="3"/>
    </row>
    <row r="630" spans="1:142" s="1" customFormat="1" ht="12.75" x14ac:dyDescent="0.2">
      <c r="A630" s="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858"/>
      <c r="Q630" s="7"/>
      <c r="R630" s="857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3"/>
      <c r="EF630" s="3"/>
      <c r="EG630" s="3"/>
      <c r="EH630" s="3"/>
      <c r="EI630" s="3"/>
      <c r="EJ630" s="3"/>
      <c r="EK630" s="3"/>
      <c r="EL630" s="3"/>
    </row>
    <row r="631" spans="1:142" s="1" customFormat="1" ht="12.75" x14ac:dyDescent="0.2">
      <c r="A631" s="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858"/>
      <c r="Q631" s="7"/>
      <c r="R631" s="857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3"/>
      <c r="EF631" s="3"/>
      <c r="EG631" s="3"/>
      <c r="EH631" s="3"/>
      <c r="EI631" s="3"/>
      <c r="EJ631" s="3"/>
      <c r="EK631" s="3"/>
      <c r="EL631" s="3"/>
    </row>
    <row r="632" spans="1:142" s="1" customFormat="1" ht="12.75" x14ac:dyDescent="0.2">
      <c r="A632" s="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858"/>
      <c r="Q632" s="7"/>
      <c r="R632" s="857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3"/>
      <c r="EF632" s="3"/>
      <c r="EG632" s="3"/>
      <c r="EH632" s="3"/>
      <c r="EI632" s="3"/>
      <c r="EJ632" s="3"/>
      <c r="EK632" s="3"/>
      <c r="EL632" s="3"/>
    </row>
    <row r="633" spans="1:142" s="1" customFormat="1" ht="12.75" x14ac:dyDescent="0.2">
      <c r="A633" s="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858"/>
      <c r="Q633" s="7"/>
      <c r="R633" s="857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3"/>
      <c r="EF633" s="3"/>
      <c r="EG633" s="3"/>
      <c r="EH633" s="3"/>
      <c r="EI633" s="3"/>
      <c r="EJ633" s="3"/>
      <c r="EK633" s="3"/>
      <c r="EL633" s="3"/>
    </row>
    <row r="634" spans="1:142" s="1" customFormat="1" ht="12.75" x14ac:dyDescent="0.2">
      <c r="A634" s="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858"/>
      <c r="Q634" s="7"/>
      <c r="R634" s="857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3"/>
      <c r="EF634" s="3"/>
      <c r="EG634" s="3"/>
      <c r="EH634" s="3"/>
      <c r="EI634" s="3"/>
      <c r="EJ634" s="3"/>
      <c r="EK634" s="3"/>
      <c r="EL634" s="3"/>
    </row>
    <row r="635" spans="1:142" s="1" customFormat="1" ht="12.75" x14ac:dyDescent="0.2">
      <c r="A635" s="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858"/>
      <c r="Q635" s="7"/>
      <c r="R635" s="857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3"/>
      <c r="EF635" s="3"/>
      <c r="EG635" s="3"/>
      <c r="EH635" s="3"/>
      <c r="EI635" s="3"/>
      <c r="EJ635" s="3"/>
      <c r="EK635" s="3"/>
      <c r="EL635" s="3"/>
    </row>
    <row r="636" spans="1:142" s="1" customFormat="1" ht="12.75" x14ac:dyDescent="0.2">
      <c r="A636" s="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858"/>
      <c r="Q636" s="7"/>
      <c r="R636" s="857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3"/>
      <c r="EF636" s="3"/>
      <c r="EG636" s="3"/>
      <c r="EH636" s="3"/>
      <c r="EI636" s="3"/>
      <c r="EJ636" s="3"/>
      <c r="EK636" s="3"/>
      <c r="EL636" s="3"/>
    </row>
    <row r="637" spans="1:142" s="1" customFormat="1" ht="12.75" x14ac:dyDescent="0.2">
      <c r="A637" s="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858"/>
      <c r="Q637" s="7"/>
      <c r="R637" s="857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3"/>
      <c r="EF637" s="3"/>
      <c r="EG637" s="3"/>
      <c r="EH637" s="3"/>
      <c r="EI637" s="3"/>
      <c r="EJ637" s="3"/>
      <c r="EK637" s="3"/>
      <c r="EL637" s="3"/>
    </row>
    <row r="638" spans="1:142" s="1" customFormat="1" ht="12.75" x14ac:dyDescent="0.2">
      <c r="A638" s="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858"/>
      <c r="Q638" s="7"/>
      <c r="R638" s="857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3"/>
      <c r="EF638" s="3"/>
      <c r="EG638" s="3"/>
      <c r="EH638" s="3"/>
      <c r="EI638" s="3"/>
      <c r="EJ638" s="3"/>
      <c r="EK638" s="3"/>
      <c r="EL638" s="3"/>
    </row>
    <row r="639" spans="1:142" s="1" customFormat="1" ht="12.75" x14ac:dyDescent="0.2">
      <c r="A639" s="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858"/>
      <c r="Q639" s="7"/>
      <c r="R639" s="857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3"/>
      <c r="EF639" s="3"/>
      <c r="EG639" s="3"/>
      <c r="EH639" s="3"/>
      <c r="EI639" s="3"/>
      <c r="EJ639" s="3"/>
      <c r="EK639" s="3"/>
      <c r="EL639" s="3"/>
    </row>
    <row r="640" spans="1:142" s="1" customFormat="1" ht="12.75" x14ac:dyDescent="0.2">
      <c r="A640" s="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858"/>
      <c r="Q640" s="7"/>
      <c r="R640" s="857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3"/>
      <c r="EF640" s="3"/>
      <c r="EG640" s="3"/>
      <c r="EH640" s="3"/>
      <c r="EI640" s="3"/>
      <c r="EJ640" s="3"/>
      <c r="EK640" s="3"/>
      <c r="EL640" s="3"/>
    </row>
    <row r="641" spans="1:142" s="1" customFormat="1" ht="12.75" x14ac:dyDescent="0.2">
      <c r="A641" s="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858"/>
      <c r="Q641" s="7"/>
      <c r="R641" s="857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3"/>
      <c r="EF641" s="3"/>
      <c r="EG641" s="3"/>
      <c r="EH641" s="3"/>
      <c r="EI641" s="3"/>
      <c r="EJ641" s="3"/>
      <c r="EK641" s="3"/>
      <c r="EL641" s="3"/>
    </row>
    <row r="642" spans="1:142" s="1" customFormat="1" ht="12.75" x14ac:dyDescent="0.2">
      <c r="A642" s="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858"/>
      <c r="Q642" s="7"/>
      <c r="R642" s="857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3"/>
      <c r="EF642" s="3"/>
      <c r="EG642" s="3"/>
      <c r="EH642" s="3"/>
      <c r="EI642" s="3"/>
      <c r="EJ642" s="3"/>
      <c r="EK642" s="3"/>
      <c r="EL642" s="3"/>
    </row>
    <row r="643" spans="1:142" s="1" customFormat="1" ht="12.75" x14ac:dyDescent="0.2">
      <c r="A643" s="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858"/>
      <c r="Q643" s="7"/>
      <c r="R643" s="857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3"/>
      <c r="EF643" s="3"/>
      <c r="EG643" s="3"/>
      <c r="EH643" s="3"/>
      <c r="EI643" s="3"/>
      <c r="EJ643" s="3"/>
      <c r="EK643" s="3"/>
      <c r="EL643" s="3"/>
    </row>
    <row r="644" spans="1:142" s="1" customFormat="1" ht="12.75" x14ac:dyDescent="0.2">
      <c r="A644" s="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858"/>
      <c r="Q644" s="7"/>
      <c r="R644" s="857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3"/>
      <c r="EF644" s="3"/>
      <c r="EG644" s="3"/>
      <c r="EH644" s="3"/>
      <c r="EI644" s="3"/>
      <c r="EJ644" s="3"/>
      <c r="EK644" s="3"/>
      <c r="EL644" s="3"/>
    </row>
    <row r="645" spans="1:142" s="1" customFormat="1" ht="12.75" x14ac:dyDescent="0.2">
      <c r="A645" s="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858"/>
      <c r="Q645" s="7"/>
      <c r="R645" s="857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3"/>
      <c r="EF645" s="3"/>
      <c r="EG645" s="3"/>
      <c r="EH645" s="3"/>
      <c r="EI645" s="3"/>
      <c r="EJ645" s="3"/>
      <c r="EK645" s="3"/>
      <c r="EL645" s="3"/>
    </row>
    <row r="646" spans="1:142" s="1" customFormat="1" ht="12.75" x14ac:dyDescent="0.2">
      <c r="A646" s="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858"/>
      <c r="Q646" s="7"/>
      <c r="R646" s="857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3"/>
      <c r="EF646" s="3"/>
      <c r="EG646" s="3"/>
      <c r="EH646" s="3"/>
      <c r="EI646" s="3"/>
      <c r="EJ646" s="3"/>
      <c r="EK646" s="3"/>
      <c r="EL646" s="3"/>
    </row>
    <row r="647" spans="1:142" s="1" customFormat="1" ht="12.75" x14ac:dyDescent="0.2">
      <c r="A647" s="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858"/>
      <c r="Q647" s="7"/>
      <c r="R647" s="857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3"/>
      <c r="EF647" s="3"/>
      <c r="EG647" s="3"/>
      <c r="EH647" s="3"/>
      <c r="EI647" s="3"/>
      <c r="EJ647" s="3"/>
      <c r="EK647" s="3"/>
      <c r="EL647" s="3"/>
    </row>
    <row r="648" spans="1:142" s="1" customFormat="1" ht="12.75" x14ac:dyDescent="0.2">
      <c r="A648" s="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858"/>
      <c r="Q648" s="7"/>
      <c r="R648" s="857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3"/>
      <c r="EF648" s="3"/>
      <c r="EG648" s="3"/>
      <c r="EH648" s="3"/>
      <c r="EI648" s="3"/>
      <c r="EJ648" s="3"/>
      <c r="EK648" s="3"/>
      <c r="EL648" s="3"/>
    </row>
    <row r="649" spans="1:142" s="1" customFormat="1" ht="12.75" x14ac:dyDescent="0.2">
      <c r="A649" s="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858"/>
      <c r="Q649" s="7"/>
      <c r="R649" s="857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3"/>
      <c r="EF649" s="3"/>
      <c r="EG649" s="3"/>
      <c r="EH649" s="3"/>
      <c r="EI649" s="3"/>
      <c r="EJ649" s="3"/>
      <c r="EK649" s="3"/>
      <c r="EL649" s="3"/>
    </row>
    <row r="650" spans="1:142" s="1" customFormat="1" ht="12.75" x14ac:dyDescent="0.2">
      <c r="A650" s="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858"/>
      <c r="Q650" s="7"/>
      <c r="R650" s="857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3"/>
      <c r="EF650" s="3"/>
      <c r="EG650" s="3"/>
      <c r="EH650" s="3"/>
      <c r="EI650" s="3"/>
      <c r="EJ650" s="3"/>
      <c r="EK650" s="3"/>
      <c r="EL650" s="3"/>
    </row>
    <row r="651" spans="1:142" s="1" customFormat="1" ht="12.75" x14ac:dyDescent="0.2">
      <c r="A651" s="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858"/>
      <c r="Q651" s="7"/>
      <c r="R651" s="857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3"/>
      <c r="EF651" s="3"/>
      <c r="EG651" s="3"/>
      <c r="EH651" s="3"/>
      <c r="EI651" s="3"/>
      <c r="EJ651" s="3"/>
      <c r="EK651" s="3"/>
      <c r="EL651" s="3"/>
    </row>
    <row r="652" spans="1:142" s="1" customFormat="1" ht="12.75" x14ac:dyDescent="0.2">
      <c r="A652" s="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858"/>
      <c r="Q652" s="7"/>
      <c r="R652" s="857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3"/>
      <c r="EF652" s="3"/>
      <c r="EG652" s="3"/>
      <c r="EH652" s="3"/>
      <c r="EI652" s="3"/>
      <c r="EJ652" s="3"/>
      <c r="EK652" s="3"/>
      <c r="EL652" s="3"/>
    </row>
    <row r="653" spans="1:142" s="1" customFormat="1" ht="12.75" x14ac:dyDescent="0.2">
      <c r="A653" s="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858"/>
      <c r="Q653" s="7"/>
      <c r="R653" s="857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3"/>
      <c r="EF653" s="3"/>
      <c r="EG653" s="3"/>
      <c r="EH653" s="3"/>
      <c r="EI653" s="3"/>
      <c r="EJ653" s="3"/>
      <c r="EK653" s="3"/>
      <c r="EL653" s="3"/>
    </row>
    <row r="654" spans="1:142" s="1" customFormat="1" ht="12.75" x14ac:dyDescent="0.2">
      <c r="A654" s="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858"/>
      <c r="Q654" s="7"/>
      <c r="R654" s="857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3"/>
      <c r="EF654" s="3"/>
      <c r="EG654" s="3"/>
      <c r="EH654" s="3"/>
      <c r="EI654" s="3"/>
      <c r="EJ654" s="3"/>
      <c r="EK654" s="3"/>
      <c r="EL654" s="3"/>
    </row>
    <row r="655" spans="1:142" s="1" customFormat="1" ht="12.75" x14ac:dyDescent="0.2">
      <c r="A655" s="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858"/>
      <c r="Q655" s="7"/>
      <c r="R655" s="857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3"/>
      <c r="EF655" s="3"/>
      <c r="EG655" s="3"/>
      <c r="EH655" s="3"/>
      <c r="EI655" s="3"/>
      <c r="EJ655" s="3"/>
      <c r="EK655" s="3"/>
      <c r="EL655" s="3"/>
    </row>
    <row r="656" spans="1:142" s="1" customFormat="1" ht="12.75" x14ac:dyDescent="0.2">
      <c r="A656" s="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858"/>
      <c r="Q656" s="7"/>
      <c r="R656" s="857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3"/>
      <c r="EF656" s="3"/>
      <c r="EG656" s="3"/>
      <c r="EH656" s="3"/>
      <c r="EI656" s="3"/>
      <c r="EJ656" s="3"/>
      <c r="EK656" s="3"/>
      <c r="EL656" s="3"/>
    </row>
    <row r="657" spans="1:142" s="1" customFormat="1" ht="12.75" x14ac:dyDescent="0.2">
      <c r="A657" s="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858"/>
      <c r="Q657" s="7"/>
      <c r="R657" s="857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3"/>
      <c r="EF657" s="3"/>
      <c r="EG657" s="3"/>
      <c r="EH657" s="3"/>
      <c r="EI657" s="3"/>
      <c r="EJ657" s="3"/>
      <c r="EK657" s="3"/>
      <c r="EL657" s="3"/>
    </row>
    <row r="658" spans="1:142" s="1" customFormat="1" ht="12.75" x14ac:dyDescent="0.2">
      <c r="A658" s="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858"/>
      <c r="Q658" s="7"/>
      <c r="R658" s="857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3"/>
      <c r="EF658" s="3"/>
      <c r="EG658" s="3"/>
      <c r="EH658" s="3"/>
      <c r="EI658" s="3"/>
      <c r="EJ658" s="3"/>
      <c r="EK658" s="3"/>
      <c r="EL658" s="3"/>
    </row>
    <row r="659" spans="1:142" s="1" customFormat="1" ht="12.75" x14ac:dyDescent="0.2">
      <c r="A659" s="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858"/>
      <c r="Q659" s="7"/>
      <c r="R659" s="857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3"/>
      <c r="EF659" s="3"/>
      <c r="EG659" s="3"/>
      <c r="EH659" s="3"/>
      <c r="EI659" s="3"/>
      <c r="EJ659" s="3"/>
      <c r="EK659" s="3"/>
      <c r="EL659" s="3"/>
    </row>
    <row r="660" spans="1:142" s="1" customFormat="1" ht="12.75" x14ac:dyDescent="0.2">
      <c r="A660" s="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858"/>
      <c r="Q660" s="7"/>
      <c r="R660" s="857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3"/>
      <c r="EF660" s="3"/>
      <c r="EG660" s="3"/>
      <c r="EH660" s="3"/>
      <c r="EI660" s="3"/>
      <c r="EJ660" s="3"/>
      <c r="EK660" s="3"/>
      <c r="EL660" s="3"/>
    </row>
    <row r="661" spans="1:142" s="1" customFormat="1" ht="12.75" x14ac:dyDescent="0.2">
      <c r="A661" s="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858"/>
      <c r="Q661" s="7"/>
      <c r="R661" s="857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3"/>
      <c r="EF661" s="3"/>
      <c r="EG661" s="3"/>
      <c r="EH661" s="3"/>
      <c r="EI661" s="3"/>
      <c r="EJ661" s="3"/>
      <c r="EK661" s="3"/>
      <c r="EL661" s="3"/>
    </row>
    <row r="662" spans="1:142" s="1" customFormat="1" ht="12.75" x14ac:dyDescent="0.2">
      <c r="A662" s="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858"/>
      <c r="Q662" s="7"/>
      <c r="R662" s="857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3"/>
      <c r="EF662" s="3"/>
      <c r="EG662" s="3"/>
      <c r="EH662" s="3"/>
      <c r="EI662" s="3"/>
      <c r="EJ662" s="3"/>
      <c r="EK662" s="3"/>
      <c r="EL662" s="3"/>
    </row>
    <row r="663" spans="1:142" s="1" customFormat="1" ht="12.75" x14ac:dyDescent="0.2">
      <c r="A663" s="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858"/>
      <c r="Q663" s="7"/>
      <c r="R663" s="857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3"/>
      <c r="EF663" s="3"/>
      <c r="EG663" s="3"/>
      <c r="EH663" s="3"/>
      <c r="EI663" s="3"/>
      <c r="EJ663" s="3"/>
      <c r="EK663" s="3"/>
      <c r="EL663" s="3"/>
    </row>
    <row r="664" spans="1:142" s="1" customFormat="1" ht="12.75" x14ac:dyDescent="0.2">
      <c r="A664" s="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858"/>
      <c r="Q664" s="7"/>
      <c r="R664" s="857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3"/>
      <c r="EF664" s="3"/>
      <c r="EG664" s="3"/>
      <c r="EH664" s="3"/>
      <c r="EI664" s="3"/>
      <c r="EJ664" s="3"/>
      <c r="EK664" s="3"/>
      <c r="EL664" s="3"/>
    </row>
    <row r="665" spans="1:142" s="1" customFormat="1" ht="12.75" x14ac:dyDescent="0.2">
      <c r="A665" s="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858"/>
      <c r="Q665" s="7"/>
      <c r="R665" s="857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3"/>
      <c r="EF665" s="3"/>
      <c r="EG665" s="3"/>
      <c r="EH665" s="3"/>
      <c r="EI665" s="3"/>
      <c r="EJ665" s="3"/>
      <c r="EK665" s="3"/>
      <c r="EL665" s="3"/>
    </row>
    <row r="666" spans="1:142" s="1" customFormat="1" ht="12.75" x14ac:dyDescent="0.2">
      <c r="A666" s="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858"/>
      <c r="Q666" s="7"/>
      <c r="R666" s="857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3"/>
      <c r="EF666" s="3"/>
      <c r="EG666" s="3"/>
      <c r="EH666" s="3"/>
      <c r="EI666" s="3"/>
      <c r="EJ666" s="3"/>
      <c r="EK666" s="3"/>
      <c r="EL666" s="3"/>
    </row>
    <row r="667" spans="1:142" s="1" customFormat="1" ht="12.75" x14ac:dyDescent="0.2">
      <c r="A667" s="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858"/>
      <c r="Q667" s="7"/>
      <c r="R667" s="857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3"/>
      <c r="EF667" s="3"/>
      <c r="EG667" s="3"/>
      <c r="EH667" s="3"/>
      <c r="EI667" s="3"/>
      <c r="EJ667" s="3"/>
      <c r="EK667" s="3"/>
      <c r="EL667" s="3"/>
    </row>
    <row r="668" spans="1:142" s="1" customFormat="1" ht="12.75" x14ac:dyDescent="0.2">
      <c r="A668" s="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858"/>
      <c r="Q668" s="7"/>
      <c r="R668" s="857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3"/>
      <c r="EF668" s="3"/>
      <c r="EG668" s="3"/>
      <c r="EH668" s="3"/>
      <c r="EI668" s="3"/>
      <c r="EJ668" s="3"/>
      <c r="EK668" s="3"/>
      <c r="EL668" s="3"/>
    </row>
    <row r="669" spans="1:142" s="1" customFormat="1" ht="12.75" x14ac:dyDescent="0.2">
      <c r="A669" s="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858"/>
      <c r="Q669" s="7"/>
      <c r="R669" s="857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3"/>
      <c r="EF669" s="3"/>
      <c r="EG669" s="3"/>
      <c r="EH669" s="3"/>
      <c r="EI669" s="3"/>
      <c r="EJ669" s="3"/>
      <c r="EK669" s="3"/>
      <c r="EL669" s="3"/>
    </row>
    <row r="670" spans="1:142" s="1" customFormat="1" ht="12.75" x14ac:dyDescent="0.2">
      <c r="A670" s="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858"/>
      <c r="Q670" s="7"/>
      <c r="R670" s="857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3"/>
      <c r="EF670" s="3"/>
      <c r="EG670" s="3"/>
      <c r="EH670" s="3"/>
      <c r="EI670" s="3"/>
      <c r="EJ670" s="3"/>
      <c r="EK670" s="3"/>
      <c r="EL670" s="3"/>
    </row>
    <row r="671" spans="1:142" s="1" customFormat="1" ht="12.75" x14ac:dyDescent="0.2">
      <c r="A671" s="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858"/>
      <c r="Q671" s="7"/>
      <c r="R671" s="857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3"/>
      <c r="EF671" s="3"/>
      <c r="EG671" s="3"/>
      <c r="EH671" s="3"/>
      <c r="EI671" s="3"/>
      <c r="EJ671" s="3"/>
      <c r="EK671" s="3"/>
      <c r="EL671" s="3"/>
    </row>
    <row r="672" spans="1:142" s="1" customFormat="1" ht="12.75" x14ac:dyDescent="0.2">
      <c r="A672" s="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858"/>
      <c r="Q672" s="7"/>
      <c r="R672" s="857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3"/>
      <c r="EF672" s="3"/>
      <c r="EG672" s="3"/>
      <c r="EH672" s="3"/>
      <c r="EI672" s="3"/>
      <c r="EJ672" s="3"/>
      <c r="EK672" s="3"/>
      <c r="EL672" s="3"/>
    </row>
    <row r="673" spans="1:142" s="1" customFormat="1" ht="12.75" x14ac:dyDescent="0.2">
      <c r="A673" s="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858"/>
      <c r="Q673" s="7"/>
      <c r="R673" s="857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3"/>
      <c r="EF673" s="3"/>
      <c r="EG673" s="3"/>
      <c r="EH673" s="3"/>
      <c r="EI673" s="3"/>
      <c r="EJ673" s="3"/>
      <c r="EK673" s="3"/>
      <c r="EL673" s="3"/>
    </row>
    <row r="674" spans="1:142" s="1" customFormat="1" ht="12.75" x14ac:dyDescent="0.2">
      <c r="A674" s="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858"/>
      <c r="Q674" s="7"/>
      <c r="R674" s="857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3"/>
      <c r="EF674" s="3"/>
      <c r="EG674" s="3"/>
      <c r="EH674" s="3"/>
      <c r="EI674" s="3"/>
      <c r="EJ674" s="3"/>
      <c r="EK674" s="3"/>
      <c r="EL674" s="3"/>
    </row>
    <row r="675" spans="1:142" s="1" customFormat="1" ht="12.75" x14ac:dyDescent="0.2">
      <c r="A675" s="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858"/>
      <c r="Q675" s="7"/>
      <c r="R675" s="857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3"/>
      <c r="EF675" s="3"/>
      <c r="EG675" s="3"/>
      <c r="EH675" s="3"/>
      <c r="EI675" s="3"/>
      <c r="EJ675" s="3"/>
      <c r="EK675" s="3"/>
      <c r="EL675" s="3"/>
    </row>
    <row r="676" spans="1:142" s="1" customFormat="1" ht="12.75" x14ac:dyDescent="0.2">
      <c r="A676" s="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858"/>
      <c r="Q676" s="7"/>
      <c r="R676" s="857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3"/>
      <c r="EF676" s="3"/>
      <c r="EG676" s="3"/>
      <c r="EH676" s="3"/>
      <c r="EI676" s="3"/>
      <c r="EJ676" s="3"/>
      <c r="EK676" s="3"/>
      <c r="EL676" s="3"/>
    </row>
    <row r="677" spans="1:142" s="1" customFormat="1" ht="12.75" x14ac:dyDescent="0.2">
      <c r="A677" s="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858"/>
      <c r="Q677" s="7"/>
      <c r="R677" s="857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3"/>
      <c r="EF677" s="3"/>
      <c r="EG677" s="3"/>
      <c r="EH677" s="3"/>
      <c r="EI677" s="3"/>
      <c r="EJ677" s="3"/>
      <c r="EK677" s="3"/>
      <c r="EL677" s="3"/>
    </row>
    <row r="678" spans="1:142" s="1" customFormat="1" ht="12.75" x14ac:dyDescent="0.2">
      <c r="A678" s="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858"/>
      <c r="Q678" s="7"/>
      <c r="R678" s="857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3"/>
      <c r="EF678" s="3"/>
      <c r="EG678" s="3"/>
      <c r="EH678" s="3"/>
      <c r="EI678" s="3"/>
      <c r="EJ678" s="3"/>
      <c r="EK678" s="3"/>
      <c r="EL678" s="3"/>
    </row>
    <row r="679" spans="1:142" s="1" customFormat="1" ht="12.75" x14ac:dyDescent="0.2">
      <c r="A679" s="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858"/>
      <c r="Q679" s="7"/>
      <c r="R679" s="857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3"/>
      <c r="EF679" s="3"/>
      <c r="EG679" s="3"/>
      <c r="EH679" s="3"/>
      <c r="EI679" s="3"/>
      <c r="EJ679" s="3"/>
      <c r="EK679" s="3"/>
      <c r="EL679" s="3"/>
    </row>
    <row r="680" spans="1:142" s="1" customFormat="1" ht="12.75" x14ac:dyDescent="0.2">
      <c r="A680" s="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858"/>
      <c r="Q680" s="7"/>
      <c r="R680" s="857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3"/>
      <c r="EF680" s="3"/>
      <c r="EG680" s="3"/>
      <c r="EH680" s="3"/>
      <c r="EI680" s="3"/>
      <c r="EJ680" s="3"/>
      <c r="EK680" s="3"/>
      <c r="EL680" s="3"/>
    </row>
    <row r="681" spans="1:142" s="1" customFormat="1" ht="12.75" x14ac:dyDescent="0.2">
      <c r="A681" s="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858"/>
      <c r="Q681" s="7"/>
      <c r="R681" s="857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3"/>
      <c r="EF681" s="3"/>
      <c r="EG681" s="3"/>
      <c r="EH681" s="3"/>
      <c r="EI681" s="3"/>
      <c r="EJ681" s="3"/>
      <c r="EK681" s="3"/>
      <c r="EL681" s="3"/>
    </row>
    <row r="682" spans="1:142" s="1" customFormat="1" ht="12.75" x14ac:dyDescent="0.2">
      <c r="A682" s="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858"/>
      <c r="Q682" s="7"/>
      <c r="R682" s="857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3"/>
      <c r="EF682" s="3"/>
      <c r="EG682" s="3"/>
      <c r="EH682" s="3"/>
      <c r="EI682" s="3"/>
      <c r="EJ682" s="3"/>
      <c r="EK682" s="3"/>
      <c r="EL682" s="3"/>
    </row>
    <row r="683" spans="1:142" s="1" customFormat="1" ht="12.75" x14ac:dyDescent="0.2">
      <c r="A683" s="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858"/>
      <c r="Q683" s="7"/>
      <c r="R683" s="857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3"/>
      <c r="EF683" s="3"/>
      <c r="EG683" s="3"/>
      <c r="EH683" s="3"/>
      <c r="EI683" s="3"/>
      <c r="EJ683" s="3"/>
      <c r="EK683" s="3"/>
      <c r="EL683" s="3"/>
    </row>
    <row r="684" spans="1:142" s="1" customFormat="1" ht="12.75" x14ac:dyDescent="0.2">
      <c r="A684" s="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858"/>
      <c r="Q684" s="7"/>
      <c r="R684" s="857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3"/>
      <c r="EF684" s="3"/>
      <c r="EG684" s="3"/>
      <c r="EH684" s="3"/>
      <c r="EI684" s="3"/>
      <c r="EJ684" s="3"/>
      <c r="EK684" s="3"/>
      <c r="EL684" s="3"/>
    </row>
    <row r="685" spans="1:142" s="1" customFormat="1" ht="12.75" x14ac:dyDescent="0.2">
      <c r="A685" s="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858"/>
      <c r="Q685" s="7"/>
      <c r="R685" s="857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3"/>
      <c r="EF685" s="3"/>
      <c r="EG685" s="3"/>
      <c r="EH685" s="3"/>
      <c r="EI685" s="3"/>
      <c r="EJ685" s="3"/>
      <c r="EK685" s="3"/>
      <c r="EL685" s="3"/>
    </row>
    <row r="686" spans="1:142" s="1" customFormat="1" ht="12.75" x14ac:dyDescent="0.2">
      <c r="A686" s="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858"/>
      <c r="Q686" s="7"/>
      <c r="R686" s="857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3"/>
      <c r="EF686" s="3"/>
      <c r="EG686" s="3"/>
      <c r="EH686" s="3"/>
      <c r="EI686" s="3"/>
      <c r="EJ686" s="3"/>
      <c r="EK686" s="3"/>
      <c r="EL686" s="3"/>
    </row>
    <row r="687" spans="1:142" s="1" customFormat="1" ht="12.75" x14ac:dyDescent="0.2">
      <c r="A687" s="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858"/>
      <c r="Q687" s="7"/>
      <c r="R687" s="857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3"/>
      <c r="EF687" s="3"/>
      <c r="EG687" s="3"/>
      <c r="EH687" s="3"/>
      <c r="EI687" s="3"/>
      <c r="EJ687" s="3"/>
      <c r="EK687" s="3"/>
      <c r="EL687" s="3"/>
    </row>
    <row r="688" spans="1:142" s="1" customFormat="1" ht="12.75" x14ac:dyDescent="0.2">
      <c r="A688" s="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858"/>
      <c r="Q688" s="7"/>
      <c r="R688" s="857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3"/>
      <c r="EF688" s="3"/>
      <c r="EG688" s="3"/>
      <c r="EH688" s="3"/>
      <c r="EI688" s="3"/>
      <c r="EJ688" s="3"/>
      <c r="EK688" s="3"/>
      <c r="EL688" s="3"/>
    </row>
    <row r="689" spans="1:142" s="1" customFormat="1" ht="12.75" x14ac:dyDescent="0.2">
      <c r="A689" s="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858"/>
      <c r="Q689" s="7"/>
      <c r="R689" s="857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3"/>
      <c r="EF689" s="3"/>
      <c r="EG689" s="3"/>
      <c r="EH689" s="3"/>
      <c r="EI689" s="3"/>
      <c r="EJ689" s="3"/>
      <c r="EK689" s="3"/>
      <c r="EL689" s="3"/>
    </row>
    <row r="690" spans="1:142" s="1" customFormat="1" ht="12.75" x14ac:dyDescent="0.2">
      <c r="A690" s="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858"/>
      <c r="Q690" s="7"/>
      <c r="R690" s="857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3"/>
      <c r="EF690" s="3"/>
      <c r="EG690" s="3"/>
      <c r="EH690" s="3"/>
      <c r="EI690" s="3"/>
      <c r="EJ690" s="3"/>
      <c r="EK690" s="3"/>
      <c r="EL690" s="3"/>
    </row>
    <row r="691" spans="1:142" s="1" customFormat="1" ht="12.75" x14ac:dyDescent="0.2">
      <c r="A691" s="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858"/>
      <c r="Q691" s="7"/>
      <c r="R691" s="857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3"/>
      <c r="EF691" s="3"/>
      <c r="EG691" s="3"/>
      <c r="EH691" s="3"/>
      <c r="EI691" s="3"/>
      <c r="EJ691" s="3"/>
      <c r="EK691" s="3"/>
      <c r="EL691" s="3"/>
    </row>
    <row r="692" spans="1:142" s="1" customFormat="1" ht="12.75" x14ac:dyDescent="0.2">
      <c r="A692" s="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858"/>
      <c r="Q692" s="7"/>
      <c r="R692" s="857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3"/>
      <c r="EF692" s="3"/>
      <c r="EG692" s="3"/>
      <c r="EH692" s="3"/>
      <c r="EI692" s="3"/>
      <c r="EJ692" s="3"/>
      <c r="EK692" s="3"/>
      <c r="EL692" s="3"/>
    </row>
    <row r="693" spans="1:142" s="1" customFormat="1" ht="12.75" x14ac:dyDescent="0.2">
      <c r="A693" s="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858"/>
      <c r="Q693" s="7"/>
      <c r="R693" s="857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3"/>
      <c r="EF693" s="3"/>
      <c r="EG693" s="3"/>
      <c r="EH693" s="3"/>
      <c r="EI693" s="3"/>
      <c r="EJ693" s="3"/>
      <c r="EK693" s="3"/>
      <c r="EL693" s="3"/>
    </row>
    <row r="694" spans="1:142" s="1" customFormat="1" ht="12.75" x14ac:dyDescent="0.2">
      <c r="A694" s="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858"/>
      <c r="Q694" s="7"/>
      <c r="R694" s="857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3"/>
      <c r="EF694" s="3"/>
      <c r="EG694" s="3"/>
      <c r="EH694" s="3"/>
      <c r="EI694" s="3"/>
      <c r="EJ694" s="3"/>
      <c r="EK694" s="3"/>
      <c r="EL694" s="3"/>
    </row>
    <row r="695" spans="1:142" s="1" customFormat="1" ht="12.75" x14ac:dyDescent="0.2">
      <c r="A695" s="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858"/>
      <c r="Q695" s="7"/>
      <c r="R695" s="857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3"/>
      <c r="EF695" s="3"/>
      <c r="EG695" s="3"/>
      <c r="EH695" s="3"/>
      <c r="EI695" s="3"/>
      <c r="EJ695" s="3"/>
      <c r="EK695" s="3"/>
      <c r="EL695" s="3"/>
    </row>
    <row r="696" spans="1:142" s="1" customFormat="1" ht="12.75" x14ac:dyDescent="0.2">
      <c r="A696" s="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858"/>
      <c r="Q696" s="7"/>
      <c r="R696" s="857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3"/>
      <c r="EF696" s="3"/>
      <c r="EG696" s="3"/>
      <c r="EH696" s="3"/>
      <c r="EI696" s="3"/>
      <c r="EJ696" s="3"/>
      <c r="EK696" s="3"/>
      <c r="EL696" s="3"/>
    </row>
    <row r="697" spans="1:142" s="1" customFormat="1" ht="12.75" x14ac:dyDescent="0.2">
      <c r="A697" s="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858"/>
      <c r="Q697" s="7"/>
      <c r="R697" s="857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3"/>
      <c r="EF697" s="3"/>
      <c r="EG697" s="3"/>
      <c r="EH697" s="3"/>
      <c r="EI697" s="3"/>
      <c r="EJ697" s="3"/>
      <c r="EK697" s="3"/>
      <c r="EL697" s="3"/>
    </row>
    <row r="698" spans="1:142" s="1" customFormat="1" ht="12.75" x14ac:dyDescent="0.2">
      <c r="A698" s="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858"/>
      <c r="Q698" s="7"/>
      <c r="R698" s="857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3"/>
      <c r="EF698" s="3"/>
      <c r="EG698" s="3"/>
      <c r="EH698" s="3"/>
      <c r="EI698" s="3"/>
      <c r="EJ698" s="3"/>
      <c r="EK698" s="3"/>
      <c r="EL698" s="3"/>
    </row>
    <row r="699" spans="1:142" s="1" customFormat="1" ht="12.75" x14ac:dyDescent="0.2">
      <c r="A699" s="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858"/>
      <c r="Q699" s="7"/>
      <c r="R699" s="857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3"/>
      <c r="EF699" s="3"/>
      <c r="EG699" s="3"/>
      <c r="EH699" s="3"/>
      <c r="EI699" s="3"/>
      <c r="EJ699" s="3"/>
      <c r="EK699" s="3"/>
      <c r="EL699" s="3"/>
    </row>
    <row r="700" spans="1:142" s="1" customFormat="1" ht="12.75" x14ac:dyDescent="0.2">
      <c r="A700" s="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858"/>
      <c r="Q700" s="7"/>
      <c r="R700" s="857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3"/>
      <c r="EF700" s="3"/>
      <c r="EG700" s="3"/>
      <c r="EH700" s="3"/>
      <c r="EI700" s="3"/>
      <c r="EJ700" s="3"/>
      <c r="EK700" s="3"/>
      <c r="EL700" s="3"/>
    </row>
    <row r="701" spans="1:142" s="1" customFormat="1" ht="12.75" x14ac:dyDescent="0.2">
      <c r="A701" s="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858"/>
      <c r="Q701" s="7"/>
      <c r="R701" s="857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3"/>
      <c r="EF701" s="3"/>
      <c r="EG701" s="3"/>
      <c r="EH701" s="3"/>
      <c r="EI701" s="3"/>
      <c r="EJ701" s="3"/>
      <c r="EK701" s="3"/>
      <c r="EL701" s="3"/>
    </row>
    <row r="702" spans="1:142" s="1" customFormat="1" ht="12.75" x14ac:dyDescent="0.2">
      <c r="A702" s="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858"/>
      <c r="Q702" s="7"/>
      <c r="R702" s="857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3"/>
      <c r="EF702" s="3"/>
      <c r="EG702" s="3"/>
      <c r="EH702" s="3"/>
      <c r="EI702" s="3"/>
      <c r="EJ702" s="3"/>
      <c r="EK702" s="3"/>
      <c r="EL702" s="3"/>
    </row>
    <row r="703" spans="1:142" s="1" customFormat="1" ht="12.75" x14ac:dyDescent="0.2">
      <c r="A703" s="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858"/>
      <c r="Q703" s="7"/>
      <c r="R703" s="857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3"/>
      <c r="EF703" s="3"/>
      <c r="EG703" s="3"/>
      <c r="EH703" s="3"/>
      <c r="EI703" s="3"/>
      <c r="EJ703" s="3"/>
      <c r="EK703" s="3"/>
      <c r="EL703" s="3"/>
    </row>
    <row r="704" spans="1:142" s="1" customFormat="1" ht="12.75" x14ac:dyDescent="0.2">
      <c r="A704" s="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858"/>
      <c r="Q704" s="7"/>
      <c r="R704" s="857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3"/>
      <c r="EF704" s="3"/>
      <c r="EG704" s="3"/>
      <c r="EH704" s="3"/>
      <c r="EI704" s="3"/>
      <c r="EJ704" s="3"/>
      <c r="EK704" s="3"/>
      <c r="EL704" s="3"/>
    </row>
    <row r="705" spans="1:142" s="1" customFormat="1" ht="12.75" x14ac:dyDescent="0.2">
      <c r="A705" s="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858"/>
      <c r="Q705" s="7"/>
      <c r="R705" s="857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3"/>
      <c r="EF705" s="3"/>
      <c r="EG705" s="3"/>
      <c r="EH705" s="3"/>
      <c r="EI705" s="3"/>
      <c r="EJ705" s="3"/>
      <c r="EK705" s="3"/>
      <c r="EL705" s="3"/>
    </row>
    <row r="706" spans="1:142" s="1" customFormat="1" ht="12.75" x14ac:dyDescent="0.2">
      <c r="A706" s="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858"/>
      <c r="Q706" s="7"/>
      <c r="R706" s="857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3"/>
      <c r="EF706" s="3"/>
      <c r="EG706" s="3"/>
      <c r="EH706" s="3"/>
      <c r="EI706" s="3"/>
      <c r="EJ706" s="3"/>
      <c r="EK706" s="3"/>
      <c r="EL706" s="3"/>
    </row>
    <row r="707" spans="1:142" s="1" customFormat="1" ht="12.75" x14ac:dyDescent="0.2">
      <c r="A707" s="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858"/>
      <c r="Q707" s="7"/>
      <c r="R707" s="857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3"/>
      <c r="EF707" s="3"/>
      <c r="EG707" s="3"/>
      <c r="EH707" s="3"/>
      <c r="EI707" s="3"/>
      <c r="EJ707" s="3"/>
      <c r="EK707" s="3"/>
      <c r="EL707" s="3"/>
    </row>
    <row r="708" spans="1:142" s="1" customFormat="1" ht="12.75" x14ac:dyDescent="0.2">
      <c r="A708" s="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858"/>
      <c r="Q708" s="7"/>
      <c r="R708" s="857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3"/>
      <c r="EF708" s="3"/>
      <c r="EG708" s="3"/>
      <c r="EH708" s="3"/>
      <c r="EI708" s="3"/>
      <c r="EJ708" s="3"/>
      <c r="EK708" s="3"/>
      <c r="EL708" s="3"/>
    </row>
    <row r="709" spans="1:142" s="1" customFormat="1" ht="12.75" x14ac:dyDescent="0.2">
      <c r="A709" s="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858"/>
      <c r="Q709" s="7"/>
      <c r="R709" s="857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3"/>
      <c r="EF709" s="3"/>
      <c r="EG709" s="3"/>
      <c r="EH709" s="3"/>
      <c r="EI709" s="3"/>
      <c r="EJ709" s="3"/>
      <c r="EK709" s="3"/>
      <c r="EL709" s="3"/>
    </row>
    <row r="710" spans="1:142" s="1" customFormat="1" ht="12.75" x14ac:dyDescent="0.2">
      <c r="A710" s="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858"/>
      <c r="Q710" s="7"/>
      <c r="R710" s="857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3"/>
      <c r="EF710" s="3"/>
      <c r="EG710" s="3"/>
      <c r="EH710" s="3"/>
      <c r="EI710" s="3"/>
      <c r="EJ710" s="3"/>
      <c r="EK710" s="3"/>
      <c r="EL710" s="3"/>
    </row>
    <row r="711" spans="1:142" s="1" customFormat="1" ht="12.75" x14ac:dyDescent="0.2">
      <c r="A711" s="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858"/>
      <c r="Q711" s="7"/>
      <c r="R711" s="857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3"/>
      <c r="EF711" s="3"/>
      <c r="EG711" s="3"/>
      <c r="EH711" s="3"/>
      <c r="EI711" s="3"/>
      <c r="EJ711" s="3"/>
      <c r="EK711" s="3"/>
      <c r="EL711" s="3"/>
    </row>
    <row r="712" spans="1:142" s="1" customFormat="1" ht="12.75" x14ac:dyDescent="0.2">
      <c r="A712" s="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858"/>
      <c r="Q712" s="7"/>
      <c r="R712" s="857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3"/>
      <c r="EF712" s="3"/>
      <c r="EG712" s="3"/>
      <c r="EH712" s="3"/>
      <c r="EI712" s="3"/>
      <c r="EJ712" s="3"/>
      <c r="EK712" s="3"/>
      <c r="EL712" s="3"/>
    </row>
    <row r="713" spans="1:142" s="1" customFormat="1" ht="12.75" x14ac:dyDescent="0.2">
      <c r="A713" s="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858"/>
      <c r="Q713" s="7"/>
      <c r="R713" s="857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3"/>
      <c r="EF713" s="3"/>
      <c r="EG713" s="3"/>
      <c r="EH713" s="3"/>
      <c r="EI713" s="3"/>
      <c r="EJ713" s="3"/>
      <c r="EK713" s="3"/>
      <c r="EL713" s="3"/>
    </row>
    <row r="714" spans="1:142" s="1" customFormat="1" ht="12.75" x14ac:dyDescent="0.2">
      <c r="A714" s="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858"/>
      <c r="Q714" s="7"/>
      <c r="R714" s="857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3"/>
      <c r="EF714" s="3"/>
      <c r="EG714" s="3"/>
      <c r="EH714" s="3"/>
      <c r="EI714" s="3"/>
      <c r="EJ714" s="3"/>
      <c r="EK714" s="3"/>
      <c r="EL714" s="3"/>
    </row>
    <row r="715" spans="1:142" s="1" customFormat="1" ht="12.75" x14ac:dyDescent="0.2">
      <c r="A715" s="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858"/>
      <c r="Q715" s="7"/>
      <c r="R715" s="857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3"/>
      <c r="EF715" s="3"/>
      <c r="EG715" s="3"/>
      <c r="EH715" s="3"/>
      <c r="EI715" s="3"/>
      <c r="EJ715" s="3"/>
      <c r="EK715" s="3"/>
      <c r="EL715" s="3"/>
    </row>
    <row r="716" spans="1:142" s="1" customFormat="1" ht="12.75" x14ac:dyDescent="0.2">
      <c r="A716" s="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858"/>
      <c r="Q716" s="7"/>
      <c r="R716" s="857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3"/>
      <c r="EF716" s="3"/>
      <c r="EG716" s="3"/>
      <c r="EH716" s="3"/>
      <c r="EI716" s="3"/>
      <c r="EJ716" s="3"/>
      <c r="EK716" s="3"/>
      <c r="EL716" s="3"/>
    </row>
    <row r="717" spans="1:142" s="1" customFormat="1" ht="12.75" x14ac:dyDescent="0.2">
      <c r="A717" s="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858"/>
      <c r="Q717" s="7"/>
      <c r="R717" s="857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3"/>
      <c r="EF717" s="3"/>
      <c r="EG717" s="3"/>
      <c r="EH717" s="3"/>
      <c r="EI717" s="3"/>
      <c r="EJ717" s="3"/>
      <c r="EK717" s="3"/>
      <c r="EL717" s="3"/>
    </row>
    <row r="718" spans="1:142" s="1" customFormat="1" ht="12.75" x14ac:dyDescent="0.2">
      <c r="A718" s="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858"/>
      <c r="Q718" s="7"/>
      <c r="R718" s="857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3"/>
      <c r="EF718" s="3"/>
      <c r="EG718" s="3"/>
      <c r="EH718" s="3"/>
      <c r="EI718" s="3"/>
      <c r="EJ718" s="3"/>
      <c r="EK718" s="3"/>
      <c r="EL718" s="3"/>
    </row>
    <row r="719" spans="1:142" s="1" customFormat="1" ht="12.75" x14ac:dyDescent="0.2">
      <c r="A719" s="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858"/>
      <c r="Q719" s="7"/>
      <c r="R719" s="857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3"/>
      <c r="EF719" s="3"/>
      <c r="EG719" s="3"/>
      <c r="EH719" s="3"/>
      <c r="EI719" s="3"/>
      <c r="EJ719" s="3"/>
      <c r="EK719" s="3"/>
      <c r="EL719" s="3"/>
    </row>
    <row r="720" spans="1:142" s="1" customFormat="1" ht="12.75" x14ac:dyDescent="0.2">
      <c r="A720" s="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858"/>
      <c r="Q720" s="7"/>
      <c r="R720" s="857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3"/>
      <c r="EF720" s="3"/>
      <c r="EG720" s="3"/>
      <c r="EH720" s="3"/>
      <c r="EI720" s="3"/>
      <c r="EJ720" s="3"/>
      <c r="EK720" s="3"/>
      <c r="EL720" s="3"/>
    </row>
    <row r="721" spans="1:142" s="1" customFormat="1" ht="12.75" x14ac:dyDescent="0.2">
      <c r="A721" s="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858"/>
      <c r="Q721" s="7"/>
      <c r="R721" s="857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3"/>
      <c r="EF721" s="3"/>
      <c r="EG721" s="3"/>
      <c r="EH721" s="3"/>
      <c r="EI721" s="3"/>
      <c r="EJ721" s="3"/>
      <c r="EK721" s="3"/>
      <c r="EL721" s="3"/>
    </row>
    <row r="722" spans="1:142" s="1" customFormat="1" ht="12.75" x14ac:dyDescent="0.2">
      <c r="A722" s="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858"/>
      <c r="Q722" s="7"/>
      <c r="R722" s="857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3"/>
      <c r="EF722" s="3"/>
      <c r="EG722" s="3"/>
      <c r="EH722" s="3"/>
      <c r="EI722" s="3"/>
      <c r="EJ722" s="3"/>
      <c r="EK722" s="3"/>
      <c r="EL722" s="3"/>
    </row>
    <row r="723" spans="1:142" s="1" customFormat="1" ht="12.75" x14ac:dyDescent="0.2">
      <c r="A723" s="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858"/>
      <c r="Q723" s="7"/>
      <c r="R723" s="857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3"/>
      <c r="EF723" s="3"/>
      <c r="EG723" s="3"/>
      <c r="EH723" s="3"/>
      <c r="EI723" s="3"/>
      <c r="EJ723" s="3"/>
      <c r="EK723" s="3"/>
      <c r="EL723" s="3"/>
    </row>
    <row r="724" spans="1:142" s="1" customFormat="1" ht="12.75" x14ac:dyDescent="0.2">
      <c r="A724" s="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858"/>
      <c r="Q724" s="7"/>
      <c r="R724" s="857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3"/>
      <c r="EF724" s="3"/>
      <c r="EG724" s="3"/>
      <c r="EH724" s="3"/>
      <c r="EI724" s="3"/>
      <c r="EJ724" s="3"/>
      <c r="EK724" s="3"/>
      <c r="EL724" s="3"/>
    </row>
    <row r="725" spans="1:142" s="1" customFormat="1" ht="12.75" x14ac:dyDescent="0.2">
      <c r="A725" s="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858"/>
      <c r="Q725" s="7"/>
      <c r="R725" s="857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3"/>
      <c r="EF725" s="3"/>
      <c r="EG725" s="3"/>
      <c r="EH725" s="3"/>
      <c r="EI725" s="3"/>
      <c r="EJ725" s="3"/>
      <c r="EK725" s="3"/>
      <c r="EL725" s="3"/>
    </row>
    <row r="726" spans="1:142" s="1" customFormat="1" ht="12.75" x14ac:dyDescent="0.2">
      <c r="A726" s="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858"/>
      <c r="Q726" s="7"/>
      <c r="R726" s="857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3"/>
      <c r="EF726" s="3"/>
      <c r="EG726" s="3"/>
      <c r="EH726" s="3"/>
      <c r="EI726" s="3"/>
      <c r="EJ726" s="3"/>
      <c r="EK726" s="3"/>
      <c r="EL726" s="3"/>
    </row>
    <row r="727" spans="1:142" s="1" customFormat="1" ht="12.75" x14ac:dyDescent="0.2">
      <c r="A727" s="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858"/>
      <c r="Q727" s="7"/>
      <c r="R727" s="857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3"/>
      <c r="EF727" s="3"/>
      <c r="EG727" s="3"/>
      <c r="EH727" s="3"/>
      <c r="EI727" s="3"/>
      <c r="EJ727" s="3"/>
      <c r="EK727" s="3"/>
      <c r="EL727" s="3"/>
    </row>
    <row r="728" spans="1:142" s="1" customFormat="1" ht="12.75" x14ac:dyDescent="0.2">
      <c r="A728" s="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858"/>
      <c r="Q728" s="7"/>
      <c r="R728" s="857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3"/>
      <c r="EF728" s="3"/>
      <c r="EG728" s="3"/>
      <c r="EH728" s="3"/>
      <c r="EI728" s="3"/>
      <c r="EJ728" s="3"/>
      <c r="EK728" s="3"/>
      <c r="EL728" s="3"/>
    </row>
    <row r="729" spans="1:142" s="1" customFormat="1" ht="12.75" x14ac:dyDescent="0.2">
      <c r="A729" s="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858"/>
      <c r="Q729" s="7"/>
      <c r="R729" s="857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3"/>
      <c r="EF729" s="3"/>
      <c r="EG729" s="3"/>
      <c r="EH729" s="3"/>
      <c r="EI729" s="3"/>
      <c r="EJ729" s="3"/>
      <c r="EK729" s="3"/>
      <c r="EL729" s="3"/>
    </row>
    <row r="730" spans="1:142" s="1" customFormat="1" ht="12.75" x14ac:dyDescent="0.2">
      <c r="A730" s="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858"/>
      <c r="Q730" s="7"/>
      <c r="R730" s="857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3"/>
      <c r="EF730" s="3"/>
      <c r="EG730" s="3"/>
      <c r="EH730" s="3"/>
      <c r="EI730" s="3"/>
      <c r="EJ730" s="3"/>
      <c r="EK730" s="3"/>
      <c r="EL730" s="3"/>
    </row>
    <row r="731" spans="1:142" s="1" customFormat="1" ht="12.75" x14ac:dyDescent="0.2">
      <c r="A731" s="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858"/>
      <c r="Q731" s="7"/>
      <c r="R731" s="857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3"/>
      <c r="EF731" s="3"/>
      <c r="EG731" s="3"/>
      <c r="EH731" s="3"/>
      <c r="EI731" s="3"/>
      <c r="EJ731" s="3"/>
      <c r="EK731" s="3"/>
      <c r="EL731" s="3"/>
    </row>
    <row r="732" spans="1:142" s="1" customFormat="1" ht="12.75" x14ac:dyDescent="0.2">
      <c r="A732" s="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858"/>
      <c r="Q732" s="7"/>
      <c r="R732" s="857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3"/>
      <c r="EF732" s="3"/>
      <c r="EG732" s="3"/>
      <c r="EH732" s="3"/>
      <c r="EI732" s="3"/>
      <c r="EJ732" s="3"/>
      <c r="EK732" s="3"/>
      <c r="EL732" s="3"/>
    </row>
    <row r="733" spans="1:142" s="1" customFormat="1" ht="12.75" x14ac:dyDescent="0.2">
      <c r="A733" s="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858"/>
      <c r="Q733" s="7"/>
      <c r="R733" s="857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3"/>
      <c r="EF733" s="3"/>
      <c r="EG733" s="3"/>
      <c r="EH733" s="3"/>
      <c r="EI733" s="3"/>
      <c r="EJ733" s="3"/>
      <c r="EK733" s="3"/>
      <c r="EL733" s="3"/>
    </row>
    <row r="734" spans="1:142" s="1" customFormat="1" ht="12.75" x14ac:dyDescent="0.2">
      <c r="A734" s="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858"/>
      <c r="Q734" s="7"/>
      <c r="R734" s="857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3"/>
      <c r="EF734" s="3"/>
      <c r="EG734" s="3"/>
      <c r="EH734" s="3"/>
      <c r="EI734" s="3"/>
      <c r="EJ734" s="3"/>
      <c r="EK734" s="3"/>
      <c r="EL734" s="3"/>
    </row>
    <row r="735" spans="1:142" s="1" customFormat="1" ht="12.75" x14ac:dyDescent="0.2">
      <c r="A735" s="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858"/>
      <c r="Q735" s="7"/>
      <c r="R735" s="857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3"/>
      <c r="EF735" s="3"/>
      <c r="EG735" s="3"/>
      <c r="EH735" s="3"/>
      <c r="EI735" s="3"/>
      <c r="EJ735" s="3"/>
      <c r="EK735" s="3"/>
      <c r="EL735" s="3"/>
    </row>
    <row r="736" spans="1:142" s="1" customFormat="1" ht="12.75" x14ac:dyDescent="0.2">
      <c r="A736" s="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858"/>
      <c r="Q736" s="7"/>
      <c r="R736" s="857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3"/>
      <c r="EF736" s="3"/>
      <c r="EG736" s="3"/>
      <c r="EH736" s="3"/>
      <c r="EI736" s="3"/>
      <c r="EJ736" s="3"/>
      <c r="EK736" s="3"/>
      <c r="EL736" s="3"/>
    </row>
    <row r="737" spans="1:142" s="1" customFormat="1" ht="12.75" x14ac:dyDescent="0.2">
      <c r="A737" s="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858"/>
      <c r="Q737" s="7"/>
      <c r="R737" s="857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3"/>
      <c r="EF737" s="3"/>
      <c r="EG737" s="3"/>
      <c r="EH737" s="3"/>
      <c r="EI737" s="3"/>
      <c r="EJ737" s="3"/>
      <c r="EK737" s="3"/>
      <c r="EL737" s="3"/>
    </row>
    <row r="738" spans="1:142" s="1" customFormat="1" ht="12.75" x14ac:dyDescent="0.2">
      <c r="A738" s="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858"/>
      <c r="Q738" s="7"/>
      <c r="R738" s="857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3"/>
      <c r="EF738" s="3"/>
      <c r="EG738" s="3"/>
      <c r="EH738" s="3"/>
      <c r="EI738" s="3"/>
      <c r="EJ738" s="3"/>
      <c r="EK738" s="3"/>
      <c r="EL738" s="3"/>
    </row>
    <row r="739" spans="1:142" s="1" customFormat="1" ht="12.75" x14ac:dyDescent="0.2">
      <c r="A739" s="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858"/>
      <c r="Q739" s="7"/>
      <c r="R739" s="857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3"/>
      <c r="EF739" s="3"/>
      <c r="EG739" s="3"/>
      <c r="EH739" s="3"/>
      <c r="EI739" s="3"/>
      <c r="EJ739" s="3"/>
      <c r="EK739" s="3"/>
      <c r="EL739" s="3"/>
    </row>
    <row r="740" spans="1:142" s="1" customFormat="1" ht="12.75" x14ac:dyDescent="0.2">
      <c r="A740" s="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858"/>
      <c r="Q740" s="7"/>
      <c r="R740" s="857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3"/>
      <c r="EF740" s="3"/>
      <c r="EG740" s="3"/>
      <c r="EH740" s="3"/>
      <c r="EI740" s="3"/>
      <c r="EJ740" s="3"/>
      <c r="EK740" s="3"/>
      <c r="EL740" s="3"/>
    </row>
    <row r="741" spans="1:142" s="1" customFormat="1" ht="12.75" x14ac:dyDescent="0.2">
      <c r="A741" s="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858"/>
      <c r="Q741" s="7"/>
      <c r="R741" s="857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3"/>
      <c r="EF741" s="3"/>
      <c r="EG741" s="3"/>
      <c r="EH741" s="3"/>
      <c r="EI741" s="3"/>
      <c r="EJ741" s="3"/>
      <c r="EK741" s="3"/>
      <c r="EL741" s="3"/>
    </row>
    <row r="742" spans="1:142" s="1" customFormat="1" ht="12.75" x14ac:dyDescent="0.2">
      <c r="A742" s="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858"/>
      <c r="Q742" s="7"/>
      <c r="R742" s="857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3"/>
      <c r="EF742" s="3"/>
      <c r="EG742" s="3"/>
      <c r="EH742" s="3"/>
      <c r="EI742" s="3"/>
      <c r="EJ742" s="3"/>
      <c r="EK742" s="3"/>
      <c r="EL742" s="3"/>
    </row>
    <row r="743" spans="1:142" s="1" customFormat="1" ht="12.75" x14ac:dyDescent="0.2">
      <c r="A743" s="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858"/>
      <c r="Q743" s="7"/>
      <c r="R743" s="857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3"/>
      <c r="EF743" s="3"/>
      <c r="EG743" s="3"/>
      <c r="EH743" s="3"/>
      <c r="EI743" s="3"/>
      <c r="EJ743" s="3"/>
      <c r="EK743" s="3"/>
      <c r="EL743" s="3"/>
    </row>
    <row r="744" spans="1:142" s="1" customFormat="1" ht="12.75" x14ac:dyDescent="0.2">
      <c r="A744" s="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858"/>
      <c r="Q744" s="7"/>
      <c r="R744" s="857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3"/>
      <c r="EF744" s="3"/>
      <c r="EG744" s="3"/>
      <c r="EH744" s="3"/>
      <c r="EI744" s="3"/>
      <c r="EJ744" s="3"/>
      <c r="EK744" s="3"/>
      <c r="EL744" s="3"/>
    </row>
    <row r="745" spans="1:142" s="1" customFormat="1" ht="12.75" x14ac:dyDescent="0.2">
      <c r="A745" s="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858"/>
      <c r="Q745" s="7"/>
      <c r="R745" s="857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3"/>
      <c r="EF745" s="3"/>
      <c r="EG745" s="3"/>
      <c r="EH745" s="3"/>
      <c r="EI745" s="3"/>
      <c r="EJ745" s="3"/>
      <c r="EK745" s="3"/>
      <c r="EL745" s="3"/>
    </row>
    <row r="746" spans="1:142" s="1" customFormat="1" ht="12.75" x14ac:dyDescent="0.2">
      <c r="A746" s="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858"/>
      <c r="Q746" s="7"/>
      <c r="R746" s="857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3"/>
      <c r="EF746" s="3"/>
      <c r="EG746" s="3"/>
      <c r="EH746" s="3"/>
      <c r="EI746" s="3"/>
      <c r="EJ746" s="3"/>
      <c r="EK746" s="3"/>
      <c r="EL746" s="3"/>
    </row>
    <row r="747" spans="1:142" s="1" customFormat="1" ht="12.75" x14ac:dyDescent="0.2">
      <c r="A747" s="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858"/>
      <c r="Q747" s="7"/>
      <c r="R747" s="857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3"/>
      <c r="EF747" s="3"/>
      <c r="EG747" s="3"/>
      <c r="EH747" s="3"/>
      <c r="EI747" s="3"/>
      <c r="EJ747" s="3"/>
      <c r="EK747" s="3"/>
      <c r="EL747" s="3"/>
    </row>
    <row r="748" spans="1:142" s="1" customFormat="1" ht="12.75" x14ac:dyDescent="0.2">
      <c r="A748" s="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858"/>
      <c r="Q748" s="7"/>
      <c r="R748" s="857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3"/>
      <c r="EF748" s="3"/>
      <c r="EG748" s="3"/>
      <c r="EH748" s="3"/>
      <c r="EI748" s="3"/>
      <c r="EJ748" s="3"/>
      <c r="EK748" s="3"/>
      <c r="EL748" s="3"/>
    </row>
    <row r="749" spans="1:142" s="1" customFormat="1" ht="12.75" x14ac:dyDescent="0.2">
      <c r="A749" s="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858"/>
      <c r="Q749" s="7"/>
      <c r="R749" s="857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3"/>
      <c r="EF749" s="3"/>
      <c r="EG749" s="3"/>
      <c r="EH749" s="3"/>
      <c r="EI749" s="3"/>
      <c r="EJ749" s="3"/>
      <c r="EK749" s="3"/>
      <c r="EL749" s="3"/>
    </row>
    <row r="750" spans="1:142" s="1" customFormat="1" ht="12.75" x14ac:dyDescent="0.2">
      <c r="A750" s="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858"/>
      <c r="Q750" s="7"/>
      <c r="R750" s="857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3"/>
      <c r="EF750" s="3"/>
      <c r="EG750" s="3"/>
      <c r="EH750" s="3"/>
      <c r="EI750" s="3"/>
      <c r="EJ750" s="3"/>
      <c r="EK750" s="3"/>
      <c r="EL750" s="3"/>
    </row>
    <row r="751" spans="1:142" s="1" customFormat="1" ht="12.75" x14ac:dyDescent="0.2">
      <c r="A751" s="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858"/>
      <c r="Q751" s="7"/>
      <c r="R751" s="857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3"/>
      <c r="EF751" s="3"/>
      <c r="EG751" s="3"/>
      <c r="EH751" s="3"/>
      <c r="EI751" s="3"/>
      <c r="EJ751" s="3"/>
      <c r="EK751" s="3"/>
      <c r="EL751" s="3"/>
    </row>
    <row r="752" spans="1:142" s="1" customFormat="1" ht="12.75" x14ac:dyDescent="0.2">
      <c r="A752" s="860"/>
      <c r="B752" s="6"/>
      <c r="C752" s="6"/>
      <c r="D752" s="6"/>
      <c r="E752" s="10"/>
      <c r="F752" s="10"/>
      <c r="G752" s="10"/>
      <c r="H752" s="10"/>
      <c r="I752" s="10"/>
      <c r="J752" s="10"/>
      <c r="K752" s="10"/>
      <c r="L752" s="10"/>
      <c r="M752" s="10"/>
      <c r="N752" s="861"/>
      <c r="O752" s="861"/>
      <c r="P752" s="862"/>
      <c r="Q752" s="861"/>
      <c r="R752" s="863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3"/>
      <c r="EF752" s="3"/>
      <c r="EG752" s="3"/>
      <c r="EH752" s="3"/>
      <c r="EI752" s="3"/>
      <c r="EJ752" s="3"/>
      <c r="EK752" s="3"/>
      <c r="EL752" s="3"/>
    </row>
    <row r="753" spans="1:142" s="1" customFormat="1" ht="12.75" x14ac:dyDescent="0.2">
      <c r="A753" s="860"/>
      <c r="B753" s="6"/>
      <c r="C753" s="6"/>
      <c r="D753" s="6"/>
      <c r="E753" s="10"/>
      <c r="F753" s="10"/>
      <c r="G753" s="10"/>
      <c r="H753" s="10"/>
      <c r="I753" s="10"/>
      <c r="J753" s="10"/>
      <c r="K753" s="10"/>
      <c r="L753" s="10"/>
      <c r="M753" s="10"/>
      <c r="N753" s="861"/>
      <c r="O753" s="861"/>
      <c r="P753" s="862"/>
      <c r="Q753" s="861"/>
      <c r="R753" s="863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3"/>
      <c r="EF753" s="3"/>
      <c r="EG753" s="3"/>
      <c r="EH753" s="3"/>
      <c r="EI753" s="3"/>
      <c r="EJ753" s="3"/>
      <c r="EK753" s="3"/>
      <c r="EL753" s="3"/>
    </row>
    <row r="754" spans="1:142" s="1" customFormat="1" ht="12.75" x14ac:dyDescent="0.2">
      <c r="A754" s="860"/>
      <c r="B754" s="6"/>
      <c r="C754" s="6"/>
      <c r="D754" s="6"/>
      <c r="E754" s="10"/>
      <c r="F754" s="10"/>
      <c r="G754" s="10"/>
      <c r="H754" s="10"/>
      <c r="I754" s="10"/>
      <c r="J754" s="10"/>
      <c r="K754" s="10"/>
      <c r="L754" s="10"/>
      <c r="M754" s="10"/>
      <c r="N754" s="861"/>
      <c r="O754" s="861"/>
      <c r="P754" s="862"/>
      <c r="Q754" s="861"/>
      <c r="R754" s="863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3"/>
      <c r="EF754" s="3"/>
      <c r="EG754" s="3"/>
      <c r="EH754" s="3"/>
      <c r="EI754" s="3"/>
      <c r="EJ754" s="3"/>
      <c r="EK754" s="3"/>
      <c r="EL754" s="3"/>
    </row>
    <row r="755" spans="1:142" s="1" customFormat="1" ht="12.75" x14ac:dyDescent="0.2">
      <c r="A755" s="860"/>
      <c r="B755" s="6"/>
      <c r="C755" s="6"/>
      <c r="D755" s="6"/>
      <c r="E755" s="10"/>
      <c r="F755" s="10"/>
      <c r="G755" s="10"/>
      <c r="H755" s="10"/>
      <c r="I755" s="10"/>
      <c r="J755" s="10"/>
      <c r="K755" s="10"/>
      <c r="L755" s="10"/>
      <c r="M755" s="10"/>
      <c r="N755" s="861"/>
      <c r="O755" s="861"/>
      <c r="P755" s="862"/>
      <c r="Q755" s="861"/>
      <c r="R755" s="863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3"/>
      <c r="EF755" s="3"/>
      <c r="EG755" s="3"/>
      <c r="EH755" s="3"/>
      <c r="EI755" s="3"/>
      <c r="EJ755" s="3"/>
      <c r="EK755" s="3"/>
      <c r="EL755" s="3"/>
    </row>
    <row r="756" spans="1:142" s="1" customFormat="1" ht="12.75" x14ac:dyDescent="0.2">
      <c r="A756" s="860"/>
      <c r="B756" s="6"/>
      <c r="C756" s="6"/>
      <c r="D756" s="6"/>
      <c r="E756" s="10"/>
      <c r="F756" s="10"/>
      <c r="G756" s="10"/>
      <c r="H756" s="10"/>
      <c r="I756" s="10"/>
      <c r="J756" s="10"/>
      <c r="K756" s="10"/>
      <c r="L756" s="10"/>
      <c r="M756" s="10"/>
      <c r="N756" s="861"/>
      <c r="O756" s="861"/>
      <c r="P756" s="862"/>
      <c r="Q756" s="861"/>
      <c r="R756" s="863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3"/>
      <c r="EF756" s="3"/>
      <c r="EG756" s="3"/>
      <c r="EH756" s="3"/>
      <c r="EI756" s="3"/>
      <c r="EJ756" s="3"/>
      <c r="EK756" s="3"/>
      <c r="EL756" s="3"/>
    </row>
    <row r="757" spans="1:142" s="1" customFormat="1" ht="12.75" x14ac:dyDescent="0.2">
      <c r="A757" s="860"/>
      <c r="B757" s="6"/>
      <c r="C757" s="6"/>
      <c r="D757" s="6"/>
      <c r="E757" s="10"/>
      <c r="F757" s="10"/>
      <c r="G757" s="10"/>
      <c r="H757" s="10"/>
      <c r="I757" s="10"/>
      <c r="J757" s="10"/>
      <c r="K757" s="10"/>
      <c r="L757" s="10"/>
      <c r="M757" s="10"/>
      <c r="N757" s="861"/>
      <c r="O757" s="861"/>
      <c r="P757" s="862"/>
      <c r="Q757" s="861"/>
      <c r="R757" s="863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3"/>
      <c r="EF757" s="3"/>
      <c r="EG757" s="3"/>
      <c r="EH757" s="3"/>
      <c r="EI757" s="3"/>
      <c r="EJ757" s="3"/>
      <c r="EK757" s="3"/>
      <c r="EL757" s="3"/>
    </row>
    <row r="758" spans="1:142" s="1" customFormat="1" ht="12.75" x14ac:dyDescent="0.2">
      <c r="A758" s="860"/>
      <c r="B758" s="6"/>
      <c r="C758" s="6"/>
      <c r="D758" s="6"/>
      <c r="E758" s="10"/>
      <c r="F758" s="10"/>
      <c r="G758" s="10"/>
      <c r="H758" s="10"/>
      <c r="I758" s="10"/>
      <c r="J758" s="10"/>
      <c r="K758" s="10"/>
      <c r="L758" s="10"/>
      <c r="M758" s="10"/>
      <c r="N758" s="861"/>
      <c r="O758" s="861"/>
      <c r="P758" s="862"/>
      <c r="Q758" s="861"/>
      <c r="R758" s="863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3"/>
      <c r="EF758" s="3"/>
      <c r="EG758" s="3"/>
      <c r="EH758" s="3"/>
      <c r="EI758" s="3"/>
      <c r="EJ758" s="3"/>
      <c r="EK758" s="3"/>
      <c r="EL758" s="3"/>
    </row>
    <row r="759" spans="1:142" s="1" customFormat="1" ht="12.75" x14ac:dyDescent="0.2">
      <c r="A759" s="860"/>
      <c r="B759" s="6"/>
      <c r="C759" s="6"/>
      <c r="D759" s="6"/>
      <c r="E759" s="10"/>
      <c r="F759" s="10"/>
      <c r="G759" s="10"/>
      <c r="H759" s="10"/>
      <c r="I759" s="10"/>
      <c r="J759" s="10"/>
      <c r="K759" s="10"/>
      <c r="L759" s="10"/>
      <c r="M759" s="10"/>
      <c r="N759" s="861"/>
      <c r="O759" s="861"/>
      <c r="P759" s="862"/>
      <c r="Q759" s="861"/>
      <c r="R759" s="863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3"/>
      <c r="EF759" s="3"/>
      <c r="EG759" s="3"/>
      <c r="EH759" s="3"/>
      <c r="EI759" s="3"/>
      <c r="EJ759" s="3"/>
      <c r="EK759" s="3"/>
      <c r="EL759" s="3"/>
    </row>
    <row r="760" spans="1:142" s="1" customFormat="1" ht="12.75" x14ac:dyDescent="0.2">
      <c r="A760" s="860"/>
      <c r="B760" s="6"/>
      <c r="C760" s="6"/>
      <c r="D760" s="6"/>
      <c r="E760" s="10"/>
      <c r="F760" s="10"/>
      <c r="G760" s="10"/>
      <c r="H760" s="10"/>
      <c r="I760" s="10"/>
      <c r="J760" s="10"/>
      <c r="K760" s="10"/>
      <c r="L760" s="10"/>
      <c r="M760" s="10"/>
      <c r="N760" s="861"/>
      <c r="O760" s="861"/>
      <c r="P760" s="862"/>
      <c r="Q760" s="861"/>
      <c r="R760" s="863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3"/>
      <c r="EF760" s="3"/>
      <c r="EG760" s="3"/>
      <c r="EH760" s="3"/>
      <c r="EI760" s="3"/>
      <c r="EJ760" s="3"/>
      <c r="EK760" s="3"/>
      <c r="EL760" s="3"/>
    </row>
    <row r="761" spans="1:142" s="1" customFormat="1" ht="12.75" x14ac:dyDescent="0.2">
      <c r="A761" s="860"/>
      <c r="B761" s="6"/>
      <c r="C761" s="6"/>
      <c r="D761" s="6"/>
      <c r="E761" s="10"/>
      <c r="F761" s="10"/>
      <c r="G761" s="10"/>
      <c r="H761" s="10"/>
      <c r="I761" s="10"/>
      <c r="J761" s="10"/>
      <c r="K761" s="10"/>
      <c r="L761" s="10"/>
      <c r="M761" s="10"/>
      <c r="N761" s="861"/>
      <c r="O761" s="861"/>
      <c r="P761" s="862"/>
      <c r="Q761" s="861"/>
      <c r="R761" s="863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3"/>
      <c r="EF761" s="3"/>
      <c r="EG761" s="3"/>
      <c r="EH761" s="3"/>
      <c r="EI761" s="3"/>
      <c r="EJ761" s="3"/>
      <c r="EK761" s="3"/>
      <c r="EL761" s="3"/>
    </row>
    <row r="762" spans="1:142" s="1" customFormat="1" ht="12.75" x14ac:dyDescent="0.2">
      <c r="A762" s="860"/>
      <c r="B762" s="6"/>
      <c r="C762" s="6"/>
      <c r="D762" s="6"/>
      <c r="E762" s="10"/>
      <c r="F762" s="10"/>
      <c r="G762" s="10"/>
      <c r="H762" s="10"/>
      <c r="I762" s="10"/>
      <c r="J762" s="10"/>
      <c r="K762" s="10"/>
      <c r="L762" s="10"/>
      <c r="M762" s="10"/>
      <c r="N762" s="861"/>
      <c r="O762" s="861"/>
      <c r="P762" s="862"/>
      <c r="Q762" s="861"/>
      <c r="R762" s="863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3"/>
      <c r="EF762" s="3"/>
      <c r="EG762" s="3"/>
      <c r="EH762" s="3"/>
      <c r="EI762" s="3"/>
      <c r="EJ762" s="3"/>
      <c r="EK762" s="3"/>
      <c r="EL762" s="3"/>
    </row>
    <row r="763" spans="1:142" s="1" customFormat="1" ht="12.75" x14ac:dyDescent="0.2">
      <c r="A763" s="860"/>
      <c r="B763" s="6"/>
      <c r="C763" s="6"/>
      <c r="D763" s="6"/>
      <c r="E763" s="10"/>
      <c r="F763" s="10"/>
      <c r="G763" s="10"/>
      <c r="H763" s="10"/>
      <c r="I763" s="10"/>
      <c r="J763" s="10"/>
      <c r="K763" s="10"/>
      <c r="L763" s="10"/>
      <c r="M763" s="10"/>
      <c r="N763" s="861"/>
      <c r="O763" s="861"/>
      <c r="P763" s="862"/>
      <c r="Q763" s="861"/>
      <c r="R763" s="863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3"/>
      <c r="EF763" s="3"/>
      <c r="EG763" s="3"/>
      <c r="EH763" s="3"/>
      <c r="EI763" s="3"/>
      <c r="EJ763" s="3"/>
      <c r="EK763" s="3"/>
      <c r="EL763" s="3"/>
    </row>
    <row r="764" spans="1:142" s="1" customFormat="1" ht="12.75" x14ac:dyDescent="0.2">
      <c r="A764" s="860"/>
      <c r="B764" s="6"/>
      <c r="C764" s="6"/>
      <c r="D764" s="6"/>
      <c r="E764" s="10"/>
      <c r="F764" s="10"/>
      <c r="G764" s="10"/>
      <c r="H764" s="10"/>
      <c r="I764" s="10"/>
      <c r="J764" s="10"/>
      <c r="K764" s="10"/>
      <c r="L764" s="10"/>
      <c r="M764" s="10"/>
      <c r="N764" s="861"/>
      <c r="O764" s="861"/>
      <c r="P764" s="862"/>
      <c r="Q764" s="861"/>
      <c r="R764" s="863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3"/>
      <c r="EF764" s="3"/>
      <c r="EG764" s="3"/>
      <c r="EH764" s="3"/>
      <c r="EI764" s="3"/>
      <c r="EJ764" s="3"/>
      <c r="EK764" s="3"/>
      <c r="EL764" s="3"/>
    </row>
    <row r="765" spans="1:142" s="1" customFormat="1" ht="12.75" x14ac:dyDescent="0.2">
      <c r="A765" s="860"/>
      <c r="B765" s="6"/>
      <c r="C765" s="6"/>
      <c r="D765" s="6"/>
      <c r="E765" s="10"/>
      <c r="F765" s="10"/>
      <c r="G765" s="10"/>
      <c r="H765" s="10"/>
      <c r="I765" s="10"/>
      <c r="J765" s="10"/>
      <c r="K765" s="10"/>
      <c r="L765" s="10"/>
      <c r="M765" s="10"/>
      <c r="N765" s="861"/>
      <c r="O765" s="861"/>
      <c r="P765" s="862"/>
      <c r="Q765" s="861"/>
      <c r="R765" s="863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3"/>
      <c r="EF765" s="3"/>
      <c r="EG765" s="3"/>
      <c r="EH765" s="3"/>
      <c r="EI765" s="3"/>
      <c r="EJ765" s="3"/>
      <c r="EK765" s="3"/>
      <c r="EL765" s="3"/>
    </row>
    <row r="766" spans="1:142" s="1" customFormat="1" ht="12.75" x14ac:dyDescent="0.2">
      <c r="A766" s="860"/>
      <c r="B766" s="6"/>
      <c r="C766" s="6"/>
      <c r="D766" s="6"/>
      <c r="E766" s="10"/>
      <c r="F766" s="10"/>
      <c r="G766" s="10"/>
      <c r="H766" s="10"/>
      <c r="I766" s="10"/>
      <c r="J766" s="10"/>
      <c r="K766" s="10"/>
      <c r="L766" s="10"/>
      <c r="M766" s="10"/>
      <c r="N766" s="861"/>
      <c r="O766" s="861"/>
      <c r="P766" s="862"/>
      <c r="Q766" s="861"/>
      <c r="R766" s="863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3"/>
      <c r="EF766" s="3"/>
      <c r="EG766" s="3"/>
      <c r="EH766" s="3"/>
      <c r="EI766" s="3"/>
      <c r="EJ766" s="3"/>
      <c r="EK766" s="3"/>
      <c r="EL766" s="3"/>
    </row>
    <row r="767" spans="1:142" s="1" customFormat="1" ht="12.75" x14ac:dyDescent="0.2">
      <c r="A767" s="860"/>
      <c r="B767" s="6"/>
      <c r="C767" s="6"/>
      <c r="D767" s="6"/>
      <c r="E767" s="10"/>
      <c r="F767" s="10"/>
      <c r="G767" s="10"/>
      <c r="H767" s="10"/>
      <c r="I767" s="10"/>
      <c r="J767" s="10"/>
      <c r="K767" s="10"/>
      <c r="L767" s="10"/>
      <c r="M767" s="10"/>
      <c r="N767" s="861"/>
      <c r="O767" s="861"/>
      <c r="P767" s="862"/>
      <c r="Q767" s="861"/>
      <c r="R767" s="863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3"/>
      <c r="EF767" s="3"/>
      <c r="EG767" s="3"/>
      <c r="EH767" s="3"/>
      <c r="EI767" s="3"/>
      <c r="EJ767" s="3"/>
      <c r="EK767" s="3"/>
      <c r="EL767" s="3"/>
    </row>
    <row r="768" spans="1:142" s="1" customFormat="1" ht="12.75" x14ac:dyDescent="0.2">
      <c r="A768" s="860"/>
      <c r="B768" s="6"/>
      <c r="C768" s="6"/>
      <c r="D768" s="6"/>
      <c r="E768" s="10"/>
      <c r="F768" s="10"/>
      <c r="G768" s="10"/>
      <c r="H768" s="10"/>
      <c r="I768" s="10"/>
      <c r="J768" s="10"/>
      <c r="K768" s="10"/>
      <c r="L768" s="10"/>
      <c r="M768" s="10"/>
      <c r="N768" s="861"/>
      <c r="O768" s="861"/>
      <c r="P768" s="862"/>
      <c r="Q768" s="861"/>
      <c r="R768" s="863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3"/>
      <c r="EF768" s="3"/>
      <c r="EG768" s="3"/>
      <c r="EH768" s="3"/>
      <c r="EI768" s="3"/>
      <c r="EJ768" s="3"/>
      <c r="EK768" s="3"/>
      <c r="EL768" s="3"/>
    </row>
    <row r="769" spans="1:142" s="1" customFormat="1" ht="12.75" x14ac:dyDescent="0.2">
      <c r="A769" s="860"/>
      <c r="B769" s="6"/>
      <c r="C769" s="6"/>
      <c r="D769" s="6"/>
      <c r="E769" s="10"/>
      <c r="F769" s="10"/>
      <c r="G769" s="10"/>
      <c r="H769" s="10"/>
      <c r="I769" s="10"/>
      <c r="J769" s="10"/>
      <c r="K769" s="10"/>
      <c r="L769" s="10"/>
      <c r="M769" s="10"/>
      <c r="N769" s="861"/>
      <c r="O769" s="861"/>
      <c r="P769" s="862"/>
      <c r="Q769" s="861"/>
      <c r="R769" s="863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3"/>
      <c r="EF769" s="3"/>
      <c r="EG769" s="3"/>
      <c r="EH769" s="3"/>
      <c r="EI769" s="3"/>
      <c r="EJ769" s="3"/>
      <c r="EK769" s="3"/>
      <c r="EL769" s="3"/>
    </row>
    <row r="770" spans="1:142" s="1" customFormat="1" ht="12.75" x14ac:dyDescent="0.2">
      <c r="A770" s="860"/>
      <c r="B770" s="6"/>
      <c r="C770" s="6"/>
      <c r="D770" s="6"/>
      <c r="E770" s="10"/>
      <c r="F770" s="10"/>
      <c r="G770" s="10"/>
      <c r="H770" s="10"/>
      <c r="I770" s="10"/>
      <c r="J770" s="10"/>
      <c r="K770" s="10"/>
      <c r="L770" s="10"/>
      <c r="M770" s="10"/>
      <c r="N770" s="861"/>
      <c r="O770" s="861"/>
      <c r="P770" s="862"/>
      <c r="Q770" s="861"/>
      <c r="R770" s="863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3"/>
      <c r="EF770" s="3"/>
      <c r="EG770" s="3"/>
      <c r="EH770" s="3"/>
      <c r="EI770" s="3"/>
      <c r="EJ770" s="3"/>
      <c r="EK770" s="3"/>
      <c r="EL770" s="3"/>
    </row>
    <row r="771" spans="1:142" s="1" customFormat="1" ht="12.75" x14ac:dyDescent="0.2">
      <c r="A771" s="860"/>
      <c r="B771" s="6"/>
      <c r="C771" s="6"/>
      <c r="D771" s="6"/>
      <c r="E771" s="10"/>
      <c r="F771" s="10"/>
      <c r="G771" s="10"/>
      <c r="H771" s="10"/>
      <c r="I771" s="10"/>
      <c r="J771" s="10"/>
      <c r="K771" s="10"/>
      <c r="L771" s="10"/>
      <c r="M771" s="10"/>
      <c r="N771" s="861"/>
      <c r="O771" s="861"/>
      <c r="P771" s="862"/>
      <c r="Q771" s="861"/>
      <c r="R771" s="863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3"/>
      <c r="EF771" s="3"/>
      <c r="EG771" s="3"/>
      <c r="EH771" s="3"/>
      <c r="EI771" s="3"/>
      <c r="EJ771" s="3"/>
      <c r="EK771" s="3"/>
      <c r="EL771" s="3"/>
    </row>
    <row r="772" spans="1:142" s="1" customFormat="1" ht="12.75" x14ac:dyDescent="0.2">
      <c r="A772" s="860"/>
      <c r="B772" s="6"/>
      <c r="C772" s="6"/>
      <c r="D772" s="6"/>
      <c r="E772" s="10"/>
      <c r="F772" s="10"/>
      <c r="G772" s="10"/>
      <c r="H772" s="10"/>
      <c r="I772" s="10"/>
      <c r="J772" s="10"/>
      <c r="K772" s="10"/>
      <c r="L772" s="10"/>
      <c r="M772" s="10"/>
      <c r="N772" s="861"/>
      <c r="O772" s="861"/>
      <c r="P772" s="862"/>
      <c r="Q772" s="861"/>
      <c r="R772" s="863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3"/>
      <c r="EF772" s="3"/>
      <c r="EG772" s="3"/>
      <c r="EH772" s="3"/>
      <c r="EI772" s="3"/>
      <c r="EJ772" s="3"/>
      <c r="EK772" s="3"/>
      <c r="EL772" s="3"/>
    </row>
    <row r="773" spans="1:142" s="1" customFormat="1" ht="12.75" x14ac:dyDescent="0.2">
      <c r="A773" s="860"/>
      <c r="B773" s="6"/>
      <c r="C773" s="6"/>
      <c r="D773" s="6"/>
      <c r="E773" s="10"/>
      <c r="F773" s="10"/>
      <c r="G773" s="10"/>
      <c r="H773" s="10"/>
      <c r="I773" s="10"/>
      <c r="J773" s="10"/>
      <c r="K773" s="10"/>
      <c r="L773" s="10"/>
      <c r="M773" s="10"/>
      <c r="N773" s="861"/>
      <c r="O773" s="861"/>
      <c r="P773" s="862"/>
      <c r="Q773" s="861"/>
      <c r="R773" s="863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3"/>
      <c r="EF773" s="3"/>
      <c r="EG773" s="3"/>
      <c r="EH773" s="3"/>
      <c r="EI773" s="3"/>
      <c r="EJ773" s="3"/>
      <c r="EK773" s="3"/>
      <c r="EL773" s="3"/>
    </row>
    <row r="774" spans="1:142" s="1" customFormat="1" ht="12.75" x14ac:dyDescent="0.2">
      <c r="A774" s="860"/>
      <c r="B774" s="6"/>
      <c r="C774" s="6"/>
      <c r="D774" s="6"/>
      <c r="E774" s="10"/>
      <c r="F774" s="10"/>
      <c r="G774" s="10"/>
      <c r="H774" s="10"/>
      <c r="I774" s="10"/>
      <c r="J774" s="10"/>
      <c r="K774" s="10"/>
      <c r="L774" s="10"/>
      <c r="M774" s="10"/>
      <c r="N774" s="861"/>
      <c r="O774" s="861"/>
      <c r="P774" s="862"/>
      <c r="Q774" s="861"/>
      <c r="R774" s="863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3"/>
      <c r="EF774" s="3"/>
      <c r="EG774" s="3"/>
      <c r="EH774" s="3"/>
      <c r="EI774" s="3"/>
      <c r="EJ774" s="3"/>
      <c r="EK774" s="3"/>
      <c r="EL774" s="3"/>
    </row>
    <row r="775" spans="1:142" s="1" customFormat="1" ht="12.75" x14ac:dyDescent="0.2">
      <c r="A775" s="860"/>
      <c r="B775" s="6"/>
      <c r="C775" s="6"/>
      <c r="D775" s="6"/>
      <c r="E775" s="10"/>
      <c r="F775" s="10"/>
      <c r="G775" s="10"/>
      <c r="H775" s="10"/>
      <c r="I775" s="10"/>
      <c r="J775" s="10"/>
      <c r="K775" s="10"/>
      <c r="L775" s="10"/>
      <c r="M775" s="10"/>
      <c r="N775" s="861"/>
      <c r="O775" s="861"/>
      <c r="P775" s="862"/>
      <c r="Q775" s="861"/>
      <c r="R775" s="863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3"/>
      <c r="EF775" s="3"/>
      <c r="EG775" s="3"/>
      <c r="EH775" s="3"/>
      <c r="EI775" s="3"/>
      <c r="EJ775" s="3"/>
      <c r="EK775" s="3"/>
      <c r="EL775" s="3"/>
    </row>
    <row r="776" spans="1:142" s="1" customFormat="1" ht="12.75" x14ac:dyDescent="0.2">
      <c r="A776" s="860"/>
      <c r="B776" s="6"/>
      <c r="C776" s="6"/>
      <c r="D776" s="6"/>
      <c r="E776" s="10"/>
      <c r="F776" s="10"/>
      <c r="G776" s="10"/>
      <c r="H776" s="10"/>
      <c r="I776" s="10"/>
      <c r="J776" s="10"/>
      <c r="K776" s="10"/>
      <c r="L776" s="10"/>
      <c r="M776" s="10"/>
      <c r="N776" s="861"/>
      <c r="O776" s="861"/>
      <c r="P776" s="862"/>
      <c r="Q776" s="861"/>
      <c r="R776" s="863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3"/>
      <c r="EF776" s="3"/>
      <c r="EG776" s="3"/>
      <c r="EH776" s="3"/>
      <c r="EI776" s="3"/>
      <c r="EJ776" s="3"/>
      <c r="EK776" s="3"/>
      <c r="EL776" s="3"/>
    </row>
    <row r="777" spans="1:142" s="1" customFormat="1" ht="12.75" x14ac:dyDescent="0.2">
      <c r="A777" s="860"/>
      <c r="B777" s="6"/>
      <c r="C777" s="6"/>
      <c r="D777" s="6"/>
      <c r="E777" s="10"/>
      <c r="F777" s="10"/>
      <c r="G777" s="10"/>
      <c r="H777" s="10"/>
      <c r="I777" s="10"/>
      <c r="J777" s="10"/>
      <c r="K777" s="10"/>
      <c r="L777" s="10"/>
      <c r="M777" s="10"/>
      <c r="N777" s="861"/>
      <c r="O777" s="861"/>
      <c r="P777" s="862"/>
      <c r="Q777" s="861"/>
      <c r="R777" s="863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3"/>
      <c r="EF777" s="3"/>
      <c r="EG777" s="3"/>
      <c r="EH777" s="3"/>
      <c r="EI777" s="3"/>
      <c r="EJ777" s="3"/>
      <c r="EK777" s="3"/>
      <c r="EL777" s="3"/>
    </row>
    <row r="778" spans="1:142" s="1" customFormat="1" ht="12.75" x14ac:dyDescent="0.2">
      <c r="A778" s="860"/>
      <c r="B778" s="6"/>
      <c r="C778" s="6"/>
      <c r="D778" s="6"/>
      <c r="E778" s="10"/>
      <c r="F778" s="10"/>
      <c r="G778" s="10"/>
      <c r="H778" s="10"/>
      <c r="I778" s="10"/>
      <c r="J778" s="10"/>
      <c r="K778" s="10"/>
      <c r="L778" s="10"/>
      <c r="M778" s="10"/>
      <c r="N778" s="861"/>
      <c r="O778" s="861"/>
      <c r="P778" s="862"/>
      <c r="Q778" s="861"/>
      <c r="R778" s="863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3"/>
      <c r="EF778" s="3"/>
      <c r="EG778" s="3"/>
      <c r="EH778" s="3"/>
      <c r="EI778" s="3"/>
      <c r="EJ778" s="3"/>
      <c r="EK778" s="3"/>
      <c r="EL778" s="3"/>
    </row>
    <row r="779" spans="1:142" s="1" customFormat="1" ht="12.75" x14ac:dyDescent="0.2">
      <c r="A779" s="860"/>
      <c r="B779" s="6"/>
      <c r="C779" s="6"/>
      <c r="D779" s="6"/>
      <c r="E779" s="10"/>
      <c r="F779" s="10"/>
      <c r="G779" s="10"/>
      <c r="H779" s="10"/>
      <c r="I779" s="10"/>
      <c r="J779" s="10"/>
      <c r="K779" s="10"/>
      <c r="L779" s="10"/>
      <c r="M779" s="10"/>
      <c r="N779" s="861"/>
      <c r="O779" s="861"/>
      <c r="P779" s="862"/>
      <c r="Q779" s="861"/>
      <c r="R779" s="863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3"/>
      <c r="EF779" s="3"/>
      <c r="EG779" s="3"/>
      <c r="EH779" s="3"/>
      <c r="EI779" s="3"/>
      <c r="EJ779" s="3"/>
      <c r="EK779" s="3"/>
      <c r="EL779" s="3"/>
    </row>
    <row r="780" spans="1:142" s="1" customFormat="1" ht="12.75" x14ac:dyDescent="0.2">
      <c r="A780" s="860"/>
      <c r="B780" s="6"/>
      <c r="C780" s="6"/>
      <c r="D780" s="6"/>
      <c r="E780" s="10"/>
      <c r="F780" s="10"/>
      <c r="G780" s="10"/>
      <c r="H780" s="10"/>
      <c r="I780" s="10"/>
      <c r="J780" s="10"/>
      <c r="K780" s="10"/>
      <c r="L780" s="10"/>
      <c r="M780" s="10"/>
      <c r="N780" s="861"/>
      <c r="O780" s="861"/>
      <c r="P780" s="862"/>
      <c r="Q780" s="861"/>
      <c r="R780" s="863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3"/>
      <c r="EF780" s="3"/>
      <c r="EG780" s="3"/>
      <c r="EH780" s="3"/>
      <c r="EI780" s="3"/>
      <c r="EJ780" s="3"/>
      <c r="EK780" s="3"/>
      <c r="EL780" s="3"/>
    </row>
    <row r="781" spans="1:142" s="1" customFormat="1" ht="12.75" x14ac:dyDescent="0.2">
      <c r="A781" s="860"/>
      <c r="B781" s="6"/>
      <c r="C781" s="6"/>
      <c r="D781" s="6"/>
      <c r="E781" s="10"/>
      <c r="F781" s="10"/>
      <c r="G781" s="10"/>
      <c r="H781" s="10"/>
      <c r="I781" s="10"/>
      <c r="J781" s="10"/>
      <c r="K781" s="10"/>
      <c r="L781" s="10"/>
      <c r="M781" s="10"/>
      <c r="N781" s="861"/>
      <c r="O781" s="861"/>
      <c r="P781" s="862"/>
      <c r="Q781" s="861"/>
      <c r="R781" s="863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3"/>
      <c r="EF781" s="3"/>
      <c r="EG781" s="3"/>
      <c r="EH781" s="3"/>
      <c r="EI781" s="3"/>
      <c r="EJ781" s="3"/>
      <c r="EK781" s="3"/>
      <c r="EL781" s="3"/>
    </row>
    <row r="782" spans="1:142" s="1" customFormat="1" ht="12.75" x14ac:dyDescent="0.2">
      <c r="A782" s="860"/>
      <c r="B782" s="6"/>
      <c r="C782" s="6"/>
      <c r="D782" s="6"/>
      <c r="E782" s="10"/>
      <c r="F782" s="10"/>
      <c r="G782" s="10"/>
      <c r="H782" s="10"/>
      <c r="I782" s="10"/>
      <c r="J782" s="10"/>
      <c r="K782" s="10"/>
      <c r="L782" s="10"/>
      <c r="M782" s="10"/>
      <c r="N782" s="861"/>
      <c r="O782" s="861"/>
      <c r="P782" s="862"/>
      <c r="Q782" s="861"/>
      <c r="R782" s="863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3"/>
      <c r="EF782" s="3"/>
      <c r="EG782" s="3"/>
      <c r="EH782" s="3"/>
      <c r="EI782" s="3"/>
      <c r="EJ782" s="3"/>
      <c r="EK782" s="3"/>
      <c r="EL782" s="3"/>
    </row>
    <row r="783" spans="1:142" s="1" customFormat="1" ht="12.75" x14ac:dyDescent="0.2">
      <c r="A783" s="860"/>
      <c r="B783" s="6"/>
      <c r="C783" s="6"/>
      <c r="D783" s="6"/>
      <c r="E783" s="10"/>
      <c r="F783" s="10"/>
      <c r="G783" s="10"/>
      <c r="H783" s="10"/>
      <c r="I783" s="10"/>
      <c r="J783" s="10"/>
      <c r="K783" s="10"/>
      <c r="L783" s="10"/>
      <c r="M783" s="10"/>
      <c r="N783" s="861"/>
      <c r="O783" s="861"/>
      <c r="P783" s="862"/>
      <c r="Q783" s="861"/>
      <c r="R783" s="863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3"/>
      <c r="EF783" s="3"/>
      <c r="EG783" s="3"/>
      <c r="EH783" s="3"/>
      <c r="EI783" s="3"/>
      <c r="EJ783" s="3"/>
      <c r="EK783" s="3"/>
      <c r="EL783" s="3"/>
    </row>
    <row r="784" spans="1:142" s="1" customFormat="1" ht="12.75" x14ac:dyDescent="0.2">
      <c r="A784" s="860"/>
      <c r="B784" s="6"/>
      <c r="C784" s="6"/>
      <c r="D784" s="6"/>
      <c r="E784" s="10"/>
      <c r="F784" s="10"/>
      <c r="G784" s="10"/>
      <c r="H784" s="10"/>
      <c r="I784" s="10"/>
      <c r="J784" s="10"/>
      <c r="K784" s="10"/>
      <c r="L784" s="10"/>
      <c r="M784" s="10"/>
      <c r="N784" s="861"/>
      <c r="O784" s="861"/>
      <c r="P784" s="862"/>
      <c r="Q784" s="861"/>
      <c r="R784" s="863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3"/>
      <c r="EF784" s="3"/>
      <c r="EG784" s="3"/>
      <c r="EH784" s="3"/>
      <c r="EI784" s="3"/>
      <c r="EJ784" s="3"/>
      <c r="EK784" s="3"/>
      <c r="EL784" s="3"/>
    </row>
    <row r="785" spans="1:142" s="1" customFormat="1" ht="12.75" x14ac:dyDescent="0.2">
      <c r="A785" s="860"/>
      <c r="B785" s="6"/>
      <c r="C785" s="6"/>
      <c r="D785" s="6"/>
      <c r="E785" s="10"/>
      <c r="F785" s="10"/>
      <c r="G785" s="10"/>
      <c r="H785" s="10"/>
      <c r="I785" s="10"/>
      <c r="J785" s="10"/>
      <c r="K785" s="10"/>
      <c r="L785" s="10"/>
      <c r="M785" s="10"/>
      <c r="N785" s="861"/>
      <c r="O785" s="861"/>
      <c r="P785" s="862"/>
      <c r="Q785" s="861"/>
      <c r="R785" s="863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3"/>
      <c r="EF785" s="3"/>
      <c r="EG785" s="3"/>
      <c r="EH785" s="3"/>
      <c r="EI785" s="3"/>
      <c r="EJ785" s="3"/>
      <c r="EK785" s="3"/>
      <c r="EL785" s="3"/>
    </row>
    <row r="786" spans="1:142" s="1" customFormat="1" ht="12.75" x14ac:dyDescent="0.2">
      <c r="A786" s="860"/>
      <c r="B786" s="6"/>
      <c r="C786" s="6"/>
      <c r="D786" s="6"/>
      <c r="E786" s="10"/>
      <c r="F786" s="10"/>
      <c r="G786" s="10"/>
      <c r="H786" s="10"/>
      <c r="I786" s="10"/>
      <c r="J786" s="10"/>
      <c r="K786" s="10"/>
      <c r="L786" s="10"/>
      <c r="M786" s="10"/>
      <c r="N786" s="861"/>
      <c r="O786" s="861"/>
      <c r="P786" s="862"/>
      <c r="Q786" s="861"/>
      <c r="R786" s="863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3"/>
      <c r="EF786" s="3"/>
      <c r="EG786" s="3"/>
      <c r="EH786" s="3"/>
      <c r="EI786" s="3"/>
      <c r="EJ786" s="3"/>
      <c r="EK786" s="3"/>
      <c r="EL786" s="3"/>
    </row>
    <row r="787" spans="1:142" s="1" customFormat="1" ht="12.75" x14ac:dyDescent="0.2">
      <c r="A787" s="860"/>
      <c r="B787" s="6"/>
      <c r="C787" s="6"/>
      <c r="D787" s="6"/>
      <c r="E787" s="10"/>
      <c r="F787" s="10"/>
      <c r="G787" s="10"/>
      <c r="H787" s="10"/>
      <c r="I787" s="10"/>
      <c r="J787" s="10"/>
      <c r="K787" s="10"/>
      <c r="L787" s="10"/>
      <c r="M787" s="10"/>
      <c r="N787" s="861"/>
      <c r="O787" s="861"/>
      <c r="P787" s="862"/>
      <c r="Q787" s="861"/>
      <c r="R787" s="863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3"/>
      <c r="EF787" s="3"/>
      <c r="EG787" s="3"/>
      <c r="EH787" s="3"/>
      <c r="EI787" s="3"/>
      <c r="EJ787" s="3"/>
      <c r="EK787" s="3"/>
      <c r="EL787" s="3"/>
    </row>
    <row r="788" spans="1:142" s="1" customFormat="1" ht="12.75" x14ac:dyDescent="0.2">
      <c r="A788" s="860"/>
      <c r="B788" s="6"/>
      <c r="C788" s="6"/>
      <c r="D788" s="6"/>
      <c r="E788" s="10"/>
      <c r="F788" s="10"/>
      <c r="G788" s="10"/>
      <c r="H788" s="10"/>
      <c r="I788" s="10"/>
      <c r="J788" s="10"/>
      <c r="K788" s="10"/>
      <c r="L788" s="10"/>
      <c r="M788" s="10"/>
      <c r="N788" s="861"/>
      <c r="O788" s="861"/>
      <c r="P788" s="862"/>
      <c r="Q788" s="861"/>
      <c r="R788" s="863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3"/>
      <c r="EF788" s="3"/>
      <c r="EG788" s="3"/>
      <c r="EH788" s="3"/>
      <c r="EI788" s="3"/>
      <c r="EJ788" s="3"/>
      <c r="EK788" s="3"/>
      <c r="EL788" s="3"/>
    </row>
    <row r="789" spans="1:142" s="1" customFormat="1" ht="12.75" x14ac:dyDescent="0.2">
      <c r="A789" s="860"/>
      <c r="B789" s="6"/>
      <c r="C789" s="6"/>
      <c r="D789" s="6"/>
      <c r="E789" s="10"/>
      <c r="F789" s="10"/>
      <c r="G789" s="10"/>
      <c r="H789" s="10"/>
      <c r="I789" s="10"/>
      <c r="J789" s="10"/>
      <c r="K789" s="10"/>
      <c r="L789" s="10"/>
      <c r="M789" s="10"/>
      <c r="N789" s="861"/>
      <c r="O789" s="861"/>
      <c r="P789" s="862"/>
      <c r="Q789" s="861"/>
      <c r="R789" s="863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3"/>
      <c r="EF789" s="3"/>
      <c r="EG789" s="3"/>
      <c r="EH789" s="3"/>
      <c r="EI789" s="3"/>
      <c r="EJ789" s="3"/>
      <c r="EK789" s="3"/>
      <c r="EL789" s="3"/>
    </row>
    <row r="790" spans="1:142" s="1" customFormat="1" ht="12.75" x14ac:dyDescent="0.2">
      <c r="A790" s="860"/>
      <c r="B790" s="6"/>
      <c r="C790" s="6"/>
      <c r="D790" s="6"/>
      <c r="E790" s="10"/>
      <c r="F790" s="10"/>
      <c r="G790" s="10"/>
      <c r="H790" s="10"/>
      <c r="I790" s="10"/>
      <c r="J790" s="10"/>
      <c r="K790" s="10"/>
      <c r="L790" s="10"/>
      <c r="M790" s="10"/>
      <c r="N790" s="861"/>
      <c r="O790" s="861"/>
      <c r="P790" s="862"/>
      <c r="Q790" s="861"/>
      <c r="R790" s="863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3"/>
      <c r="EF790" s="3"/>
      <c r="EG790" s="3"/>
      <c r="EH790" s="3"/>
      <c r="EI790" s="3"/>
      <c r="EJ790" s="3"/>
      <c r="EK790" s="3"/>
      <c r="EL790" s="3"/>
    </row>
    <row r="791" spans="1:142" s="1" customFormat="1" ht="12.75" x14ac:dyDescent="0.2">
      <c r="A791" s="860"/>
      <c r="B791" s="6"/>
      <c r="C791" s="6"/>
      <c r="D791" s="6"/>
      <c r="E791" s="10"/>
      <c r="F791" s="10"/>
      <c r="G791" s="10"/>
      <c r="H791" s="10"/>
      <c r="I791" s="10"/>
      <c r="J791" s="10"/>
      <c r="K791" s="10"/>
      <c r="L791" s="10"/>
      <c r="M791" s="10"/>
      <c r="N791" s="861"/>
      <c r="O791" s="861"/>
      <c r="P791" s="862"/>
      <c r="Q791" s="861"/>
      <c r="R791" s="863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3"/>
      <c r="EF791" s="3"/>
      <c r="EG791" s="3"/>
      <c r="EH791" s="3"/>
      <c r="EI791" s="3"/>
      <c r="EJ791" s="3"/>
      <c r="EK791" s="3"/>
      <c r="EL791" s="3"/>
    </row>
    <row r="792" spans="1:142" s="1" customFormat="1" ht="12.75" x14ac:dyDescent="0.2">
      <c r="A792" s="860"/>
      <c r="B792" s="6"/>
      <c r="C792" s="6"/>
      <c r="D792" s="6"/>
      <c r="E792" s="10"/>
      <c r="F792" s="10"/>
      <c r="G792" s="10"/>
      <c r="H792" s="10"/>
      <c r="I792" s="10"/>
      <c r="J792" s="10"/>
      <c r="K792" s="10"/>
      <c r="L792" s="10"/>
      <c r="M792" s="10"/>
      <c r="N792" s="861"/>
      <c r="O792" s="861"/>
      <c r="P792" s="862"/>
      <c r="Q792" s="861"/>
      <c r="R792" s="863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3"/>
      <c r="EF792" s="3"/>
      <c r="EG792" s="3"/>
      <c r="EH792" s="3"/>
      <c r="EI792" s="3"/>
      <c r="EJ792" s="3"/>
      <c r="EK792" s="3"/>
      <c r="EL792" s="3"/>
    </row>
    <row r="793" spans="1:142" s="1" customFormat="1" ht="12.75" x14ac:dyDescent="0.2">
      <c r="A793" s="860"/>
      <c r="B793" s="6"/>
      <c r="C793" s="6"/>
      <c r="D793" s="6"/>
      <c r="E793" s="10"/>
      <c r="F793" s="10"/>
      <c r="G793" s="10"/>
      <c r="H793" s="10"/>
      <c r="I793" s="10"/>
      <c r="J793" s="10"/>
      <c r="K793" s="10"/>
      <c r="L793" s="10"/>
      <c r="M793" s="10"/>
      <c r="N793" s="861"/>
      <c r="O793" s="861"/>
      <c r="P793" s="862"/>
      <c r="Q793" s="861"/>
      <c r="R793" s="863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3"/>
      <c r="EF793" s="3"/>
      <c r="EG793" s="3"/>
      <c r="EH793" s="3"/>
      <c r="EI793" s="3"/>
      <c r="EJ793" s="3"/>
      <c r="EK793" s="3"/>
      <c r="EL793" s="3"/>
    </row>
    <row r="794" spans="1:142" s="1" customFormat="1" ht="12.75" x14ac:dyDescent="0.2">
      <c r="A794" s="860"/>
      <c r="B794" s="6"/>
      <c r="C794" s="6"/>
      <c r="D794" s="6"/>
      <c r="E794" s="10"/>
      <c r="F794" s="10"/>
      <c r="G794" s="10"/>
      <c r="H794" s="10"/>
      <c r="I794" s="10"/>
      <c r="J794" s="10"/>
      <c r="K794" s="10"/>
      <c r="L794" s="10"/>
      <c r="M794" s="10"/>
      <c r="N794" s="861"/>
      <c r="O794" s="861"/>
      <c r="P794" s="862"/>
      <c r="Q794" s="861"/>
      <c r="R794" s="863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3"/>
      <c r="EF794" s="3"/>
      <c r="EG794" s="3"/>
      <c r="EH794" s="3"/>
      <c r="EI794" s="3"/>
      <c r="EJ794" s="3"/>
      <c r="EK794" s="3"/>
      <c r="EL794" s="3"/>
    </row>
    <row r="795" spans="1:142" s="1" customFormat="1" ht="12.75" x14ac:dyDescent="0.2">
      <c r="A795" s="860"/>
      <c r="B795" s="6"/>
      <c r="C795" s="6"/>
      <c r="D795" s="6"/>
      <c r="E795" s="10"/>
      <c r="F795" s="10"/>
      <c r="G795" s="10"/>
      <c r="H795" s="10"/>
      <c r="I795" s="10"/>
      <c r="J795" s="10"/>
      <c r="K795" s="10"/>
      <c r="L795" s="10"/>
      <c r="M795" s="10"/>
      <c r="N795" s="861"/>
      <c r="O795" s="861"/>
      <c r="P795" s="862"/>
      <c r="Q795" s="861"/>
      <c r="R795" s="863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3"/>
      <c r="EF795" s="3"/>
      <c r="EG795" s="3"/>
      <c r="EH795" s="3"/>
      <c r="EI795" s="3"/>
      <c r="EJ795" s="3"/>
      <c r="EK795" s="3"/>
      <c r="EL795" s="3"/>
    </row>
    <row r="796" spans="1:142" s="1" customFormat="1" ht="12.75" x14ac:dyDescent="0.2">
      <c r="A796" s="860"/>
      <c r="B796" s="6"/>
      <c r="C796" s="6"/>
      <c r="D796" s="6"/>
      <c r="E796" s="10"/>
      <c r="F796" s="10"/>
      <c r="G796" s="10"/>
      <c r="H796" s="10"/>
      <c r="I796" s="10"/>
      <c r="J796" s="10"/>
      <c r="K796" s="10"/>
      <c r="L796" s="10"/>
      <c r="M796" s="10"/>
      <c r="N796" s="861"/>
      <c r="O796" s="861"/>
      <c r="P796" s="862"/>
      <c r="Q796" s="861"/>
      <c r="R796" s="863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3"/>
      <c r="EF796" s="3"/>
      <c r="EG796" s="3"/>
      <c r="EH796" s="3"/>
      <c r="EI796" s="3"/>
      <c r="EJ796" s="3"/>
      <c r="EK796" s="3"/>
      <c r="EL796" s="3"/>
    </row>
    <row r="797" spans="1:142" s="1" customFormat="1" ht="12.75" x14ac:dyDescent="0.2">
      <c r="A797" s="860"/>
      <c r="B797" s="6"/>
      <c r="C797" s="6"/>
      <c r="D797" s="6"/>
      <c r="E797" s="10"/>
      <c r="F797" s="10"/>
      <c r="G797" s="10"/>
      <c r="H797" s="10"/>
      <c r="I797" s="10"/>
      <c r="J797" s="10"/>
      <c r="K797" s="10"/>
      <c r="L797" s="10"/>
      <c r="M797" s="10"/>
      <c r="N797" s="861"/>
      <c r="O797" s="861"/>
      <c r="P797" s="862"/>
      <c r="Q797" s="861"/>
      <c r="R797" s="863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3"/>
      <c r="EF797" s="3"/>
      <c r="EG797" s="3"/>
      <c r="EH797" s="3"/>
      <c r="EI797" s="3"/>
      <c r="EJ797" s="3"/>
      <c r="EK797" s="3"/>
      <c r="EL797" s="3"/>
    </row>
    <row r="798" spans="1:142" s="1" customFormat="1" ht="12.75" x14ac:dyDescent="0.2">
      <c r="A798" s="860"/>
      <c r="B798" s="6"/>
      <c r="C798" s="6"/>
      <c r="D798" s="6"/>
      <c r="E798" s="10"/>
      <c r="F798" s="10"/>
      <c r="G798" s="10"/>
      <c r="H798" s="10"/>
      <c r="I798" s="10"/>
      <c r="J798" s="10"/>
      <c r="K798" s="10"/>
      <c r="L798" s="10"/>
      <c r="M798" s="10"/>
      <c r="N798" s="861"/>
      <c r="O798" s="861"/>
      <c r="P798" s="862"/>
      <c r="Q798" s="861"/>
      <c r="R798" s="863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3"/>
      <c r="EF798" s="3"/>
      <c r="EG798" s="3"/>
      <c r="EH798" s="3"/>
      <c r="EI798" s="3"/>
      <c r="EJ798" s="3"/>
      <c r="EK798" s="3"/>
      <c r="EL798" s="3"/>
    </row>
    <row r="799" spans="1:142" s="1" customFormat="1" ht="12.75" x14ac:dyDescent="0.2">
      <c r="A799" s="860"/>
      <c r="B799" s="6"/>
      <c r="C799" s="6"/>
      <c r="D799" s="6"/>
      <c r="E799" s="10"/>
      <c r="F799" s="10"/>
      <c r="G799" s="10"/>
      <c r="H799" s="10"/>
      <c r="I799" s="10"/>
      <c r="J799" s="10"/>
      <c r="K799" s="10"/>
      <c r="L799" s="10"/>
      <c r="M799" s="10"/>
      <c r="N799" s="861"/>
      <c r="O799" s="861"/>
      <c r="P799" s="862"/>
      <c r="Q799" s="861"/>
      <c r="R799" s="863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3"/>
      <c r="EF799" s="3"/>
      <c r="EG799" s="3"/>
      <c r="EH799" s="3"/>
      <c r="EI799" s="3"/>
      <c r="EJ799" s="3"/>
      <c r="EK799" s="3"/>
      <c r="EL799" s="3"/>
    </row>
    <row r="800" spans="1:142" s="1" customFormat="1" ht="12.75" x14ac:dyDescent="0.2">
      <c r="A800" s="860"/>
      <c r="B800" s="6"/>
      <c r="C800" s="6"/>
      <c r="D800" s="6"/>
      <c r="E800" s="10"/>
      <c r="F800" s="10"/>
      <c r="G800" s="10"/>
      <c r="H800" s="10"/>
      <c r="I800" s="10"/>
      <c r="J800" s="10"/>
      <c r="K800" s="10"/>
      <c r="L800" s="10"/>
      <c r="M800" s="10"/>
      <c r="N800" s="861"/>
      <c r="O800" s="861"/>
      <c r="P800" s="862"/>
      <c r="Q800" s="861"/>
      <c r="R800" s="863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3"/>
      <c r="EF800" s="3"/>
      <c r="EG800" s="3"/>
      <c r="EH800" s="3"/>
      <c r="EI800" s="3"/>
      <c r="EJ800" s="3"/>
      <c r="EK800" s="3"/>
      <c r="EL800" s="3"/>
    </row>
    <row r="801" spans="1:142" s="1" customFormat="1" ht="12.75" x14ac:dyDescent="0.2">
      <c r="A801" s="860"/>
      <c r="B801" s="6"/>
      <c r="C801" s="6"/>
      <c r="D801" s="6"/>
      <c r="E801" s="10"/>
      <c r="F801" s="10"/>
      <c r="G801" s="10"/>
      <c r="H801" s="10"/>
      <c r="I801" s="10"/>
      <c r="J801" s="10"/>
      <c r="K801" s="10"/>
      <c r="L801" s="10"/>
      <c r="M801" s="10"/>
      <c r="N801" s="861"/>
      <c r="O801" s="861"/>
      <c r="P801" s="862"/>
      <c r="Q801" s="861"/>
      <c r="R801" s="863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3"/>
      <c r="EF801" s="3"/>
      <c r="EG801" s="3"/>
      <c r="EH801" s="3"/>
      <c r="EI801" s="3"/>
      <c r="EJ801" s="3"/>
      <c r="EK801" s="3"/>
      <c r="EL801" s="3"/>
    </row>
    <row r="802" spans="1:142" s="1" customFormat="1" ht="12.75" x14ac:dyDescent="0.2">
      <c r="A802" s="860"/>
      <c r="B802" s="6"/>
      <c r="C802" s="6"/>
      <c r="D802" s="6"/>
      <c r="E802" s="10"/>
      <c r="F802" s="10"/>
      <c r="G802" s="10"/>
      <c r="H802" s="10"/>
      <c r="I802" s="10"/>
      <c r="J802" s="10"/>
      <c r="K802" s="10"/>
      <c r="L802" s="10"/>
      <c r="M802" s="10"/>
      <c r="N802" s="861"/>
      <c r="O802" s="861"/>
      <c r="P802" s="862"/>
      <c r="Q802" s="861"/>
      <c r="R802" s="863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3"/>
      <c r="EF802" s="3"/>
      <c r="EG802" s="3"/>
      <c r="EH802" s="3"/>
      <c r="EI802" s="3"/>
      <c r="EJ802" s="3"/>
      <c r="EK802" s="3"/>
      <c r="EL802" s="3"/>
    </row>
    <row r="803" spans="1:142" s="1" customFormat="1" ht="12.75" x14ac:dyDescent="0.2">
      <c r="A803" s="860"/>
      <c r="B803" s="6"/>
      <c r="C803" s="6"/>
      <c r="D803" s="6"/>
      <c r="E803" s="10"/>
      <c r="F803" s="10"/>
      <c r="G803" s="10"/>
      <c r="H803" s="10"/>
      <c r="I803" s="10"/>
      <c r="J803" s="10"/>
      <c r="K803" s="10"/>
      <c r="L803" s="10"/>
      <c r="M803" s="10"/>
      <c r="N803" s="861"/>
      <c r="O803" s="861"/>
      <c r="P803" s="862"/>
      <c r="Q803" s="861"/>
      <c r="R803" s="863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3"/>
      <c r="EF803" s="3"/>
      <c r="EG803" s="3"/>
      <c r="EH803" s="3"/>
      <c r="EI803" s="3"/>
      <c r="EJ803" s="3"/>
      <c r="EK803" s="3"/>
      <c r="EL803" s="3"/>
    </row>
    <row r="804" spans="1:142" s="1" customFormat="1" ht="12.75" x14ac:dyDescent="0.2">
      <c r="A804" s="860"/>
      <c r="B804" s="6"/>
      <c r="C804" s="6"/>
      <c r="D804" s="6"/>
      <c r="E804" s="10"/>
      <c r="F804" s="10"/>
      <c r="G804" s="10"/>
      <c r="H804" s="10"/>
      <c r="I804" s="10"/>
      <c r="J804" s="10"/>
      <c r="K804" s="10"/>
      <c r="L804" s="10"/>
      <c r="M804" s="10"/>
      <c r="N804" s="861"/>
      <c r="O804" s="861"/>
      <c r="P804" s="862"/>
      <c r="Q804" s="861"/>
      <c r="R804" s="863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3"/>
      <c r="EF804" s="3"/>
      <c r="EG804" s="3"/>
      <c r="EH804" s="3"/>
      <c r="EI804" s="3"/>
      <c r="EJ804" s="3"/>
      <c r="EK804" s="3"/>
      <c r="EL804" s="3"/>
    </row>
    <row r="805" spans="1:142" s="1" customFormat="1" ht="12.75" x14ac:dyDescent="0.2">
      <c r="A805" s="860"/>
      <c r="B805" s="6"/>
      <c r="C805" s="6"/>
      <c r="D805" s="6"/>
      <c r="E805" s="10"/>
      <c r="F805" s="10"/>
      <c r="G805" s="10"/>
      <c r="H805" s="10"/>
      <c r="I805" s="10"/>
      <c r="J805" s="10"/>
      <c r="K805" s="10"/>
      <c r="L805" s="10"/>
      <c r="M805" s="10"/>
      <c r="N805" s="861"/>
      <c r="O805" s="861"/>
      <c r="P805" s="862"/>
      <c r="Q805" s="861"/>
      <c r="R805" s="863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3"/>
      <c r="EF805" s="3"/>
      <c r="EG805" s="3"/>
      <c r="EH805" s="3"/>
      <c r="EI805" s="3"/>
      <c r="EJ805" s="3"/>
      <c r="EK805" s="3"/>
      <c r="EL805" s="3"/>
    </row>
    <row r="806" spans="1:142" s="1" customFormat="1" ht="12.75" x14ac:dyDescent="0.2">
      <c r="A806" s="860"/>
      <c r="B806" s="6"/>
      <c r="C806" s="6"/>
      <c r="D806" s="6"/>
      <c r="E806" s="10"/>
      <c r="F806" s="10"/>
      <c r="G806" s="10"/>
      <c r="H806" s="10"/>
      <c r="I806" s="10"/>
      <c r="J806" s="10"/>
      <c r="K806" s="10"/>
      <c r="L806" s="10"/>
      <c r="M806" s="10"/>
      <c r="N806" s="861"/>
      <c r="O806" s="861"/>
      <c r="P806" s="862"/>
      <c r="Q806" s="861"/>
      <c r="R806" s="863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3"/>
      <c r="EF806" s="3"/>
      <c r="EG806" s="3"/>
      <c r="EH806" s="3"/>
      <c r="EI806" s="3"/>
      <c r="EJ806" s="3"/>
      <c r="EK806" s="3"/>
      <c r="EL806" s="3"/>
    </row>
    <row r="807" spans="1:142" s="1" customFormat="1" ht="12.75" x14ac:dyDescent="0.2">
      <c r="A807" s="860"/>
      <c r="B807" s="6"/>
      <c r="C807" s="6"/>
      <c r="D807" s="6"/>
      <c r="E807" s="10"/>
      <c r="F807" s="10"/>
      <c r="G807" s="10"/>
      <c r="H807" s="10"/>
      <c r="I807" s="10"/>
      <c r="J807" s="10"/>
      <c r="K807" s="10"/>
      <c r="L807" s="10"/>
      <c r="M807" s="10"/>
      <c r="N807" s="861"/>
      <c r="O807" s="861"/>
      <c r="P807" s="862"/>
      <c r="Q807" s="861"/>
      <c r="R807" s="863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3"/>
      <c r="EF807" s="3"/>
      <c r="EG807" s="3"/>
      <c r="EH807" s="3"/>
      <c r="EI807" s="3"/>
      <c r="EJ807" s="3"/>
      <c r="EK807" s="3"/>
      <c r="EL807" s="3"/>
    </row>
    <row r="808" spans="1:142" s="1" customFormat="1" ht="12.75" x14ac:dyDescent="0.2">
      <c r="A808" s="860"/>
      <c r="B808" s="6"/>
      <c r="C808" s="6"/>
      <c r="D808" s="6"/>
      <c r="E808" s="10"/>
      <c r="F808" s="10"/>
      <c r="G808" s="10"/>
      <c r="H808" s="10"/>
      <c r="I808" s="10"/>
      <c r="J808" s="10"/>
      <c r="K808" s="10"/>
      <c r="L808" s="10"/>
      <c r="M808" s="10"/>
      <c r="N808" s="861"/>
      <c r="O808" s="861"/>
      <c r="P808" s="862"/>
      <c r="Q808" s="861"/>
      <c r="R808" s="863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3"/>
      <c r="EF808" s="3"/>
      <c r="EG808" s="3"/>
      <c r="EH808" s="3"/>
      <c r="EI808" s="3"/>
      <c r="EJ808" s="3"/>
      <c r="EK808" s="3"/>
      <c r="EL808" s="3"/>
    </row>
    <row r="809" spans="1:142" s="1" customFormat="1" ht="12.75" x14ac:dyDescent="0.2">
      <c r="A809" s="860"/>
      <c r="B809" s="6"/>
      <c r="C809" s="6"/>
      <c r="D809" s="6"/>
      <c r="E809" s="10"/>
      <c r="F809" s="10"/>
      <c r="G809" s="10"/>
      <c r="H809" s="10"/>
      <c r="I809" s="10"/>
      <c r="J809" s="10"/>
      <c r="K809" s="10"/>
      <c r="L809" s="10"/>
      <c r="M809" s="10"/>
      <c r="N809" s="861"/>
      <c r="O809" s="861"/>
      <c r="P809" s="862"/>
      <c r="Q809" s="861"/>
      <c r="R809" s="863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3"/>
      <c r="EF809" s="3"/>
      <c r="EG809" s="3"/>
      <c r="EH809" s="3"/>
      <c r="EI809" s="3"/>
      <c r="EJ809" s="3"/>
      <c r="EK809" s="3"/>
      <c r="EL809" s="3"/>
    </row>
    <row r="810" spans="1:142" s="1" customFormat="1" ht="12.75" x14ac:dyDescent="0.2">
      <c r="A810" s="860"/>
      <c r="B810" s="6"/>
      <c r="C810" s="6"/>
      <c r="D810" s="6"/>
      <c r="E810" s="10"/>
      <c r="F810" s="10"/>
      <c r="G810" s="10"/>
      <c r="H810" s="10"/>
      <c r="I810" s="10"/>
      <c r="J810" s="10"/>
      <c r="K810" s="10"/>
      <c r="L810" s="10"/>
      <c r="M810" s="10"/>
      <c r="N810" s="861"/>
      <c r="O810" s="861"/>
      <c r="P810" s="862"/>
      <c r="Q810" s="861"/>
      <c r="R810" s="863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3"/>
      <c r="EF810" s="3"/>
      <c r="EG810" s="3"/>
      <c r="EH810" s="3"/>
      <c r="EI810" s="3"/>
      <c r="EJ810" s="3"/>
      <c r="EK810" s="3"/>
      <c r="EL810" s="3"/>
    </row>
    <row r="811" spans="1:142" s="1" customFormat="1" ht="12.75" x14ac:dyDescent="0.2">
      <c r="A811" s="860"/>
      <c r="B811" s="6"/>
      <c r="C811" s="6"/>
      <c r="D811" s="6"/>
      <c r="E811" s="10"/>
      <c r="F811" s="10"/>
      <c r="G811" s="10"/>
      <c r="H811" s="10"/>
      <c r="I811" s="10"/>
      <c r="J811" s="10"/>
      <c r="K811" s="10"/>
      <c r="L811" s="10"/>
      <c r="M811" s="10"/>
      <c r="N811" s="861"/>
      <c r="O811" s="861"/>
      <c r="P811" s="862"/>
      <c r="Q811" s="861"/>
      <c r="R811" s="863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3"/>
      <c r="EF811" s="3"/>
      <c r="EG811" s="3"/>
      <c r="EH811" s="3"/>
      <c r="EI811" s="3"/>
      <c r="EJ811" s="3"/>
      <c r="EK811" s="3"/>
      <c r="EL811" s="3"/>
    </row>
    <row r="812" spans="1:142" s="1" customFormat="1" ht="12.75" x14ac:dyDescent="0.2">
      <c r="A812" s="860"/>
      <c r="B812" s="6"/>
      <c r="C812" s="6"/>
      <c r="D812" s="6"/>
      <c r="E812" s="10"/>
      <c r="F812" s="10"/>
      <c r="G812" s="10"/>
      <c r="H812" s="10"/>
      <c r="I812" s="10"/>
      <c r="J812" s="10"/>
      <c r="K812" s="10"/>
      <c r="L812" s="10"/>
      <c r="M812" s="10"/>
      <c r="N812" s="861"/>
      <c r="O812" s="861"/>
      <c r="P812" s="862"/>
      <c r="Q812" s="861"/>
      <c r="R812" s="863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3"/>
      <c r="EF812" s="3"/>
      <c r="EG812" s="3"/>
      <c r="EH812" s="3"/>
      <c r="EI812" s="3"/>
      <c r="EJ812" s="3"/>
      <c r="EK812" s="3"/>
      <c r="EL812" s="3"/>
    </row>
    <row r="813" spans="1:142" s="1" customFormat="1" ht="12.75" x14ac:dyDescent="0.2">
      <c r="A813" s="860"/>
      <c r="B813" s="6"/>
      <c r="C813" s="6"/>
      <c r="D813" s="6"/>
      <c r="E813" s="10"/>
      <c r="F813" s="10"/>
      <c r="G813" s="10"/>
      <c r="H813" s="10"/>
      <c r="I813" s="10"/>
      <c r="J813" s="10"/>
      <c r="K813" s="10"/>
      <c r="L813" s="10"/>
      <c r="M813" s="10"/>
      <c r="N813" s="861"/>
      <c r="O813" s="861"/>
      <c r="P813" s="862"/>
      <c r="Q813" s="861"/>
      <c r="R813" s="863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3"/>
      <c r="EF813" s="3"/>
      <c r="EG813" s="3"/>
      <c r="EH813" s="3"/>
      <c r="EI813" s="3"/>
      <c r="EJ813" s="3"/>
      <c r="EK813" s="3"/>
      <c r="EL813" s="3"/>
    </row>
    <row r="814" spans="1:142" s="1" customFormat="1" ht="12.75" x14ac:dyDescent="0.2">
      <c r="A814" s="860"/>
      <c r="B814" s="6"/>
      <c r="C814" s="6"/>
      <c r="D814" s="6"/>
      <c r="E814" s="10"/>
      <c r="F814" s="10"/>
      <c r="G814" s="10"/>
      <c r="H814" s="10"/>
      <c r="I814" s="10"/>
      <c r="J814" s="10"/>
      <c r="K814" s="10"/>
      <c r="L814" s="10"/>
      <c r="M814" s="10"/>
      <c r="N814" s="861"/>
      <c r="O814" s="861"/>
      <c r="P814" s="862"/>
      <c r="Q814" s="861"/>
      <c r="R814" s="863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3"/>
      <c r="EF814" s="3"/>
      <c r="EG814" s="3"/>
      <c r="EH814" s="3"/>
      <c r="EI814" s="3"/>
      <c r="EJ814" s="3"/>
      <c r="EK814" s="3"/>
      <c r="EL814" s="3"/>
    </row>
    <row r="815" spans="1:142" s="1" customFormat="1" ht="12.75" x14ac:dyDescent="0.2">
      <c r="A815" s="860"/>
      <c r="B815" s="6"/>
      <c r="C815" s="6"/>
      <c r="D815" s="6"/>
      <c r="E815" s="10"/>
      <c r="F815" s="10"/>
      <c r="G815" s="10"/>
      <c r="H815" s="10"/>
      <c r="I815" s="10"/>
      <c r="J815" s="10"/>
      <c r="K815" s="10"/>
      <c r="L815" s="10"/>
      <c r="M815" s="10"/>
      <c r="N815" s="861"/>
      <c r="O815" s="861"/>
      <c r="P815" s="862"/>
      <c r="Q815" s="861"/>
      <c r="R815" s="863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3"/>
      <c r="EF815" s="3"/>
      <c r="EG815" s="3"/>
      <c r="EH815" s="3"/>
      <c r="EI815" s="3"/>
      <c r="EJ815" s="3"/>
      <c r="EK815" s="3"/>
      <c r="EL815" s="3"/>
    </row>
    <row r="816" spans="1:142" s="1" customFormat="1" ht="12.75" x14ac:dyDescent="0.2">
      <c r="A816" s="860"/>
      <c r="B816" s="6"/>
      <c r="C816" s="6"/>
      <c r="D816" s="6"/>
      <c r="E816" s="10"/>
      <c r="F816" s="10"/>
      <c r="G816" s="10"/>
      <c r="H816" s="10"/>
      <c r="I816" s="10"/>
      <c r="J816" s="10"/>
      <c r="K816" s="10"/>
      <c r="L816" s="10"/>
      <c r="M816" s="10"/>
      <c r="N816" s="861"/>
      <c r="O816" s="861"/>
      <c r="P816" s="862"/>
      <c r="Q816" s="861"/>
      <c r="R816" s="863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3"/>
      <c r="EF816" s="3"/>
      <c r="EG816" s="3"/>
      <c r="EH816" s="3"/>
      <c r="EI816" s="3"/>
      <c r="EJ816" s="3"/>
      <c r="EK816" s="3"/>
      <c r="EL816" s="3"/>
    </row>
    <row r="817" spans="1:142" s="1" customFormat="1" ht="12.75" x14ac:dyDescent="0.2">
      <c r="A817" s="860"/>
      <c r="B817" s="6"/>
      <c r="C817" s="6"/>
      <c r="D817" s="6"/>
      <c r="E817" s="10"/>
      <c r="F817" s="10"/>
      <c r="G817" s="10"/>
      <c r="H817" s="10"/>
      <c r="I817" s="10"/>
      <c r="J817" s="10"/>
      <c r="K817" s="10"/>
      <c r="L817" s="10"/>
      <c r="M817" s="10"/>
      <c r="N817" s="861"/>
      <c r="O817" s="861"/>
      <c r="P817" s="862"/>
      <c r="Q817" s="861"/>
      <c r="R817" s="863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3"/>
      <c r="EF817" s="3"/>
      <c r="EG817" s="3"/>
      <c r="EH817" s="3"/>
      <c r="EI817" s="3"/>
      <c r="EJ817" s="3"/>
      <c r="EK817" s="3"/>
      <c r="EL817" s="3"/>
    </row>
    <row r="818" spans="1:142" s="1" customFormat="1" ht="12.75" x14ac:dyDescent="0.2">
      <c r="A818" s="860"/>
      <c r="B818" s="6"/>
      <c r="C818" s="6"/>
      <c r="D818" s="6"/>
      <c r="E818" s="10"/>
      <c r="F818" s="10"/>
      <c r="G818" s="10"/>
      <c r="H818" s="10"/>
      <c r="I818" s="10"/>
      <c r="J818" s="10"/>
      <c r="K818" s="10"/>
      <c r="L818" s="10"/>
      <c r="M818" s="10"/>
      <c r="N818" s="861"/>
      <c r="O818" s="861"/>
      <c r="P818" s="862"/>
      <c r="Q818" s="861"/>
      <c r="R818" s="863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3"/>
      <c r="EF818" s="3"/>
      <c r="EG818" s="3"/>
      <c r="EH818" s="3"/>
      <c r="EI818" s="3"/>
      <c r="EJ818" s="3"/>
      <c r="EK818" s="3"/>
      <c r="EL818" s="3"/>
    </row>
    <row r="819" spans="1:142" s="1" customFormat="1" ht="12.75" x14ac:dyDescent="0.2">
      <c r="A819" s="860"/>
      <c r="B819" s="6"/>
      <c r="C819" s="6"/>
      <c r="D819" s="6"/>
      <c r="E819" s="10"/>
      <c r="F819" s="10"/>
      <c r="G819" s="10"/>
      <c r="H819" s="10"/>
      <c r="I819" s="10"/>
      <c r="J819" s="10"/>
      <c r="K819" s="10"/>
      <c r="L819" s="10"/>
      <c r="M819" s="10"/>
      <c r="N819" s="861"/>
      <c r="O819" s="861"/>
      <c r="P819" s="862"/>
      <c r="Q819" s="861"/>
      <c r="R819" s="863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3"/>
      <c r="EF819" s="3"/>
      <c r="EG819" s="3"/>
      <c r="EH819" s="3"/>
      <c r="EI819" s="3"/>
      <c r="EJ819" s="3"/>
      <c r="EK819" s="3"/>
      <c r="EL819" s="3"/>
    </row>
    <row r="820" spans="1:142" s="1" customFormat="1" ht="12.75" x14ac:dyDescent="0.2">
      <c r="A820" s="860"/>
      <c r="B820" s="6"/>
      <c r="C820" s="6"/>
      <c r="D820" s="6"/>
      <c r="E820" s="10"/>
      <c r="F820" s="10"/>
      <c r="G820" s="10"/>
      <c r="H820" s="10"/>
      <c r="I820" s="10"/>
      <c r="J820" s="10"/>
      <c r="K820" s="10"/>
      <c r="L820" s="10"/>
      <c r="M820" s="10"/>
      <c r="N820" s="861"/>
      <c r="O820" s="861"/>
      <c r="P820" s="862"/>
      <c r="Q820" s="861"/>
      <c r="R820" s="863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3"/>
      <c r="EF820" s="3"/>
      <c r="EG820" s="3"/>
      <c r="EH820" s="3"/>
      <c r="EI820" s="3"/>
      <c r="EJ820" s="3"/>
      <c r="EK820" s="3"/>
      <c r="EL820" s="3"/>
    </row>
    <row r="821" spans="1:142" s="1" customFormat="1" ht="12.75" x14ac:dyDescent="0.2">
      <c r="A821" s="860"/>
      <c r="B821" s="6"/>
      <c r="C821" s="6"/>
      <c r="D821" s="6"/>
      <c r="E821" s="10"/>
      <c r="F821" s="10"/>
      <c r="G821" s="10"/>
      <c r="H821" s="10"/>
      <c r="I821" s="10"/>
      <c r="J821" s="10"/>
      <c r="K821" s="10"/>
      <c r="L821" s="10"/>
      <c r="M821" s="10"/>
      <c r="N821" s="861"/>
      <c r="O821" s="861"/>
      <c r="P821" s="862"/>
      <c r="Q821" s="861"/>
      <c r="R821" s="863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3"/>
      <c r="EF821" s="3"/>
      <c r="EG821" s="3"/>
      <c r="EH821" s="3"/>
      <c r="EI821" s="3"/>
      <c r="EJ821" s="3"/>
      <c r="EK821" s="3"/>
      <c r="EL821" s="3"/>
    </row>
    <row r="822" spans="1:142" s="1" customFormat="1" ht="12.75" x14ac:dyDescent="0.2">
      <c r="A822" s="860"/>
      <c r="B822" s="6"/>
      <c r="C822" s="6"/>
      <c r="D822" s="6"/>
      <c r="E822" s="10"/>
      <c r="F822" s="10"/>
      <c r="G822" s="10"/>
      <c r="H822" s="10"/>
      <c r="I822" s="10"/>
      <c r="J822" s="10"/>
      <c r="K822" s="10"/>
      <c r="L822" s="10"/>
      <c r="M822" s="10"/>
      <c r="N822" s="861"/>
      <c r="O822" s="861"/>
      <c r="P822" s="862"/>
      <c r="Q822" s="861"/>
      <c r="R822" s="863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3"/>
      <c r="EF822" s="3"/>
      <c r="EG822" s="3"/>
      <c r="EH822" s="3"/>
      <c r="EI822" s="3"/>
      <c r="EJ822" s="3"/>
      <c r="EK822" s="3"/>
      <c r="EL822" s="3"/>
    </row>
    <row r="823" spans="1:142" s="1" customFormat="1" ht="12.75" x14ac:dyDescent="0.2">
      <c r="A823" s="860"/>
      <c r="B823" s="6"/>
      <c r="C823" s="6"/>
      <c r="D823" s="6"/>
      <c r="E823" s="10"/>
      <c r="F823" s="10"/>
      <c r="G823" s="10"/>
      <c r="H823" s="10"/>
      <c r="I823" s="10"/>
      <c r="J823" s="10"/>
      <c r="K823" s="10"/>
      <c r="L823" s="10"/>
      <c r="M823" s="10"/>
      <c r="N823" s="861"/>
      <c r="O823" s="861"/>
      <c r="P823" s="862"/>
      <c r="Q823" s="861"/>
      <c r="R823" s="863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3"/>
      <c r="EF823" s="3"/>
      <c r="EG823" s="3"/>
      <c r="EH823" s="3"/>
      <c r="EI823" s="3"/>
      <c r="EJ823" s="3"/>
      <c r="EK823" s="3"/>
      <c r="EL823" s="3"/>
    </row>
    <row r="824" spans="1:142" s="1" customFormat="1" ht="12.75" x14ac:dyDescent="0.2">
      <c r="A824" s="860"/>
      <c r="B824" s="6"/>
      <c r="C824" s="6"/>
      <c r="D824" s="6"/>
      <c r="E824" s="10"/>
      <c r="F824" s="10"/>
      <c r="G824" s="10"/>
      <c r="H824" s="10"/>
      <c r="I824" s="10"/>
      <c r="J824" s="10"/>
      <c r="K824" s="10"/>
      <c r="L824" s="10"/>
      <c r="M824" s="10"/>
      <c r="N824" s="861"/>
      <c r="O824" s="861"/>
      <c r="P824" s="862"/>
      <c r="Q824" s="861"/>
      <c r="R824" s="863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3"/>
      <c r="EF824" s="3"/>
      <c r="EG824" s="3"/>
      <c r="EH824" s="3"/>
      <c r="EI824" s="3"/>
      <c r="EJ824" s="3"/>
      <c r="EK824" s="3"/>
      <c r="EL824" s="3"/>
    </row>
    <row r="825" spans="1:142" s="1" customFormat="1" ht="12.75" x14ac:dyDescent="0.2">
      <c r="A825" s="860"/>
      <c r="B825" s="6"/>
      <c r="C825" s="6"/>
      <c r="D825" s="6"/>
      <c r="E825" s="10"/>
      <c r="F825" s="10"/>
      <c r="G825" s="10"/>
      <c r="H825" s="10"/>
      <c r="I825" s="10"/>
      <c r="J825" s="10"/>
      <c r="K825" s="10"/>
      <c r="L825" s="10"/>
      <c r="M825" s="10"/>
      <c r="N825" s="861"/>
      <c r="O825" s="861"/>
      <c r="P825" s="862"/>
      <c r="Q825" s="861"/>
      <c r="R825" s="863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3"/>
      <c r="EF825" s="3"/>
      <c r="EG825" s="3"/>
      <c r="EH825" s="3"/>
      <c r="EI825" s="3"/>
      <c r="EJ825" s="3"/>
      <c r="EK825" s="3"/>
      <c r="EL825" s="3"/>
    </row>
    <row r="826" spans="1:142" s="1" customFormat="1" ht="12.75" x14ac:dyDescent="0.2">
      <c r="A826" s="860"/>
      <c r="B826" s="6"/>
      <c r="C826" s="6"/>
      <c r="D826" s="6"/>
      <c r="E826" s="10"/>
      <c r="F826" s="10"/>
      <c r="G826" s="10"/>
      <c r="H826" s="10"/>
      <c r="I826" s="10"/>
      <c r="J826" s="10"/>
      <c r="K826" s="10"/>
      <c r="L826" s="10"/>
      <c r="M826" s="10"/>
      <c r="N826" s="861"/>
      <c r="O826" s="861"/>
      <c r="P826" s="862"/>
      <c r="Q826" s="861"/>
      <c r="R826" s="863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3"/>
      <c r="EF826" s="3"/>
      <c r="EG826" s="3"/>
      <c r="EH826" s="3"/>
      <c r="EI826" s="3"/>
      <c r="EJ826" s="3"/>
      <c r="EK826" s="3"/>
      <c r="EL826" s="3"/>
    </row>
    <row r="827" spans="1:142" s="1" customFormat="1" ht="12.75" x14ac:dyDescent="0.2">
      <c r="A827" s="860"/>
      <c r="B827" s="6"/>
      <c r="C827" s="6"/>
      <c r="D827" s="6"/>
      <c r="E827" s="10"/>
      <c r="F827" s="10"/>
      <c r="G827" s="10"/>
      <c r="H827" s="10"/>
      <c r="I827" s="10"/>
      <c r="J827" s="10"/>
      <c r="K827" s="10"/>
      <c r="L827" s="10"/>
      <c r="M827" s="10"/>
      <c r="N827" s="861"/>
      <c r="O827" s="861"/>
      <c r="P827" s="862"/>
      <c r="Q827" s="861"/>
      <c r="R827" s="863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3"/>
      <c r="EF827" s="3"/>
      <c r="EG827" s="3"/>
      <c r="EH827" s="3"/>
      <c r="EI827" s="3"/>
      <c r="EJ827" s="3"/>
      <c r="EK827" s="3"/>
      <c r="EL827" s="3"/>
    </row>
    <row r="828" spans="1:142" s="1" customFormat="1" ht="12.75" x14ac:dyDescent="0.2">
      <c r="A828" s="860"/>
      <c r="B828" s="6"/>
      <c r="C828" s="6"/>
      <c r="D828" s="6"/>
      <c r="E828" s="10"/>
      <c r="F828" s="10"/>
      <c r="G828" s="10"/>
      <c r="H828" s="10"/>
      <c r="I828" s="10"/>
      <c r="J828" s="10"/>
      <c r="K828" s="10"/>
      <c r="L828" s="10"/>
      <c r="M828" s="10"/>
      <c r="N828" s="861"/>
      <c r="O828" s="861"/>
      <c r="P828" s="862"/>
      <c r="Q828" s="861"/>
      <c r="R828" s="863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3"/>
      <c r="EF828" s="3"/>
      <c r="EG828" s="3"/>
      <c r="EH828" s="3"/>
      <c r="EI828" s="3"/>
      <c r="EJ828" s="3"/>
      <c r="EK828" s="3"/>
      <c r="EL828" s="3"/>
    </row>
    <row r="829" spans="1:142" s="1" customFormat="1" ht="12.75" x14ac:dyDescent="0.2">
      <c r="A829" s="860"/>
      <c r="B829" s="6"/>
      <c r="C829" s="6"/>
      <c r="D829" s="6"/>
      <c r="E829" s="10"/>
      <c r="F829" s="10"/>
      <c r="G829" s="10"/>
      <c r="H829" s="10"/>
      <c r="I829" s="10"/>
      <c r="J829" s="10"/>
      <c r="K829" s="10"/>
      <c r="L829" s="10"/>
      <c r="M829" s="10"/>
      <c r="N829" s="861"/>
      <c r="O829" s="861"/>
      <c r="P829" s="862"/>
      <c r="Q829" s="861"/>
      <c r="R829" s="863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3"/>
      <c r="EF829" s="3"/>
      <c r="EG829" s="3"/>
      <c r="EH829" s="3"/>
      <c r="EI829" s="3"/>
      <c r="EJ829" s="3"/>
      <c r="EK829" s="3"/>
      <c r="EL829" s="3"/>
    </row>
    <row r="830" spans="1:142" s="1" customFormat="1" ht="12.75" x14ac:dyDescent="0.2">
      <c r="A830" s="860"/>
      <c r="B830" s="6"/>
      <c r="C830" s="6"/>
      <c r="D830" s="6"/>
      <c r="E830" s="10"/>
      <c r="F830" s="10"/>
      <c r="G830" s="10"/>
      <c r="H830" s="10"/>
      <c r="I830" s="10"/>
      <c r="J830" s="10"/>
      <c r="K830" s="10"/>
      <c r="L830" s="10"/>
      <c r="M830" s="10"/>
      <c r="N830" s="861"/>
      <c r="O830" s="861"/>
      <c r="P830" s="862"/>
      <c r="Q830" s="861"/>
      <c r="R830" s="863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3"/>
      <c r="EF830" s="3"/>
      <c r="EG830" s="3"/>
      <c r="EH830" s="3"/>
      <c r="EI830" s="3"/>
      <c r="EJ830" s="3"/>
      <c r="EK830" s="3"/>
      <c r="EL830" s="3"/>
    </row>
    <row r="831" spans="1:142" s="1" customFormat="1" ht="12.75" x14ac:dyDescent="0.2">
      <c r="A831" s="860"/>
      <c r="B831" s="6"/>
      <c r="C831" s="6"/>
      <c r="D831" s="6"/>
      <c r="E831" s="10"/>
      <c r="F831" s="10"/>
      <c r="G831" s="10"/>
      <c r="H831" s="10"/>
      <c r="I831" s="10"/>
      <c r="J831" s="10"/>
      <c r="K831" s="10"/>
      <c r="L831" s="10"/>
      <c r="M831" s="10"/>
      <c r="N831" s="861"/>
      <c r="O831" s="861"/>
      <c r="P831" s="862"/>
      <c r="Q831" s="861"/>
      <c r="R831" s="863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3"/>
      <c r="EF831" s="3"/>
      <c r="EG831" s="3"/>
      <c r="EH831" s="3"/>
      <c r="EI831" s="3"/>
      <c r="EJ831" s="3"/>
      <c r="EK831" s="3"/>
      <c r="EL831" s="3"/>
    </row>
    <row r="832" spans="1:142" s="1" customFormat="1" ht="12.75" x14ac:dyDescent="0.2">
      <c r="A832" s="860"/>
      <c r="B832" s="6"/>
      <c r="C832" s="6"/>
      <c r="D832" s="6"/>
      <c r="E832" s="10"/>
      <c r="F832" s="10"/>
      <c r="G832" s="10"/>
      <c r="H832" s="10"/>
      <c r="I832" s="10"/>
      <c r="J832" s="10"/>
      <c r="K832" s="10"/>
      <c r="L832" s="10"/>
      <c r="M832" s="10"/>
      <c r="N832" s="861"/>
      <c r="O832" s="861"/>
      <c r="P832" s="862"/>
      <c r="Q832" s="861"/>
      <c r="R832" s="863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3"/>
      <c r="EF832" s="3"/>
      <c r="EG832" s="3"/>
      <c r="EH832" s="3"/>
      <c r="EI832" s="3"/>
      <c r="EJ832" s="3"/>
      <c r="EK832" s="3"/>
      <c r="EL832" s="3"/>
    </row>
    <row r="833" spans="1:142" s="1" customFormat="1" ht="12.75" x14ac:dyDescent="0.2">
      <c r="A833" s="860"/>
      <c r="B833" s="6"/>
      <c r="C833" s="6"/>
      <c r="D833" s="6"/>
      <c r="E833" s="10"/>
      <c r="F833" s="10"/>
      <c r="G833" s="10"/>
      <c r="H833" s="10"/>
      <c r="I833" s="10"/>
      <c r="J833" s="10"/>
      <c r="K833" s="10"/>
      <c r="L833" s="10"/>
      <c r="M833" s="10"/>
      <c r="N833" s="861"/>
      <c r="O833" s="861"/>
      <c r="P833" s="862"/>
      <c r="Q833" s="861"/>
      <c r="R833" s="863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3"/>
      <c r="EF833" s="3"/>
      <c r="EG833" s="3"/>
      <c r="EH833" s="3"/>
      <c r="EI833" s="3"/>
      <c r="EJ833" s="3"/>
      <c r="EK833" s="3"/>
      <c r="EL833" s="3"/>
    </row>
    <row r="834" spans="1:142" s="1" customFormat="1" ht="12.75" x14ac:dyDescent="0.2">
      <c r="A834" s="860"/>
      <c r="B834" s="6"/>
      <c r="C834" s="6"/>
      <c r="D834" s="6"/>
      <c r="E834" s="10"/>
      <c r="F834" s="10"/>
      <c r="G834" s="10"/>
      <c r="H834" s="10"/>
      <c r="I834" s="10"/>
      <c r="J834" s="10"/>
      <c r="K834" s="10"/>
      <c r="L834" s="10"/>
      <c r="M834" s="10"/>
      <c r="N834" s="861"/>
      <c r="O834" s="861"/>
      <c r="P834" s="862"/>
      <c r="Q834" s="861"/>
      <c r="R834" s="863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3"/>
      <c r="EF834" s="3"/>
      <c r="EG834" s="3"/>
      <c r="EH834" s="3"/>
      <c r="EI834" s="3"/>
      <c r="EJ834" s="3"/>
      <c r="EK834" s="3"/>
      <c r="EL834" s="3"/>
    </row>
    <row r="835" spans="1:142" s="1" customFormat="1" ht="12.75" x14ac:dyDescent="0.2">
      <c r="A835" s="860"/>
      <c r="B835" s="6"/>
      <c r="C835" s="6"/>
      <c r="D835" s="6"/>
      <c r="E835" s="10"/>
      <c r="F835" s="10"/>
      <c r="G835" s="10"/>
      <c r="H835" s="10"/>
      <c r="I835" s="10"/>
      <c r="J835" s="10"/>
      <c r="K835" s="10"/>
      <c r="L835" s="10"/>
      <c r="M835" s="10"/>
      <c r="N835" s="861"/>
      <c r="O835" s="861"/>
      <c r="P835" s="862"/>
      <c r="Q835" s="861"/>
      <c r="R835" s="863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3"/>
      <c r="EF835" s="3"/>
      <c r="EG835" s="3"/>
      <c r="EH835" s="3"/>
      <c r="EI835" s="3"/>
      <c r="EJ835" s="3"/>
      <c r="EK835" s="3"/>
      <c r="EL835" s="3"/>
    </row>
    <row r="836" spans="1:142" s="1" customFormat="1" ht="12.75" x14ac:dyDescent="0.2">
      <c r="A836" s="860"/>
      <c r="B836" s="6"/>
      <c r="C836" s="6"/>
      <c r="D836" s="6"/>
      <c r="E836" s="10"/>
      <c r="F836" s="10"/>
      <c r="G836" s="10"/>
      <c r="H836" s="10"/>
      <c r="I836" s="10"/>
      <c r="J836" s="10"/>
      <c r="K836" s="10"/>
      <c r="L836" s="10"/>
      <c r="M836" s="10"/>
      <c r="N836" s="861"/>
      <c r="O836" s="861"/>
      <c r="P836" s="862"/>
      <c r="Q836" s="861"/>
      <c r="R836" s="863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3"/>
      <c r="EF836" s="3"/>
      <c r="EG836" s="3"/>
      <c r="EH836" s="3"/>
      <c r="EI836" s="3"/>
      <c r="EJ836" s="3"/>
      <c r="EK836" s="3"/>
      <c r="EL836" s="3"/>
    </row>
    <row r="837" spans="1:142" s="1" customFormat="1" ht="12.75" x14ac:dyDescent="0.2">
      <c r="A837" s="860"/>
      <c r="B837" s="6"/>
      <c r="C837" s="6"/>
      <c r="D837" s="6"/>
      <c r="E837" s="10"/>
      <c r="F837" s="10"/>
      <c r="G837" s="10"/>
      <c r="H837" s="10"/>
      <c r="I837" s="10"/>
      <c r="J837" s="10"/>
      <c r="K837" s="10"/>
      <c r="L837" s="10"/>
      <c r="M837" s="10"/>
      <c r="N837" s="861"/>
      <c r="O837" s="861"/>
      <c r="P837" s="862"/>
      <c r="Q837" s="861"/>
      <c r="R837" s="863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3"/>
      <c r="EF837" s="3"/>
      <c r="EG837" s="3"/>
      <c r="EH837" s="3"/>
      <c r="EI837" s="3"/>
      <c r="EJ837" s="3"/>
      <c r="EK837" s="3"/>
      <c r="EL837" s="3"/>
    </row>
    <row r="838" spans="1:142" s="1" customFormat="1" ht="12.75" x14ac:dyDescent="0.2">
      <c r="A838" s="860"/>
      <c r="B838" s="6"/>
      <c r="C838" s="6"/>
      <c r="D838" s="6"/>
      <c r="E838" s="10"/>
      <c r="F838" s="10"/>
      <c r="G838" s="10"/>
      <c r="H838" s="10"/>
      <c r="I838" s="10"/>
      <c r="J838" s="10"/>
      <c r="K838" s="10"/>
      <c r="L838" s="10"/>
      <c r="M838" s="10"/>
      <c r="N838" s="861"/>
      <c r="O838" s="861"/>
      <c r="P838" s="862"/>
      <c r="Q838" s="861"/>
      <c r="R838" s="863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3"/>
      <c r="EF838" s="3"/>
      <c r="EG838" s="3"/>
      <c r="EH838" s="3"/>
      <c r="EI838" s="3"/>
      <c r="EJ838" s="3"/>
      <c r="EK838" s="3"/>
      <c r="EL838" s="3"/>
    </row>
    <row r="839" spans="1:142" s="1" customFormat="1" ht="12.75" x14ac:dyDescent="0.2">
      <c r="A839" s="860"/>
      <c r="B839" s="6"/>
      <c r="C839" s="6"/>
      <c r="D839" s="6"/>
      <c r="E839" s="10"/>
      <c r="F839" s="10"/>
      <c r="G839" s="10"/>
      <c r="H839" s="10"/>
      <c r="I839" s="10"/>
      <c r="J839" s="10"/>
      <c r="K839" s="10"/>
      <c r="L839" s="10"/>
      <c r="M839" s="10"/>
      <c r="N839" s="861"/>
      <c r="O839" s="861"/>
      <c r="P839" s="862"/>
      <c r="Q839" s="861"/>
      <c r="R839" s="863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3"/>
      <c r="EF839" s="3"/>
      <c r="EG839" s="3"/>
      <c r="EH839" s="3"/>
      <c r="EI839" s="3"/>
      <c r="EJ839" s="3"/>
      <c r="EK839" s="3"/>
      <c r="EL839" s="3"/>
    </row>
    <row r="840" spans="1:142" s="1" customFormat="1" ht="12.75" x14ac:dyDescent="0.2">
      <c r="A840" s="860"/>
      <c r="B840" s="6"/>
      <c r="C840" s="6"/>
      <c r="D840" s="6"/>
      <c r="E840" s="10"/>
      <c r="F840" s="10"/>
      <c r="G840" s="10"/>
      <c r="H840" s="10"/>
      <c r="I840" s="10"/>
      <c r="J840" s="10"/>
      <c r="K840" s="10"/>
      <c r="L840" s="10"/>
      <c r="M840" s="10"/>
      <c r="N840" s="861"/>
      <c r="O840" s="861"/>
      <c r="P840" s="862"/>
      <c r="Q840" s="861"/>
      <c r="R840" s="863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3"/>
      <c r="EF840" s="3"/>
      <c r="EG840" s="3"/>
      <c r="EH840" s="3"/>
      <c r="EI840" s="3"/>
      <c r="EJ840" s="3"/>
      <c r="EK840" s="3"/>
      <c r="EL840" s="3"/>
    </row>
    <row r="841" spans="1:142" s="1" customFormat="1" ht="12.75" x14ac:dyDescent="0.2">
      <c r="A841" s="860"/>
      <c r="B841" s="6"/>
      <c r="C841" s="6"/>
      <c r="D841" s="6"/>
      <c r="E841" s="10"/>
      <c r="F841" s="10"/>
      <c r="G841" s="10"/>
      <c r="H841" s="10"/>
      <c r="I841" s="10"/>
      <c r="J841" s="10"/>
      <c r="K841" s="10"/>
      <c r="L841" s="10"/>
      <c r="M841" s="10"/>
      <c r="N841" s="861"/>
      <c r="O841" s="861"/>
      <c r="P841" s="862"/>
      <c r="Q841" s="861"/>
      <c r="R841" s="863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3"/>
      <c r="EF841" s="3"/>
      <c r="EG841" s="3"/>
      <c r="EH841" s="3"/>
      <c r="EI841" s="3"/>
      <c r="EJ841" s="3"/>
      <c r="EK841" s="3"/>
      <c r="EL841" s="3"/>
    </row>
    <row r="842" spans="1:142" s="1" customFormat="1" ht="12.75" x14ac:dyDescent="0.2">
      <c r="A842" s="860"/>
      <c r="B842" s="6"/>
      <c r="C842" s="6"/>
      <c r="D842" s="6"/>
      <c r="E842" s="10"/>
      <c r="F842" s="10"/>
      <c r="G842" s="10"/>
      <c r="H842" s="10"/>
      <c r="I842" s="10"/>
      <c r="J842" s="10"/>
      <c r="K842" s="10"/>
      <c r="L842" s="10"/>
      <c r="M842" s="10"/>
      <c r="N842" s="861"/>
      <c r="O842" s="861"/>
      <c r="P842" s="862"/>
      <c r="Q842" s="861"/>
      <c r="R842" s="863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3"/>
      <c r="EF842" s="3"/>
      <c r="EG842" s="3"/>
      <c r="EH842" s="3"/>
      <c r="EI842" s="3"/>
      <c r="EJ842" s="3"/>
      <c r="EK842" s="3"/>
      <c r="EL842" s="3"/>
    </row>
    <row r="843" spans="1:142" s="1" customFormat="1" ht="12.75" x14ac:dyDescent="0.2">
      <c r="A843" s="860"/>
      <c r="B843" s="6"/>
      <c r="C843" s="6"/>
      <c r="D843" s="6"/>
      <c r="E843" s="10"/>
      <c r="F843" s="10"/>
      <c r="G843" s="10"/>
      <c r="H843" s="10"/>
      <c r="I843" s="10"/>
      <c r="J843" s="10"/>
      <c r="K843" s="10"/>
      <c r="L843" s="10"/>
      <c r="M843" s="10"/>
      <c r="N843" s="861"/>
      <c r="O843" s="861"/>
      <c r="P843" s="862"/>
      <c r="Q843" s="861"/>
      <c r="R843" s="863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3"/>
      <c r="EF843" s="3"/>
      <c r="EG843" s="3"/>
      <c r="EH843" s="3"/>
      <c r="EI843" s="3"/>
      <c r="EJ843" s="3"/>
      <c r="EK843" s="3"/>
      <c r="EL843" s="3"/>
    </row>
    <row r="844" spans="1:142" s="1" customFormat="1" ht="12.75" x14ac:dyDescent="0.2">
      <c r="A844" s="860"/>
      <c r="B844" s="6"/>
      <c r="C844" s="6"/>
      <c r="D844" s="6"/>
      <c r="E844" s="10"/>
      <c r="F844" s="10"/>
      <c r="G844" s="10"/>
      <c r="H844" s="10"/>
      <c r="I844" s="10"/>
      <c r="J844" s="10"/>
      <c r="K844" s="10"/>
      <c r="L844" s="10"/>
      <c r="M844" s="10"/>
      <c r="N844" s="861"/>
      <c r="O844" s="861"/>
      <c r="P844" s="862"/>
      <c r="Q844" s="861"/>
      <c r="R844" s="863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3"/>
      <c r="EF844" s="3"/>
      <c r="EG844" s="3"/>
      <c r="EH844" s="3"/>
      <c r="EI844" s="3"/>
      <c r="EJ844" s="3"/>
      <c r="EK844" s="3"/>
      <c r="EL844" s="3"/>
    </row>
    <row r="845" spans="1:142" s="1" customFormat="1" ht="12.75" x14ac:dyDescent="0.2">
      <c r="A845" s="860"/>
      <c r="B845" s="6"/>
      <c r="C845" s="6"/>
      <c r="D845" s="6"/>
      <c r="E845" s="10"/>
      <c r="F845" s="10"/>
      <c r="G845" s="10"/>
      <c r="H845" s="10"/>
      <c r="I845" s="10"/>
      <c r="J845" s="10"/>
      <c r="K845" s="10"/>
      <c r="L845" s="10"/>
      <c r="M845" s="10"/>
      <c r="N845" s="861"/>
      <c r="O845" s="861"/>
      <c r="P845" s="862"/>
      <c r="Q845" s="861"/>
      <c r="R845" s="863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3"/>
      <c r="EF845" s="3"/>
      <c r="EG845" s="3"/>
      <c r="EH845" s="3"/>
      <c r="EI845" s="3"/>
      <c r="EJ845" s="3"/>
      <c r="EK845" s="3"/>
      <c r="EL845" s="3"/>
    </row>
    <row r="846" spans="1:142" s="1" customFormat="1" ht="12.75" x14ac:dyDescent="0.2">
      <c r="A846" s="860"/>
      <c r="B846" s="6"/>
      <c r="C846" s="6"/>
      <c r="D846" s="6"/>
      <c r="E846" s="10"/>
      <c r="F846" s="10"/>
      <c r="G846" s="10"/>
      <c r="H846" s="10"/>
      <c r="I846" s="10"/>
      <c r="J846" s="10"/>
      <c r="K846" s="10"/>
      <c r="L846" s="10"/>
      <c r="M846" s="10"/>
      <c r="N846" s="861"/>
      <c r="O846" s="861"/>
      <c r="P846" s="862"/>
      <c r="Q846" s="861"/>
      <c r="R846" s="863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3"/>
      <c r="EF846" s="3"/>
      <c r="EG846" s="3"/>
      <c r="EH846" s="3"/>
      <c r="EI846" s="3"/>
      <c r="EJ846" s="3"/>
      <c r="EK846" s="3"/>
      <c r="EL846" s="3"/>
    </row>
    <row r="847" spans="1:142" s="1" customFormat="1" ht="12.75" x14ac:dyDescent="0.2">
      <c r="A847" s="860"/>
      <c r="B847" s="6"/>
      <c r="C847" s="6"/>
      <c r="D847" s="6"/>
      <c r="E847" s="10"/>
      <c r="F847" s="10"/>
      <c r="G847" s="10"/>
      <c r="H847" s="10"/>
      <c r="I847" s="10"/>
      <c r="J847" s="10"/>
      <c r="K847" s="10"/>
      <c r="L847" s="10"/>
      <c r="M847" s="10"/>
      <c r="N847" s="861"/>
      <c r="O847" s="861"/>
      <c r="P847" s="862"/>
      <c r="Q847" s="861"/>
      <c r="R847" s="863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3"/>
      <c r="EF847" s="3"/>
      <c r="EG847" s="3"/>
      <c r="EH847" s="3"/>
      <c r="EI847" s="3"/>
      <c r="EJ847" s="3"/>
      <c r="EK847" s="3"/>
      <c r="EL847" s="3"/>
    </row>
    <row r="848" spans="1:142" s="1" customFormat="1" ht="12.75" x14ac:dyDescent="0.2">
      <c r="A848" s="860"/>
      <c r="B848" s="6"/>
      <c r="C848" s="6"/>
      <c r="D848" s="6"/>
      <c r="E848" s="10"/>
      <c r="F848" s="10"/>
      <c r="G848" s="10"/>
      <c r="H848" s="10"/>
      <c r="I848" s="10"/>
      <c r="J848" s="10"/>
      <c r="K848" s="10"/>
      <c r="L848" s="10"/>
      <c r="M848" s="10"/>
      <c r="N848" s="861"/>
      <c r="O848" s="861"/>
      <c r="P848" s="862"/>
      <c r="Q848" s="861"/>
      <c r="R848" s="863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3"/>
      <c r="EF848" s="3"/>
      <c r="EG848" s="3"/>
      <c r="EH848" s="3"/>
      <c r="EI848" s="3"/>
      <c r="EJ848" s="3"/>
      <c r="EK848" s="3"/>
      <c r="EL848" s="3"/>
    </row>
    <row r="849" spans="1:142" s="1" customFormat="1" ht="12.75" x14ac:dyDescent="0.2">
      <c r="A849" s="860"/>
      <c r="B849" s="6"/>
      <c r="C849" s="6"/>
      <c r="D849" s="6"/>
      <c r="E849" s="10"/>
      <c r="F849" s="10"/>
      <c r="G849" s="10"/>
      <c r="H849" s="10"/>
      <c r="I849" s="10"/>
      <c r="J849" s="10"/>
      <c r="K849" s="10"/>
      <c r="L849" s="10"/>
      <c r="M849" s="10"/>
      <c r="N849" s="861"/>
      <c r="O849" s="861"/>
      <c r="P849" s="862"/>
      <c r="Q849" s="861"/>
      <c r="R849" s="863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3"/>
      <c r="EF849" s="3"/>
      <c r="EG849" s="3"/>
      <c r="EH849" s="3"/>
      <c r="EI849" s="3"/>
      <c r="EJ849" s="3"/>
      <c r="EK849" s="3"/>
      <c r="EL849" s="3"/>
    </row>
    <row r="850" spans="1:142" s="1" customFormat="1" ht="12.75" x14ac:dyDescent="0.2">
      <c r="A850" s="860"/>
      <c r="B850" s="6"/>
      <c r="C850" s="6"/>
      <c r="D850" s="6"/>
      <c r="E850" s="10"/>
      <c r="F850" s="10"/>
      <c r="G850" s="10"/>
      <c r="H850" s="10"/>
      <c r="I850" s="10"/>
      <c r="J850" s="10"/>
      <c r="K850" s="10"/>
      <c r="L850" s="10"/>
      <c r="M850" s="10"/>
      <c r="N850" s="861"/>
      <c r="O850" s="861"/>
      <c r="P850" s="862"/>
      <c r="Q850" s="861"/>
      <c r="R850" s="863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3"/>
      <c r="EF850" s="3"/>
      <c r="EG850" s="3"/>
      <c r="EH850" s="3"/>
      <c r="EI850" s="3"/>
      <c r="EJ850" s="3"/>
      <c r="EK850" s="3"/>
      <c r="EL850" s="3"/>
    </row>
    <row r="851" spans="1:142" s="1" customFormat="1" ht="12.75" x14ac:dyDescent="0.2">
      <c r="A851" s="860"/>
      <c r="B851" s="6"/>
      <c r="C851" s="6"/>
      <c r="D851" s="6"/>
      <c r="E851" s="10"/>
      <c r="F851" s="10"/>
      <c r="G851" s="10"/>
      <c r="H851" s="10"/>
      <c r="I851" s="10"/>
      <c r="J851" s="10"/>
      <c r="K851" s="10"/>
      <c r="L851" s="10"/>
      <c r="M851" s="10"/>
      <c r="N851" s="861"/>
      <c r="O851" s="861"/>
      <c r="P851" s="862"/>
      <c r="Q851" s="861"/>
      <c r="R851" s="863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3"/>
      <c r="EF851" s="3"/>
      <c r="EG851" s="3"/>
      <c r="EH851" s="3"/>
      <c r="EI851" s="3"/>
      <c r="EJ851" s="3"/>
      <c r="EK851" s="3"/>
      <c r="EL851" s="3"/>
    </row>
    <row r="852" spans="1:142" s="1" customFormat="1" ht="12.75" x14ac:dyDescent="0.2">
      <c r="A852" s="860"/>
      <c r="B852" s="6"/>
      <c r="C852" s="6"/>
      <c r="D852" s="6"/>
      <c r="E852" s="10"/>
      <c r="F852" s="10"/>
      <c r="G852" s="10"/>
      <c r="H852" s="10"/>
      <c r="I852" s="10"/>
      <c r="J852" s="10"/>
      <c r="K852" s="10"/>
      <c r="L852" s="10"/>
      <c r="M852" s="10"/>
      <c r="N852" s="861"/>
      <c r="O852" s="861"/>
      <c r="P852" s="862"/>
      <c r="Q852" s="861"/>
      <c r="R852" s="863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3"/>
      <c r="EF852" s="3"/>
      <c r="EG852" s="3"/>
      <c r="EH852" s="3"/>
      <c r="EI852" s="3"/>
      <c r="EJ852" s="3"/>
      <c r="EK852" s="3"/>
      <c r="EL852" s="3"/>
    </row>
    <row r="853" spans="1:142" s="1" customFormat="1" ht="12.75" x14ac:dyDescent="0.2">
      <c r="A853" s="860"/>
      <c r="B853" s="6"/>
      <c r="C853" s="6"/>
      <c r="D853" s="6"/>
      <c r="E853" s="10"/>
      <c r="F853" s="10"/>
      <c r="G853" s="10"/>
      <c r="H853" s="10"/>
      <c r="I853" s="10"/>
      <c r="J853" s="10"/>
      <c r="K853" s="10"/>
      <c r="L853" s="10"/>
      <c r="M853" s="10"/>
      <c r="N853" s="861"/>
      <c r="O853" s="861"/>
      <c r="P853" s="862"/>
      <c r="Q853" s="861"/>
      <c r="R853" s="863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3"/>
      <c r="EF853" s="3"/>
      <c r="EG853" s="3"/>
      <c r="EH853" s="3"/>
      <c r="EI853" s="3"/>
      <c r="EJ853" s="3"/>
      <c r="EK853" s="3"/>
      <c r="EL853" s="3"/>
    </row>
    <row r="854" spans="1:142" s="1" customFormat="1" ht="12.75" x14ac:dyDescent="0.2">
      <c r="A854" s="860"/>
      <c r="B854" s="6"/>
      <c r="C854" s="6"/>
      <c r="D854" s="6"/>
      <c r="E854" s="10"/>
      <c r="F854" s="10"/>
      <c r="G854" s="10"/>
      <c r="H854" s="10"/>
      <c r="I854" s="10"/>
      <c r="J854" s="10"/>
      <c r="K854" s="10"/>
      <c r="L854" s="10"/>
      <c r="M854" s="10"/>
      <c r="N854" s="861"/>
      <c r="O854" s="861"/>
      <c r="P854" s="862"/>
      <c r="Q854" s="861"/>
      <c r="R854" s="863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3"/>
      <c r="EF854" s="3"/>
      <c r="EG854" s="3"/>
      <c r="EH854" s="3"/>
      <c r="EI854" s="3"/>
      <c r="EJ854" s="3"/>
      <c r="EK854" s="3"/>
      <c r="EL854" s="3"/>
    </row>
    <row r="855" spans="1:142" s="1" customFormat="1" ht="12.75" x14ac:dyDescent="0.2">
      <c r="A855" s="860"/>
      <c r="B855" s="6"/>
      <c r="C855" s="6"/>
      <c r="D855" s="6"/>
      <c r="E855" s="10"/>
      <c r="F855" s="10"/>
      <c r="G855" s="10"/>
      <c r="H855" s="10"/>
      <c r="I855" s="10"/>
      <c r="J855" s="10"/>
      <c r="K855" s="10"/>
      <c r="L855" s="10"/>
      <c r="M855" s="10"/>
      <c r="N855" s="861"/>
      <c r="O855" s="861"/>
      <c r="P855" s="862"/>
      <c r="Q855" s="861"/>
      <c r="R855" s="863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3"/>
      <c r="EF855" s="3"/>
      <c r="EG855" s="3"/>
      <c r="EH855" s="3"/>
      <c r="EI855" s="3"/>
      <c r="EJ855" s="3"/>
      <c r="EK855" s="3"/>
      <c r="EL855" s="3"/>
    </row>
    <row r="856" spans="1:142" s="1" customFormat="1" ht="12.75" x14ac:dyDescent="0.2">
      <c r="A856" s="860"/>
      <c r="B856" s="6"/>
      <c r="C856" s="6"/>
      <c r="D856" s="6"/>
      <c r="E856" s="10"/>
      <c r="F856" s="10"/>
      <c r="G856" s="10"/>
      <c r="H856" s="10"/>
      <c r="I856" s="10"/>
      <c r="J856" s="10"/>
      <c r="K856" s="10"/>
      <c r="L856" s="10"/>
      <c r="M856" s="10"/>
      <c r="N856" s="861"/>
      <c r="O856" s="861"/>
      <c r="P856" s="862"/>
      <c r="Q856" s="861"/>
      <c r="R856" s="863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3"/>
      <c r="EF856" s="3"/>
      <c r="EG856" s="3"/>
      <c r="EH856" s="3"/>
      <c r="EI856" s="3"/>
      <c r="EJ856" s="3"/>
      <c r="EK856" s="3"/>
      <c r="EL856" s="3"/>
    </row>
    <row r="857" spans="1:142" s="1" customFormat="1" ht="12.75" x14ac:dyDescent="0.2">
      <c r="A857" s="860"/>
      <c r="B857" s="6"/>
      <c r="C857" s="6"/>
      <c r="D857" s="6"/>
      <c r="E857" s="10"/>
      <c r="F857" s="10"/>
      <c r="G857" s="10"/>
      <c r="H857" s="10"/>
      <c r="I857" s="10"/>
      <c r="J857" s="10"/>
      <c r="K857" s="10"/>
      <c r="L857" s="10"/>
      <c r="M857" s="10"/>
      <c r="N857" s="861"/>
      <c r="O857" s="861"/>
      <c r="P857" s="862"/>
      <c r="Q857" s="861"/>
      <c r="R857" s="863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3"/>
      <c r="EF857" s="3"/>
      <c r="EG857" s="3"/>
      <c r="EH857" s="3"/>
      <c r="EI857" s="3"/>
      <c r="EJ857" s="3"/>
      <c r="EK857" s="3"/>
      <c r="EL857" s="3"/>
    </row>
    <row r="858" spans="1:142" s="1" customFormat="1" ht="12.75" x14ac:dyDescent="0.2">
      <c r="A858" s="860"/>
      <c r="B858" s="6"/>
      <c r="C858" s="6"/>
      <c r="D858" s="6"/>
      <c r="E858" s="10"/>
      <c r="F858" s="10"/>
      <c r="G858" s="10"/>
      <c r="H858" s="10"/>
      <c r="I858" s="10"/>
      <c r="J858" s="10"/>
      <c r="K858" s="10"/>
      <c r="L858" s="10"/>
      <c r="M858" s="10"/>
      <c r="N858" s="861"/>
      <c r="O858" s="861"/>
      <c r="P858" s="862"/>
      <c r="Q858" s="861"/>
      <c r="R858" s="863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3"/>
      <c r="EF858" s="3"/>
      <c r="EG858" s="3"/>
      <c r="EH858" s="3"/>
      <c r="EI858" s="3"/>
      <c r="EJ858" s="3"/>
      <c r="EK858" s="3"/>
      <c r="EL858" s="3"/>
    </row>
    <row r="859" spans="1:142" s="1" customFormat="1" ht="12.75" x14ac:dyDescent="0.2">
      <c r="A859" s="860"/>
      <c r="B859" s="6"/>
      <c r="C859" s="6"/>
      <c r="D859" s="6"/>
      <c r="E859" s="10"/>
      <c r="F859" s="10"/>
      <c r="G859" s="10"/>
      <c r="H859" s="10"/>
      <c r="I859" s="10"/>
      <c r="J859" s="10"/>
      <c r="K859" s="10"/>
      <c r="L859" s="10"/>
      <c r="M859" s="10"/>
      <c r="N859" s="861"/>
      <c r="O859" s="861"/>
      <c r="P859" s="862"/>
      <c r="Q859" s="861"/>
      <c r="R859" s="863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3"/>
      <c r="EF859" s="3"/>
      <c r="EG859" s="3"/>
      <c r="EH859" s="3"/>
      <c r="EI859" s="3"/>
      <c r="EJ859" s="3"/>
      <c r="EK859" s="3"/>
      <c r="EL859" s="3"/>
    </row>
    <row r="860" spans="1:142" s="1" customFormat="1" ht="12.75" x14ac:dyDescent="0.2">
      <c r="A860" s="860"/>
      <c r="B860" s="6"/>
      <c r="C860" s="6"/>
      <c r="D860" s="6"/>
      <c r="E860" s="10"/>
      <c r="F860" s="10"/>
      <c r="G860" s="10"/>
      <c r="H860" s="10"/>
      <c r="I860" s="10"/>
      <c r="J860" s="10"/>
      <c r="K860" s="10"/>
      <c r="L860" s="10"/>
      <c r="M860" s="10"/>
      <c r="N860" s="861"/>
      <c r="O860" s="861"/>
      <c r="P860" s="862"/>
      <c r="Q860" s="861"/>
      <c r="R860" s="863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3"/>
      <c r="EF860" s="3"/>
      <c r="EG860" s="3"/>
      <c r="EH860" s="3"/>
      <c r="EI860" s="3"/>
      <c r="EJ860" s="3"/>
      <c r="EK860" s="3"/>
      <c r="EL860" s="3"/>
    </row>
    <row r="861" spans="1:142" s="1" customFormat="1" ht="12.75" x14ac:dyDescent="0.2">
      <c r="A861" s="860"/>
      <c r="B861" s="6"/>
      <c r="C861" s="6"/>
      <c r="D861" s="6"/>
      <c r="E861" s="10"/>
      <c r="F861" s="10"/>
      <c r="G861" s="10"/>
      <c r="H861" s="10"/>
      <c r="I861" s="10"/>
      <c r="J861" s="10"/>
      <c r="K861" s="10"/>
      <c r="L861" s="10"/>
      <c r="M861" s="10"/>
      <c r="N861" s="861"/>
      <c r="O861" s="861"/>
      <c r="P861" s="862"/>
      <c r="Q861" s="861"/>
      <c r="R861" s="863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3"/>
      <c r="EF861" s="3"/>
      <c r="EG861" s="3"/>
      <c r="EH861" s="3"/>
      <c r="EI861" s="3"/>
      <c r="EJ861" s="3"/>
      <c r="EK861" s="3"/>
      <c r="EL861" s="3"/>
    </row>
    <row r="862" spans="1:142" s="1" customFormat="1" ht="12.75" x14ac:dyDescent="0.2">
      <c r="A862" s="860"/>
      <c r="B862" s="6"/>
      <c r="C862" s="6"/>
      <c r="D862" s="6"/>
      <c r="E862" s="10"/>
      <c r="F862" s="10"/>
      <c r="G862" s="10"/>
      <c r="H862" s="10"/>
      <c r="I862" s="10"/>
      <c r="J862" s="10"/>
      <c r="K862" s="10"/>
      <c r="L862" s="10"/>
      <c r="M862" s="10"/>
      <c r="N862" s="861"/>
      <c r="O862" s="861"/>
      <c r="P862" s="862"/>
      <c r="Q862" s="861"/>
      <c r="R862" s="863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3"/>
      <c r="EF862" s="3"/>
      <c r="EG862" s="3"/>
      <c r="EH862" s="3"/>
      <c r="EI862" s="3"/>
      <c r="EJ862" s="3"/>
      <c r="EK862" s="3"/>
      <c r="EL862" s="3"/>
    </row>
    <row r="863" spans="1:142" s="1" customFormat="1" ht="12.75" x14ac:dyDescent="0.2">
      <c r="A863" s="860"/>
      <c r="B863" s="6"/>
      <c r="C863" s="6"/>
      <c r="D863" s="6"/>
      <c r="E863" s="10"/>
      <c r="F863" s="10"/>
      <c r="G863" s="10"/>
      <c r="H863" s="10"/>
      <c r="I863" s="10"/>
      <c r="J863" s="10"/>
      <c r="K863" s="10"/>
      <c r="L863" s="10"/>
      <c r="M863" s="10"/>
      <c r="N863" s="861"/>
      <c r="O863" s="861"/>
      <c r="P863" s="862"/>
      <c r="Q863" s="861"/>
      <c r="R863" s="863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3"/>
      <c r="EF863" s="3"/>
      <c r="EG863" s="3"/>
      <c r="EH863" s="3"/>
      <c r="EI863" s="3"/>
      <c r="EJ863" s="3"/>
      <c r="EK863" s="3"/>
      <c r="EL863" s="3"/>
    </row>
    <row r="864" spans="1:142" s="1" customFormat="1" ht="12.75" x14ac:dyDescent="0.2">
      <c r="A864" s="860"/>
      <c r="B864" s="6"/>
      <c r="C864" s="6"/>
      <c r="D864" s="6"/>
      <c r="E864" s="10"/>
      <c r="F864" s="10"/>
      <c r="G864" s="10"/>
      <c r="H864" s="10"/>
      <c r="I864" s="10"/>
      <c r="J864" s="10"/>
      <c r="K864" s="10"/>
      <c r="L864" s="10"/>
      <c r="M864" s="10"/>
      <c r="N864" s="861"/>
      <c r="O864" s="861"/>
      <c r="P864" s="862"/>
      <c r="Q864" s="861"/>
      <c r="R864" s="863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3"/>
      <c r="EF864" s="3"/>
      <c r="EG864" s="3"/>
      <c r="EH864" s="3"/>
      <c r="EI864" s="3"/>
      <c r="EJ864" s="3"/>
      <c r="EK864" s="3"/>
      <c r="EL864" s="3"/>
    </row>
    <row r="865" spans="1:142" s="1" customFormat="1" ht="12.75" x14ac:dyDescent="0.2">
      <c r="A865" s="860"/>
      <c r="B865" s="6"/>
      <c r="C865" s="6"/>
      <c r="D865" s="6"/>
      <c r="E865" s="10"/>
      <c r="F865" s="10"/>
      <c r="G865" s="10"/>
      <c r="H865" s="10"/>
      <c r="I865" s="10"/>
      <c r="J865" s="10"/>
      <c r="K865" s="10"/>
      <c r="L865" s="10"/>
      <c r="M865" s="10"/>
      <c r="N865" s="861"/>
      <c r="O865" s="861"/>
      <c r="P865" s="862"/>
      <c r="Q865" s="861"/>
      <c r="R865" s="863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3"/>
      <c r="EF865" s="3"/>
      <c r="EG865" s="3"/>
      <c r="EH865" s="3"/>
      <c r="EI865" s="3"/>
      <c r="EJ865" s="3"/>
      <c r="EK865" s="3"/>
      <c r="EL865" s="3"/>
    </row>
    <row r="866" spans="1:142" s="1" customFormat="1" ht="12.75" x14ac:dyDescent="0.2">
      <c r="A866" s="860"/>
      <c r="B866" s="6"/>
      <c r="C866" s="6"/>
      <c r="D866" s="6"/>
      <c r="E866" s="10"/>
      <c r="F866" s="10"/>
      <c r="G866" s="10"/>
      <c r="H866" s="10"/>
      <c r="I866" s="10"/>
      <c r="J866" s="10"/>
      <c r="K866" s="10"/>
      <c r="L866" s="10"/>
      <c r="M866" s="10"/>
      <c r="N866" s="861"/>
      <c r="O866" s="861"/>
      <c r="P866" s="862"/>
      <c r="Q866" s="861"/>
      <c r="R866" s="863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3"/>
      <c r="EF866" s="3"/>
      <c r="EG866" s="3"/>
      <c r="EH866" s="3"/>
      <c r="EI866" s="3"/>
      <c r="EJ866" s="3"/>
      <c r="EK866" s="3"/>
      <c r="EL866" s="3"/>
    </row>
    <row r="867" spans="1:142" s="1" customFormat="1" ht="12.75" x14ac:dyDescent="0.2">
      <c r="A867" s="860"/>
      <c r="B867" s="6"/>
      <c r="C867" s="6"/>
      <c r="D867" s="6"/>
      <c r="E867" s="10"/>
      <c r="F867" s="10"/>
      <c r="G867" s="10"/>
      <c r="H867" s="10"/>
      <c r="I867" s="10"/>
      <c r="J867" s="10"/>
      <c r="K867" s="10"/>
      <c r="L867" s="10"/>
      <c r="M867" s="10"/>
      <c r="N867" s="861"/>
      <c r="O867" s="861"/>
      <c r="P867" s="862"/>
      <c r="Q867" s="861"/>
      <c r="R867" s="863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3"/>
      <c r="EF867" s="3"/>
      <c r="EG867" s="3"/>
      <c r="EH867" s="3"/>
      <c r="EI867" s="3"/>
      <c r="EJ867" s="3"/>
      <c r="EK867" s="3"/>
      <c r="EL867" s="3"/>
    </row>
    <row r="868" spans="1:142" s="1" customFormat="1" ht="12.75" x14ac:dyDescent="0.2">
      <c r="A868" s="860"/>
      <c r="B868" s="6"/>
      <c r="C868" s="6"/>
      <c r="D868" s="6"/>
      <c r="E868" s="10"/>
      <c r="F868" s="10"/>
      <c r="G868" s="10"/>
      <c r="H868" s="10"/>
      <c r="I868" s="10"/>
      <c r="J868" s="10"/>
      <c r="K868" s="10"/>
      <c r="L868" s="10"/>
      <c r="M868" s="10"/>
      <c r="N868" s="861"/>
      <c r="O868" s="861"/>
      <c r="P868" s="862"/>
      <c r="Q868" s="861"/>
      <c r="R868" s="863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3"/>
      <c r="EF868" s="3"/>
      <c r="EG868" s="3"/>
      <c r="EH868" s="3"/>
      <c r="EI868" s="3"/>
      <c r="EJ868" s="3"/>
      <c r="EK868" s="3"/>
      <c r="EL868" s="3"/>
    </row>
    <row r="869" spans="1:142" s="1" customFormat="1" ht="12.75" x14ac:dyDescent="0.2">
      <c r="A869" s="860"/>
      <c r="B869" s="6"/>
      <c r="C869" s="6"/>
      <c r="D869" s="6"/>
      <c r="E869" s="10"/>
      <c r="F869" s="10"/>
      <c r="G869" s="10"/>
      <c r="H869" s="10"/>
      <c r="I869" s="10"/>
      <c r="J869" s="10"/>
      <c r="K869" s="10"/>
      <c r="L869" s="10"/>
      <c r="M869" s="10"/>
      <c r="N869" s="861"/>
      <c r="O869" s="861"/>
      <c r="P869" s="862"/>
      <c r="Q869" s="861"/>
      <c r="R869" s="863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3"/>
      <c r="EF869" s="3"/>
      <c r="EG869" s="3"/>
      <c r="EH869" s="3"/>
      <c r="EI869" s="3"/>
      <c r="EJ869" s="3"/>
      <c r="EK869" s="3"/>
      <c r="EL869" s="3"/>
    </row>
    <row r="870" spans="1:142" s="1" customFormat="1" ht="12.75" x14ac:dyDescent="0.2">
      <c r="A870" s="860"/>
      <c r="B870" s="6"/>
      <c r="C870" s="6"/>
      <c r="D870" s="6"/>
      <c r="E870" s="10"/>
      <c r="F870" s="10"/>
      <c r="G870" s="10"/>
      <c r="H870" s="10"/>
      <c r="I870" s="10"/>
      <c r="J870" s="10"/>
      <c r="K870" s="10"/>
      <c r="L870" s="10"/>
      <c r="M870" s="10"/>
      <c r="N870" s="861"/>
      <c r="O870" s="861"/>
      <c r="P870" s="862"/>
      <c r="Q870" s="861"/>
      <c r="R870" s="863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3"/>
      <c r="EF870" s="3"/>
      <c r="EG870" s="3"/>
      <c r="EH870" s="3"/>
      <c r="EI870" s="3"/>
      <c r="EJ870" s="3"/>
      <c r="EK870" s="3"/>
      <c r="EL870" s="3"/>
    </row>
    <row r="871" spans="1:142" s="1" customFormat="1" ht="12.75" x14ac:dyDescent="0.2">
      <c r="A871" s="860"/>
      <c r="B871" s="6"/>
      <c r="C871" s="6"/>
      <c r="D871" s="6"/>
      <c r="E871" s="10"/>
      <c r="F871" s="10"/>
      <c r="G871" s="10"/>
      <c r="H871" s="10"/>
      <c r="I871" s="10"/>
      <c r="J871" s="10"/>
      <c r="K871" s="10"/>
      <c r="L871" s="10"/>
      <c r="M871" s="10"/>
      <c r="N871" s="861"/>
      <c r="O871" s="861"/>
      <c r="P871" s="862"/>
      <c r="Q871" s="861"/>
      <c r="R871" s="863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3"/>
      <c r="EF871" s="3"/>
      <c r="EG871" s="3"/>
      <c r="EH871" s="3"/>
      <c r="EI871" s="3"/>
      <c r="EJ871" s="3"/>
      <c r="EK871" s="3"/>
      <c r="EL871" s="3"/>
    </row>
    <row r="872" spans="1:142" s="1" customFormat="1" ht="12.75" x14ac:dyDescent="0.2">
      <c r="A872" s="860"/>
      <c r="B872" s="6"/>
      <c r="C872" s="6"/>
      <c r="D872" s="6"/>
      <c r="E872" s="10"/>
      <c r="F872" s="10"/>
      <c r="G872" s="10"/>
      <c r="H872" s="10"/>
      <c r="I872" s="10"/>
      <c r="J872" s="10"/>
      <c r="K872" s="10"/>
      <c r="L872" s="10"/>
      <c r="M872" s="10"/>
      <c r="N872" s="861"/>
      <c r="O872" s="861"/>
      <c r="P872" s="862"/>
      <c r="Q872" s="861"/>
      <c r="R872" s="863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3"/>
      <c r="EF872" s="3"/>
      <c r="EG872" s="3"/>
      <c r="EH872" s="3"/>
      <c r="EI872" s="3"/>
      <c r="EJ872" s="3"/>
      <c r="EK872" s="3"/>
      <c r="EL872" s="3"/>
    </row>
    <row r="873" spans="1:142" s="1" customFormat="1" ht="12.75" x14ac:dyDescent="0.2">
      <c r="A873" s="860"/>
      <c r="B873" s="6"/>
      <c r="C873" s="6"/>
      <c r="D873" s="6"/>
      <c r="E873" s="10"/>
      <c r="F873" s="10"/>
      <c r="G873" s="10"/>
      <c r="H873" s="10"/>
      <c r="I873" s="10"/>
      <c r="J873" s="10"/>
      <c r="K873" s="10"/>
      <c r="L873" s="10"/>
      <c r="M873" s="10"/>
      <c r="N873" s="861"/>
      <c r="O873" s="861"/>
      <c r="P873" s="862"/>
      <c r="Q873" s="861"/>
      <c r="R873" s="863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3"/>
      <c r="EF873" s="3"/>
      <c r="EG873" s="3"/>
      <c r="EH873" s="3"/>
      <c r="EI873" s="3"/>
      <c r="EJ873" s="3"/>
      <c r="EK873" s="3"/>
      <c r="EL873" s="3"/>
    </row>
    <row r="874" spans="1:142" s="1" customFormat="1" ht="12.75" x14ac:dyDescent="0.2">
      <c r="A874" s="860"/>
      <c r="B874" s="6"/>
      <c r="C874" s="6"/>
      <c r="D874" s="6"/>
      <c r="E874" s="10"/>
      <c r="F874" s="10"/>
      <c r="G874" s="10"/>
      <c r="H874" s="10"/>
      <c r="I874" s="10"/>
      <c r="J874" s="10"/>
      <c r="K874" s="10"/>
      <c r="L874" s="10"/>
      <c r="M874" s="10"/>
      <c r="N874" s="861"/>
      <c r="O874" s="861"/>
      <c r="P874" s="862"/>
      <c r="Q874" s="861"/>
      <c r="R874" s="863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3"/>
      <c r="EF874" s="3"/>
      <c r="EG874" s="3"/>
      <c r="EH874" s="3"/>
      <c r="EI874" s="3"/>
      <c r="EJ874" s="3"/>
      <c r="EK874" s="3"/>
      <c r="EL874" s="3"/>
    </row>
    <row r="875" spans="1:142" s="1" customFormat="1" ht="12.75" x14ac:dyDescent="0.2">
      <c r="A875" s="860"/>
      <c r="B875" s="6"/>
      <c r="C875" s="6"/>
      <c r="D875" s="6"/>
      <c r="E875" s="10"/>
      <c r="F875" s="10"/>
      <c r="G875" s="10"/>
      <c r="H875" s="10"/>
      <c r="I875" s="10"/>
      <c r="J875" s="10"/>
      <c r="K875" s="10"/>
      <c r="L875" s="10"/>
      <c r="M875" s="10"/>
      <c r="N875" s="861"/>
      <c r="O875" s="861"/>
      <c r="P875" s="862"/>
      <c r="Q875" s="861"/>
      <c r="R875" s="863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3"/>
      <c r="EF875" s="3"/>
      <c r="EG875" s="3"/>
      <c r="EH875" s="3"/>
      <c r="EI875" s="3"/>
      <c r="EJ875" s="3"/>
      <c r="EK875" s="3"/>
      <c r="EL875" s="3"/>
    </row>
    <row r="876" spans="1:142" s="1" customFormat="1" ht="12.75" x14ac:dyDescent="0.2">
      <c r="A876" s="860"/>
      <c r="B876" s="6"/>
      <c r="C876" s="6"/>
      <c r="D876" s="6"/>
      <c r="E876" s="10"/>
      <c r="F876" s="10"/>
      <c r="G876" s="10"/>
      <c r="H876" s="10"/>
      <c r="I876" s="10"/>
      <c r="J876" s="10"/>
      <c r="K876" s="10"/>
      <c r="L876" s="10"/>
      <c r="M876" s="10"/>
      <c r="N876" s="861"/>
      <c r="O876" s="861"/>
      <c r="P876" s="862"/>
      <c r="Q876" s="861"/>
      <c r="R876" s="863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3"/>
      <c r="EF876" s="3"/>
      <c r="EG876" s="3"/>
      <c r="EH876" s="3"/>
      <c r="EI876" s="3"/>
      <c r="EJ876" s="3"/>
      <c r="EK876" s="3"/>
      <c r="EL876" s="3"/>
    </row>
    <row r="877" spans="1:142" s="1" customFormat="1" ht="12.75" x14ac:dyDescent="0.2">
      <c r="A877" s="860"/>
      <c r="B877" s="6"/>
      <c r="C877" s="6"/>
      <c r="D877" s="6"/>
      <c r="E877" s="10"/>
      <c r="F877" s="10"/>
      <c r="G877" s="10"/>
      <c r="H877" s="10"/>
      <c r="I877" s="10"/>
      <c r="J877" s="10"/>
      <c r="K877" s="10"/>
      <c r="L877" s="10"/>
      <c r="M877" s="10"/>
      <c r="N877" s="861"/>
      <c r="O877" s="861"/>
      <c r="P877" s="862"/>
      <c r="Q877" s="861"/>
      <c r="R877" s="863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3"/>
      <c r="EF877" s="3"/>
      <c r="EG877" s="3"/>
      <c r="EH877" s="3"/>
      <c r="EI877" s="3"/>
      <c r="EJ877" s="3"/>
      <c r="EK877" s="3"/>
      <c r="EL877" s="3"/>
    </row>
    <row r="878" spans="1:142" s="1" customFormat="1" ht="12.75" x14ac:dyDescent="0.2">
      <c r="A878" s="860"/>
      <c r="B878" s="6"/>
      <c r="C878" s="6"/>
      <c r="D878" s="6"/>
      <c r="E878" s="10"/>
      <c r="F878" s="10"/>
      <c r="G878" s="10"/>
      <c r="H878" s="10"/>
      <c r="I878" s="10"/>
      <c r="J878" s="10"/>
      <c r="K878" s="10"/>
      <c r="L878" s="10"/>
      <c r="M878" s="10"/>
      <c r="N878" s="861"/>
      <c r="O878" s="861"/>
      <c r="P878" s="862"/>
      <c r="Q878" s="861"/>
      <c r="R878" s="863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3"/>
      <c r="EF878" s="3"/>
      <c r="EG878" s="3"/>
      <c r="EH878" s="3"/>
      <c r="EI878" s="3"/>
      <c r="EJ878" s="3"/>
      <c r="EK878" s="3"/>
      <c r="EL878" s="3"/>
    </row>
    <row r="879" spans="1:142" s="1" customFormat="1" ht="12.75" x14ac:dyDescent="0.2">
      <c r="A879" s="860"/>
      <c r="B879" s="6"/>
      <c r="C879" s="6"/>
      <c r="D879" s="6"/>
      <c r="E879" s="10"/>
      <c r="F879" s="10"/>
      <c r="G879" s="10"/>
      <c r="H879" s="10"/>
      <c r="I879" s="10"/>
      <c r="J879" s="10"/>
      <c r="K879" s="10"/>
      <c r="L879" s="10"/>
      <c r="M879" s="10"/>
      <c r="N879" s="861"/>
      <c r="O879" s="861"/>
      <c r="P879" s="862"/>
      <c r="Q879" s="861"/>
      <c r="R879" s="863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3"/>
      <c r="EF879" s="3"/>
      <c r="EG879" s="3"/>
      <c r="EH879" s="3"/>
      <c r="EI879" s="3"/>
      <c r="EJ879" s="3"/>
      <c r="EK879" s="3"/>
      <c r="EL879" s="3"/>
    </row>
    <row r="880" spans="1:142" s="1" customFormat="1" ht="12.75" x14ac:dyDescent="0.2">
      <c r="A880" s="860"/>
      <c r="B880" s="6"/>
      <c r="C880" s="6"/>
      <c r="D880" s="6"/>
      <c r="E880" s="10"/>
      <c r="F880" s="10"/>
      <c r="G880" s="10"/>
      <c r="H880" s="10"/>
      <c r="I880" s="10"/>
      <c r="J880" s="10"/>
      <c r="K880" s="10"/>
      <c r="L880" s="10"/>
      <c r="M880" s="10"/>
      <c r="N880" s="861"/>
      <c r="O880" s="861"/>
      <c r="P880" s="862"/>
      <c r="Q880" s="861"/>
      <c r="R880" s="863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3"/>
      <c r="EF880" s="3"/>
      <c r="EG880" s="3"/>
      <c r="EH880" s="3"/>
      <c r="EI880" s="3"/>
      <c r="EJ880" s="3"/>
      <c r="EK880" s="3"/>
      <c r="EL880" s="3"/>
    </row>
    <row r="881" spans="1:142" s="1" customFormat="1" ht="12.75" x14ac:dyDescent="0.2">
      <c r="A881" s="860"/>
      <c r="B881" s="6"/>
      <c r="C881" s="6"/>
      <c r="D881" s="6"/>
      <c r="E881" s="10"/>
      <c r="F881" s="10"/>
      <c r="G881" s="10"/>
      <c r="H881" s="10"/>
      <c r="I881" s="10"/>
      <c r="J881" s="10"/>
      <c r="K881" s="10"/>
      <c r="L881" s="10"/>
      <c r="M881" s="10"/>
      <c r="N881" s="861"/>
      <c r="O881" s="861"/>
      <c r="P881" s="862"/>
      <c r="Q881" s="861"/>
      <c r="R881" s="863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3"/>
      <c r="EF881" s="3"/>
      <c r="EG881" s="3"/>
      <c r="EH881" s="3"/>
      <c r="EI881" s="3"/>
      <c r="EJ881" s="3"/>
      <c r="EK881" s="3"/>
      <c r="EL881" s="3"/>
    </row>
    <row r="882" spans="1:142" s="1" customFormat="1" ht="12.75" x14ac:dyDescent="0.2">
      <c r="A882" s="860"/>
      <c r="B882" s="6"/>
      <c r="C882" s="6"/>
      <c r="D882" s="6"/>
      <c r="E882" s="10"/>
      <c r="F882" s="10"/>
      <c r="G882" s="10"/>
      <c r="H882" s="10"/>
      <c r="I882" s="10"/>
      <c r="J882" s="10"/>
      <c r="K882" s="10"/>
      <c r="L882" s="10"/>
      <c r="M882" s="10"/>
      <c r="N882" s="861"/>
      <c r="O882" s="861"/>
      <c r="P882" s="862"/>
      <c r="Q882" s="861"/>
      <c r="R882" s="863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3"/>
      <c r="EF882" s="3"/>
      <c r="EG882" s="3"/>
      <c r="EH882" s="3"/>
      <c r="EI882" s="3"/>
      <c r="EJ882" s="3"/>
      <c r="EK882" s="3"/>
      <c r="EL882" s="3"/>
    </row>
    <row r="883" spans="1:142" s="1" customFormat="1" ht="12.75" x14ac:dyDescent="0.2">
      <c r="A883" s="860"/>
      <c r="B883" s="6"/>
      <c r="C883" s="6"/>
      <c r="D883" s="6"/>
      <c r="E883" s="10"/>
      <c r="F883" s="10"/>
      <c r="G883" s="10"/>
      <c r="H883" s="10"/>
      <c r="I883" s="10"/>
      <c r="J883" s="10"/>
      <c r="K883" s="10"/>
      <c r="L883" s="10"/>
      <c r="M883" s="10"/>
      <c r="N883" s="861"/>
      <c r="O883" s="861"/>
      <c r="P883" s="862"/>
      <c r="Q883" s="861"/>
      <c r="R883" s="863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3"/>
      <c r="EF883" s="3"/>
      <c r="EG883" s="3"/>
      <c r="EH883" s="3"/>
      <c r="EI883" s="3"/>
      <c r="EJ883" s="3"/>
      <c r="EK883" s="3"/>
      <c r="EL883" s="3"/>
    </row>
    <row r="884" spans="1:142" s="1" customFormat="1" ht="12.75" x14ac:dyDescent="0.2">
      <c r="A884" s="860"/>
      <c r="B884" s="6"/>
      <c r="C884" s="6"/>
      <c r="D884" s="6"/>
      <c r="E884" s="10"/>
      <c r="F884" s="10"/>
      <c r="G884" s="10"/>
      <c r="H884" s="10"/>
      <c r="I884" s="10"/>
      <c r="J884" s="10"/>
      <c r="K884" s="10"/>
      <c r="L884" s="10"/>
      <c r="M884" s="10"/>
      <c r="N884" s="861"/>
      <c r="O884" s="861"/>
      <c r="P884" s="862"/>
      <c r="Q884" s="861"/>
      <c r="R884" s="863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3"/>
      <c r="EF884" s="3"/>
      <c r="EG884" s="3"/>
      <c r="EH884" s="3"/>
      <c r="EI884" s="3"/>
      <c r="EJ884" s="3"/>
      <c r="EK884" s="3"/>
      <c r="EL884" s="3"/>
    </row>
    <row r="885" spans="1:142" s="1" customFormat="1" ht="12.75" x14ac:dyDescent="0.2">
      <c r="A885" s="860"/>
      <c r="B885" s="6"/>
      <c r="C885" s="6"/>
      <c r="D885" s="6"/>
      <c r="E885" s="10"/>
      <c r="F885" s="10"/>
      <c r="G885" s="10"/>
      <c r="H885" s="10"/>
      <c r="I885" s="10"/>
      <c r="J885" s="10"/>
      <c r="K885" s="10"/>
      <c r="L885" s="10"/>
      <c r="M885" s="10"/>
      <c r="N885" s="861"/>
      <c r="O885" s="861"/>
      <c r="P885" s="862"/>
      <c r="Q885" s="861"/>
      <c r="R885" s="863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3"/>
      <c r="EF885" s="3"/>
      <c r="EG885" s="3"/>
      <c r="EH885" s="3"/>
      <c r="EI885" s="3"/>
      <c r="EJ885" s="3"/>
      <c r="EK885" s="3"/>
      <c r="EL885" s="3"/>
    </row>
    <row r="886" spans="1:142" s="1" customFormat="1" ht="12.75" x14ac:dyDescent="0.2">
      <c r="A886" s="860"/>
      <c r="B886" s="6"/>
      <c r="C886" s="6"/>
      <c r="D886" s="6"/>
      <c r="E886" s="10"/>
      <c r="F886" s="10"/>
      <c r="G886" s="10"/>
      <c r="H886" s="10"/>
      <c r="I886" s="10"/>
      <c r="J886" s="10"/>
      <c r="K886" s="10"/>
      <c r="L886" s="10"/>
      <c r="M886" s="10"/>
      <c r="N886" s="861"/>
      <c r="O886" s="861"/>
      <c r="P886" s="862"/>
      <c r="Q886" s="861"/>
      <c r="R886" s="863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3"/>
      <c r="EF886" s="3"/>
      <c r="EG886" s="3"/>
      <c r="EH886" s="3"/>
      <c r="EI886" s="3"/>
      <c r="EJ886" s="3"/>
      <c r="EK886" s="3"/>
      <c r="EL886" s="3"/>
    </row>
    <row r="887" spans="1:142" s="1" customFormat="1" ht="12.75" x14ac:dyDescent="0.2">
      <c r="A887" s="860"/>
      <c r="B887" s="6"/>
      <c r="C887" s="6"/>
      <c r="D887" s="6"/>
      <c r="E887" s="10"/>
      <c r="F887" s="10"/>
      <c r="G887" s="10"/>
      <c r="H887" s="10"/>
      <c r="I887" s="10"/>
      <c r="J887" s="10"/>
      <c r="K887" s="10"/>
      <c r="L887" s="10"/>
      <c r="M887" s="10"/>
      <c r="N887" s="861"/>
      <c r="O887" s="861"/>
      <c r="P887" s="862"/>
      <c r="Q887" s="861"/>
      <c r="R887" s="863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3"/>
      <c r="EF887" s="3"/>
      <c r="EG887" s="3"/>
      <c r="EH887" s="3"/>
      <c r="EI887" s="3"/>
      <c r="EJ887" s="3"/>
      <c r="EK887" s="3"/>
      <c r="EL887" s="3"/>
    </row>
    <row r="888" spans="1:142" s="1" customFormat="1" ht="12.75" x14ac:dyDescent="0.2">
      <c r="A888" s="860"/>
      <c r="B888" s="6"/>
      <c r="C888" s="6"/>
      <c r="D888" s="6"/>
      <c r="E888" s="10"/>
      <c r="F888" s="10"/>
      <c r="G888" s="10"/>
      <c r="H888" s="10"/>
      <c r="I888" s="10"/>
      <c r="J888" s="10"/>
      <c r="K888" s="10"/>
      <c r="L888" s="10"/>
      <c r="M888" s="10"/>
      <c r="N888" s="861"/>
      <c r="O888" s="861"/>
      <c r="P888" s="862"/>
      <c r="Q888" s="861"/>
      <c r="R888" s="863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3"/>
      <c r="EF888" s="3"/>
      <c r="EG888" s="3"/>
      <c r="EH888" s="3"/>
      <c r="EI888" s="3"/>
      <c r="EJ888" s="3"/>
      <c r="EK888" s="3"/>
      <c r="EL888" s="3"/>
    </row>
    <row r="889" spans="1:142" s="1" customFormat="1" ht="12.75" x14ac:dyDescent="0.2">
      <c r="A889" s="860"/>
      <c r="B889" s="6"/>
      <c r="C889" s="6"/>
      <c r="D889" s="6"/>
      <c r="E889" s="10"/>
      <c r="F889" s="10"/>
      <c r="G889" s="10"/>
      <c r="H889" s="10"/>
      <c r="I889" s="10"/>
      <c r="J889" s="10"/>
      <c r="K889" s="10"/>
      <c r="L889" s="10"/>
      <c r="M889" s="10"/>
      <c r="N889" s="861"/>
      <c r="O889" s="861"/>
      <c r="P889" s="862"/>
      <c r="Q889" s="861"/>
      <c r="R889" s="863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3"/>
      <c r="EF889" s="3"/>
      <c r="EG889" s="3"/>
      <c r="EH889" s="3"/>
      <c r="EI889" s="3"/>
      <c r="EJ889" s="3"/>
      <c r="EK889" s="3"/>
      <c r="EL889" s="3"/>
    </row>
    <row r="890" spans="1:142" s="1" customFormat="1" ht="12.75" x14ac:dyDescent="0.2">
      <c r="A890" s="860"/>
      <c r="B890" s="6"/>
      <c r="C890" s="6"/>
      <c r="D890" s="6"/>
      <c r="E890" s="10"/>
      <c r="F890" s="10"/>
      <c r="G890" s="10"/>
      <c r="H890" s="10"/>
      <c r="I890" s="10"/>
      <c r="J890" s="10"/>
      <c r="K890" s="10"/>
      <c r="L890" s="10"/>
      <c r="M890" s="10"/>
      <c r="N890" s="861"/>
      <c r="O890" s="861"/>
      <c r="P890" s="862"/>
      <c r="Q890" s="861"/>
      <c r="R890" s="863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3"/>
      <c r="EF890" s="3"/>
      <c r="EG890" s="3"/>
      <c r="EH890" s="3"/>
      <c r="EI890" s="3"/>
      <c r="EJ890" s="3"/>
      <c r="EK890" s="3"/>
      <c r="EL890" s="3"/>
    </row>
    <row r="891" spans="1:142" s="1" customFormat="1" ht="12.75" x14ac:dyDescent="0.2">
      <c r="A891" s="860"/>
      <c r="B891" s="6"/>
      <c r="C891" s="6"/>
      <c r="D891" s="6"/>
      <c r="E891" s="10"/>
      <c r="F891" s="10"/>
      <c r="G891" s="10"/>
      <c r="H891" s="10"/>
      <c r="I891" s="10"/>
      <c r="J891" s="10"/>
      <c r="K891" s="10"/>
      <c r="L891" s="10"/>
      <c r="M891" s="10"/>
      <c r="N891" s="861"/>
      <c r="O891" s="861"/>
      <c r="P891" s="862"/>
      <c r="Q891" s="861"/>
      <c r="R891" s="863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3"/>
      <c r="EF891" s="3"/>
      <c r="EG891" s="3"/>
      <c r="EH891" s="3"/>
      <c r="EI891" s="3"/>
      <c r="EJ891" s="3"/>
      <c r="EK891" s="3"/>
      <c r="EL891" s="3"/>
    </row>
    <row r="892" spans="1:142" s="1" customFormat="1" ht="12.75" x14ac:dyDescent="0.2">
      <c r="A892" s="860"/>
      <c r="B892" s="6"/>
      <c r="C892" s="6"/>
      <c r="D892" s="6"/>
      <c r="E892" s="10"/>
      <c r="F892" s="10"/>
      <c r="G892" s="10"/>
      <c r="H892" s="10"/>
      <c r="I892" s="10"/>
      <c r="J892" s="10"/>
      <c r="K892" s="10"/>
      <c r="L892" s="10"/>
      <c r="M892" s="10"/>
      <c r="N892" s="861"/>
      <c r="O892" s="861"/>
      <c r="P892" s="862"/>
      <c r="Q892" s="861"/>
      <c r="R892" s="863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3"/>
      <c r="EF892" s="3"/>
      <c r="EG892" s="3"/>
      <c r="EH892" s="3"/>
      <c r="EI892" s="3"/>
      <c r="EJ892" s="3"/>
      <c r="EK892" s="3"/>
      <c r="EL892" s="3"/>
    </row>
    <row r="893" spans="1:142" s="1" customFormat="1" ht="12.75" x14ac:dyDescent="0.2">
      <c r="A893" s="860"/>
      <c r="B893" s="6"/>
      <c r="C893" s="6"/>
      <c r="D893" s="6"/>
      <c r="E893" s="10"/>
      <c r="F893" s="10"/>
      <c r="G893" s="10"/>
      <c r="H893" s="10"/>
      <c r="I893" s="10"/>
      <c r="J893" s="10"/>
      <c r="K893" s="10"/>
      <c r="L893" s="10"/>
      <c r="M893" s="10"/>
      <c r="N893" s="861"/>
      <c r="O893" s="861"/>
      <c r="P893" s="862"/>
      <c r="Q893" s="861"/>
      <c r="R893" s="863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3"/>
      <c r="EF893" s="3"/>
      <c r="EG893" s="3"/>
      <c r="EH893" s="3"/>
      <c r="EI893" s="3"/>
      <c r="EJ893" s="3"/>
      <c r="EK893" s="3"/>
      <c r="EL893" s="3"/>
    </row>
    <row r="894" spans="1:142" s="1" customFormat="1" ht="12.75" x14ac:dyDescent="0.2">
      <c r="A894" s="860"/>
      <c r="B894" s="6"/>
      <c r="C894" s="6"/>
      <c r="D894" s="6"/>
      <c r="E894" s="10"/>
      <c r="F894" s="10"/>
      <c r="G894" s="10"/>
      <c r="H894" s="10"/>
      <c r="I894" s="10"/>
      <c r="J894" s="10"/>
      <c r="K894" s="10"/>
      <c r="L894" s="10"/>
      <c r="M894" s="10"/>
      <c r="N894" s="861"/>
      <c r="O894" s="861"/>
      <c r="P894" s="862"/>
      <c r="Q894" s="861"/>
      <c r="R894" s="863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3"/>
      <c r="EF894" s="3"/>
      <c r="EG894" s="3"/>
      <c r="EH894" s="3"/>
      <c r="EI894" s="3"/>
      <c r="EJ894" s="3"/>
      <c r="EK894" s="3"/>
      <c r="EL894" s="3"/>
    </row>
    <row r="895" spans="1:142" s="1" customFormat="1" ht="12.75" x14ac:dyDescent="0.2">
      <c r="A895" s="860"/>
      <c r="B895" s="6"/>
      <c r="C895" s="6"/>
      <c r="D895" s="6"/>
      <c r="E895" s="10"/>
      <c r="F895" s="10"/>
      <c r="G895" s="10"/>
      <c r="H895" s="10"/>
      <c r="I895" s="10"/>
      <c r="J895" s="10"/>
      <c r="K895" s="10"/>
      <c r="L895" s="10"/>
      <c r="M895" s="10"/>
      <c r="N895" s="861"/>
      <c r="O895" s="861"/>
      <c r="P895" s="862"/>
      <c r="Q895" s="861"/>
      <c r="R895" s="863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3"/>
      <c r="EF895" s="3"/>
      <c r="EG895" s="3"/>
      <c r="EH895" s="3"/>
      <c r="EI895" s="3"/>
      <c r="EJ895" s="3"/>
      <c r="EK895" s="3"/>
      <c r="EL895" s="3"/>
    </row>
  </sheetData>
  <mergeCells count="44">
    <mergeCell ref="A82:D82"/>
    <mergeCell ref="A1:R1"/>
    <mergeCell ref="E3:H3"/>
    <mergeCell ref="J3:K3"/>
    <mergeCell ref="L3:M3"/>
    <mergeCell ref="N3:Q3"/>
    <mergeCell ref="E4:E5"/>
    <mergeCell ref="F4:H4"/>
    <mergeCell ref="P4:P5"/>
    <mergeCell ref="Q4:Q5"/>
    <mergeCell ref="A7:D7"/>
    <mergeCell ref="A31:D31"/>
    <mergeCell ref="A73:D73"/>
    <mergeCell ref="A77:D77"/>
    <mergeCell ref="A79:D79"/>
    <mergeCell ref="A227:D227"/>
    <mergeCell ref="A110:D110"/>
    <mergeCell ref="A183:D183"/>
    <mergeCell ref="A186:D186"/>
    <mergeCell ref="A187:D187"/>
    <mergeCell ref="A196:D196"/>
    <mergeCell ref="A206:D206"/>
    <mergeCell ref="A209:D209"/>
    <mergeCell ref="A211:D211"/>
    <mergeCell ref="A214:D214"/>
    <mergeCell ref="A216:D216"/>
    <mergeCell ref="A218:D218"/>
    <mergeCell ref="A300:D300"/>
    <mergeCell ref="A229:D229"/>
    <mergeCell ref="A231:D231"/>
    <mergeCell ref="A235:D235"/>
    <mergeCell ref="A260:D260"/>
    <mergeCell ref="A268:D268"/>
    <mergeCell ref="A274:D274"/>
    <mergeCell ref="A278:D278"/>
    <mergeCell ref="A282:D282"/>
    <mergeCell ref="A295:D295"/>
    <mergeCell ref="A296:D296"/>
    <mergeCell ref="A298:D298"/>
    <mergeCell ref="A305:D305"/>
    <mergeCell ref="A314:D314"/>
    <mergeCell ref="A315:D315"/>
    <mergeCell ref="A319:D319"/>
    <mergeCell ref="A327:D327"/>
  </mergeCells>
  <pageMargins left="0.59055118110236227" right="0" top="0.39370078740157483" bottom="0.39370078740157483" header="0" footer="0"/>
  <pageSetup paperSize="9" scale="60" orientation="landscape" r:id="rId1"/>
  <headerFooter alignWithMargins="0">
    <oddFooter>Stránka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2014-12-TITUL</vt:lpstr>
      <vt:lpstr>2014 - 12 - OFR</vt:lpstr>
      <vt:lpstr>'2014 - 12 - OFR'!Názvy_tisku</vt:lpstr>
      <vt:lpstr>'2014 - 12 - OFR'!Oblast_tisku</vt:lpstr>
      <vt:lpstr>'2014-12-TITUL'!Oblast_tisku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Ryška Pavel</dc:creator>
  <cp:lastModifiedBy>Lindovská Jana</cp:lastModifiedBy>
  <cp:lastPrinted>2015-04-01T12:40:28Z</cp:lastPrinted>
  <dcterms:created xsi:type="dcterms:W3CDTF">2015-02-26T06:52:55Z</dcterms:created>
  <dcterms:modified xsi:type="dcterms:W3CDTF">2015-04-01T12:44:48Z</dcterms:modified>
</cp:coreProperties>
</file>