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875" windowWidth="15480" windowHeight="4815"/>
  </bookViews>
  <sheets>
    <sheet name="Bilance" sheetId="3" r:id="rId1"/>
  </sheets>
  <definedNames>
    <definedName name="_xlnm.Print_Area" localSheetId="0">Bilance!$A$1:$R$141</definedName>
  </definedNames>
  <calcPr calcId="145621"/>
</workbook>
</file>

<file path=xl/calcChain.xml><?xml version="1.0" encoding="utf-8"?>
<calcChain xmlns="http://schemas.openxmlformats.org/spreadsheetml/2006/main">
  <c r="P116" i="3" l="1"/>
  <c r="P118" i="3"/>
  <c r="P128" i="3"/>
  <c r="O12" i="3"/>
  <c r="M31" i="3"/>
  <c r="H19" i="3" l="1"/>
  <c r="P66" i="3"/>
  <c r="J120" i="3" l="1"/>
  <c r="K120" i="3"/>
  <c r="F140" i="3" l="1"/>
  <c r="E126" i="3" l="1"/>
  <c r="O121" i="3" l="1"/>
  <c r="N121" i="3"/>
  <c r="P122" i="3"/>
  <c r="O122" i="3"/>
  <c r="N122" i="3"/>
  <c r="H54" i="3" l="1"/>
  <c r="H31" i="3"/>
  <c r="D126" i="3" l="1"/>
  <c r="L99" i="3" l="1"/>
  <c r="G109" i="3"/>
  <c r="G107" i="3"/>
  <c r="L82" i="3"/>
  <c r="G81" i="3"/>
  <c r="L61" i="3"/>
  <c r="G21" i="3"/>
  <c r="J115" i="3" l="1"/>
  <c r="K115" i="3"/>
  <c r="P121" i="3"/>
  <c r="G35" i="3"/>
  <c r="G36" i="3"/>
  <c r="G37" i="3"/>
  <c r="N12" i="3"/>
  <c r="P12" i="3"/>
  <c r="N14" i="3"/>
  <c r="O14" i="3"/>
  <c r="P14" i="3"/>
  <c r="N15" i="3"/>
  <c r="O15" i="3"/>
  <c r="P15" i="3"/>
  <c r="N16" i="3"/>
  <c r="O16" i="3"/>
  <c r="P16" i="3"/>
  <c r="N17" i="3"/>
  <c r="O17" i="3"/>
  <c r="P17" i="3"/>
  <c r="N18" i="3"/>
  <c r="O18" i="3"/>
  <c r="P18" i="3"/>
  <c r="N19" i="3"/>
  <c r="O19" i="3"/>
  <c r="P19" i="3"/>
  <c r="N20" i="3"/>
  <c r="O20" i="3"/>
  <c r="P20" i="3"/>
  <c r="N21" i="3"/>
  <c r="O21" i="3"/>
  <c r="P21" i="3"/>
  <c r="Q21" i="3" s="1"/>
  <c r="N22" i="3"/>
  <c r="O22" i="3"/>
  <c r="P22" i="3"/>
  <c r="N23" i="3"/>
  <c r="O23" i="3"/>
  <c r="P23" i="3"/>
  <c r="N24" i="3"/>
  <c r="O24" i="3"/>
  <c r="P24" i="3"/>
  <c r="N26" i="3"/>
  <c r="O26" i="3"/>
  <c r="P26" i="3"/>
  <c r="N27" i="3"/>
  <c r="O27" i="3"/>
  <c r="P27" i="3"/>
  <c r="N28" i="3"/>
  <c r="O28" i="3"/>
  <c r="P28" i="3"/>
  <c r="N29" i="3"/>
  <c r="O29" i="3"/>
  <c r="P29" i="3"/>
  <c r="N30" i="3"/>
  <c r="O30" i="3"/>
  <c r="P30" i="3"/>
  <c r="N31" i="3"/>
  <c r="O31" i="3"/>
  <c r="P31" i="3"/>
  <c r="N32" i="3"/>
  <c r="O32" i="3"/>
  <c r="P32" i="3"/>
  <c r="N33" i="3"/>
  <c r="O33" i="3"/>
  <c r="P33" i="3"/>
  <c r="N35" i="3"/>
  <c r="O35" i="3"/>
  <c r="P35" i="3"/>
  <c r="N36" i="3"/>
  <c r="O36" i="3"/>
  <c r="P36" i="3"/>
  <c r="O37" i="3"/>
  <c r="P37" i="3"/>
  <c r="R31" i="3" l="1"/>
  <c r="P141" i="3"/>
  <c r="O141" i="3"/>
  <c r="N141" i="3"/>
  <c r="K140" i="3"/>
  <c r="J140" i="3"/>
  <c r="I140" i="3"/>
  <c r="E140" i="3"/>
  <c r="D140" i="3"/>
  <c r="P139" i="3"/>
  <c r="O139" i="3"/>
  <c r="N139" i="3"/>
  <c r="M139" i="3"/>
  <c r="L139" i="3"/>
  <c r="H139" i="3"/>
  <c r="G139" i="3"/>
  <c r="P138" i="3"/>
  <c r="O138" i="3"/>
  <c r="N138" i="3"/>
  <c r="M138" i="3"/>
  <c r="L138" i="3"/>
  <c r="H138" i="3"/>
  <c r="G138" i="3"/>
  <c r="O128" i="3"/>
  <c r="N128" i="3"/>
  <c r="P127" i="3"/>
  <c r="O127" i="3"/>
  <c r="N127" i="3"/>
  <c r="P126" i="3"/>
  <c r="O126" i="3"/>
  <c r="N126" i="3"/>
  <c r="P125" i="3"/>
  <c r="O125" i="3"/>
  <c r="N125" i="3"/>
  <c r="P124" i="3"/>
  <c r="O124" i="3"/>
  <c r="N124" i="3"/>
  <c r="P123" i="3"/>
  <c r="O123" i="3"/>
  <c r="N123" i="3"/>
  <c r="I120" i="3"/>
  <c r="F120" i="3"/>
  <c r="F118" i="3" s="1"/>
  <c r="E120" i="3"/>
  <c r="D120" i="3"/>
  <c r="K118" i="3"/>
  <c r="J118" i="3"/>
  <c r="I118" i="3"/>
  <c r="E118" i="3"/>
  <c r="D118" i="3"/>
  <c r="M115" i="3"/>
  <c r="I115" i="3"/>
  <c r="L115" i="3" s="1"/>
  <c r="F115" i="3"/>
  <c r="E115" i="3"/>
  <c r="D115" i="3"/>
  <c r="P113" i="3"/>
  <c r="O113" i="3"/>
  <c r="N113" i="3"/>
  <c r="M113" i="3"/>
  <c r="L113" i="3"/>
  <c r="H113" i="3"/>
  <c r="G113" i="3"/>
  <c r="P112" i="3"/>
  <c r="O112" i="3"/>
  <c r="N112" i="3"/>
  <c r="Q112" i="3" s="1"/>
  <c r="M112" i="3"/>
  <c r="L112" i="3"/>
  <c r="H112" i="3"/>
  <c r="G112" i="3"/>
  <c r="P111" i="3"/>
  <c r="O111" i="3"/>
  <c r="N111" i="3"/>
  <c r="M111" i="3"/>
  <c r="L111" i="3"/>
  <c r="H111" i="3"/>
  <c r="G111" i="3"/>
  <c r="P110" i="3"/>
  <c r="O110" i="3"/>
  <c r="N110" i="3"/>
  <c r="M110" i="3"/>
  <c r="L110" i="3"/>
  <c r="H110" i="3"/>
  <c r="G110" i="3"/>
  <c r="P109" i="3"/>
  <c r="O109" i="3"/>
  <c r="N109" i="3"/>
  <c r="M109" i="3"/>
  <c r="L109" i="3"/>
  <c r="H109" i="3"/>
  <c r="P108" i="3"/>
  <c r="O108" i="3"/>
  <c r="N108" i="3"/>
  <c r="M108" i="3"/>
  <c r="H108" i="3"/>
  <c r="G108" i="3"/>
  <c r="P107" i="3"/>
  <c r="O107" i="3"/>
  <c r="N107" i="3"/>
  <c r="Q107" i="3" s="1"/>
  <c r="M107" i="3"/>
  <c r="L107" i="3"/>
  <c r="H107" i="3"/>
  <c r="P106" i="3"/>
  <c r="O106" i="3"/>
  <c r="N106" i="3"/>
  <c r="M106" i="3"/>
  <c r="L106" i="3"/>
  <c r="H106" i="3"/>
  <c r="G106" i="3"/>
  <c r="P105" i="3"/>
  <c r="O105" i="3"/>
  <c r="N105" i="3"/>
  <c r="Q105" i="3" s="1"/>
  <c r="M105" i="3"/>
  <c r="L105" i="3"/>
  <c r="H105" i="3"/>
  <c r="G105" i="3"/>
  <c r="P104" i="3"/>
  <c r="O104" i="3"/>
  <c r="N104" i="3"/>
  <c r="M104" i="3"/>
  <c r="L104" i="3"/>
  <c r="H104" i="3"/>
  <c r="G104" i="3"/>
  <c r="P103" i="3"/>
  <c r="O103" i="3"/>
  <c r="N103" i="3"/>
  <c r="M103" i="3"/>
  <c r="L103" i="3"/>
  <c r="H103" i="3"/>
  <c r="G103" i="3"/>
  <c r="P102" i="3"/>
  <c r="O102" i="3"/>
  <c r="N102" i="3"/>
  <c r="M102" i="3"/>
  <c r="L102" i="3"/>
  <c r="H102" i="3"/>
  <c r="G102" i="3"/>
  <c r="P101" i="3"/>
  <c r="O101" i="3"/>
  <c r="N101" i="3"/>
  <c r="M101" i="3"/>
  <c r="L101" i="3"/>
  <c r="H101" i="3"/>
  <c r="P100" i="3"/>
  <c r="O100" i="3"/>
  <c r="N100" i="3"/>
  <c r="M100" i="3"/>
  <c r="L100" i="3"/>
  <c r="H100" i="3"/>
  <c r="G100" i="3"/>
  <c r="P99" i="3"/>
  <c r="O99" i="3"/>
  <c r="N99" i="3"/>
  <c r="M99" i="3"/>
  <c r="H99" i="3"/>
  <c r="G99" i="3"/>
  <c r="P97" i="3"/>
  <c r="O97" i="3"/>
  <c r="N97" i="3"/>
  <c r="M97" i="3"/>
  <c r="L97" i="3"/>
  <c r="H97" i="3"/>
  <c r="G97" i="3"/>
  <c r="P87" i="3"/>
  <c r="O87" i="3"/>
  <c r="N87" i="3"/>
  <c r="M87" i="3"/>
  <c r="L87" i="3"/>
  <c r="H87" i="3"/>
  <c r="G87" i="3"/>
  <c r="P86" i="3"/>
  <c r="O86" i="3"/>
  <c r="N86" i="3"/>
  <c r="M86" i="3"/>
  <c r="L86" i="3"/>
  <c r="H86" i="3"/>
  <c r="G86" i="3"/>
  <c r="P85" i="3"/>
  <c r="O85" i="3"/>
  <c r="N85" i="3"/>
  <c r="M85" i="3"/>
  <c r="L85" i="3"/>
  <c r="H85" i="3"/>
  <c r="P84" i="3"/>
  <c r="O84" i="3"/>
  <c r="N84" i="3"/>
  <c r="Q84" i="3" s="1"/>
  <c r="M84" i="3"/>
  <c r="L84" i="3"/>
  <c r="H84" i="3"/>
  <c r="G84" i="3"/>
  <c r="P83" i="3"/>
  <c r="O83" i="3"/>
  <c r="N83" i="3"/>
  <c r="M83" i="3"/>
  <c r="L83" i="3"/>
  <c r="H83" i="3"/>
  <c r="G83" i="3"/>
  <c r="P82" i="3"/>
  <c r="O82" i="3"/>
  <c r="N82" i="3"/>
  <c r="M82" i="3"/>
  <c r="H82" i="3"/>
  <c r="G82" i="3"/>
  <c r="P81" i="3"/>
  <c r="O81" i="3"/>
  <c r="N81" i="3"/>
  <c r="M81" i="3"/>
  <c r="L81" i="3"/>
  <c r="H81" i="3"/>
  <c r="P80" i="3"/>
  <c r="O80" i="3"/>
  <c r="N80" i="3"/>
  <c r="M80" i="3"/>
  <c r="L80" i="3"/>
  <c r="H80" i="3"/>
  <c r="G80" i="3"/>
  <c r="P79" i="3"/>
  <c r="O79" i="3"/>
  <c r="N79" i="3"/>
  <c r="M79" i="3"/>
  <c r="L79" i="3"/>
  <c r="H79" i="3"/>
  <c r="G79" i="3"/>
  <c r="P78" i="3"/>
  <c r="O78" i="3"/>
  <c r="N78" i="3"/>
  <c r="M78" i="3"/>
  <c r="L78" i="3"/>
  <c r="H78" i="3"/>
  <c r="G78" i="3"/>
  <c r="P77" i="3"/>
  <c r="O77" i="3"/>
  <c r="N77" i="3"/>
  <c r="M77" i="3"/>
  <c r="L77" i="3"/>
  <c r="H77" i="3"/>
  <c r="G77" i="3"/>
  <c r="P76" i="3"/>
  <c r="O76" i="3"/>
  <c r="N76" i="3"/>
  <c r="Q76" i="3" s="1"/>
  <c r="M76" i="3"/>
  <c r="L76" i="3"/>
  <c r="H76" i="3"/>
  <c r="G76" i="3"/>
  <c r="P75" i="3"/>
  <c r="O75" i="3"/>
  <c r="N75" i="3"/>
  <c r="M75" i="3"/>
  <c r="L75" i="3"/>
  <c r="H75" i="3"/>
  <c r="G75" i="3"/>
  <c r="P74" i="3"/>
  <c r="O74" i="3"/>
  <c r="N74" i="3"/>
  <c r="M74" i="3"/>
  <c r="L74" i="3"/>
  <c r="H74" i="3"/>
  <c r="G74" i="3"/>
  <c r="P73" i="3"/>
  <c r="O73" i="3"/>
  <c r="N73" i="3"/>
  <c r="M73" i="3"/>
  <c r="L73" i="3"/>
  <c r="H73" i="3"/>
  <c r="G73" i="3"/>
  <c r="P72" i="3"/>
  <c r="O72" i="3"/>
  <c r="N72" i="3"/>
  <c r="M72" i="3"/>
  <c r="L72" i="3"/>
  <c r="H72" i="3"/>
  <c r="G72" i="3"/>
  <c r="P71" i="3"/>
  <c r="O71" i="3"/>
  <c r="N71" i="3"/>
  <c r="M71" i="3"/>
  <c r="L71" i="3"/>
  <c r="H71" i="3"/>
  <c r="G71" i="3"/>
  <c r="P70" i="3"/>
  <c r="O70" i="3"/>
  <c r="N70" i="3"/>
  <c r="M70" i="3"/>
  <c r="L70" i="3"/>
  <c r="H70" i="3"/>
  <c r="G70" i="3"/>
  <c r="P69" i="3"/>
  <c r="O69" i="3"/>
  <c r="N69" i="3"/>
  <c r="M69" i="3"/>
  <c r="L69" i="3"/>
  <c r="H69" i="3"/>
  <c r="G69" i="3"/>
  <c r="P68" i="3"/>
  <c r="O68" i="3"/>
  <c r="N68" i="3"/>
  <c r="M68" i="3"/>
  <c r="L68" i="3"/>
  <c r="H68" i="3"/>
  <c r="G68" i="3"/>
  <c r="O66" i="3"/>
  <c r="O115" i="3" s="1"/>
  <c r="N66" i="3"/>
  <c r="N115" i="3" s="1"/>
  <c r="M66" i="3"/>
  <c r="L66" i="3"/>
  <c r="H66" i="3"/>
  <c r="G66" i="3"/>
  <c r="P62" i="3"/>
  <c r="O62" i="3"/>
  <c r="N62" i="3"/>
  <c r="M62" i="3"/>
  <c r="H62" i="3"/>
  <c r="G62" i="3"/>
  <c r="P61" i="3"/>
  <c r="O61" i="3"/>
  <c r="N61" i="3"/>
  <c r="M61" i="3"/>
  <c r="H61" i="3"/>
  <c r="G61" i="3"/>
  <c r="P60" i="3"/>
  <c r="O60" i="3"/>
  <c r="N60" i="3"/>
  <c r="M60" i="3"/>
  <c r="L60" i="3"/>
  <c r="H60" i="3"/>
  <c r="G60" i="3"/>
  <c r="P59" i="3"/>
  <c r="O59" i="3"/>
  <c r="N59" i="3"/>
  <c r="M59" i="3"/>
  <c r="L59" i="3"/>
  <c r="H59" i="3"/>
  <c r="G59" i="3"/>
  <c r="P58" i="3"/>
  <c r="O58" i="3"/>
  <c r="N58" i="3"/>
  <c r="M58" i="3"/>
  <c r="L58" i="3"/>
  <c r="H58" i="3"/>
  <c r="G58" i="3"/>
  <c r="P57" i="3"/>
  <c r="O57" i="3"/>
  <c r="N57" i="3"/>
  <c r="M57" i="3"/>
  <c r="L57" i="3"/>
  <c r="H57" i="3"/>
  <c r="G57" i="3"/>
  <c r="P56" i="3"/>
  <c r="O56" i="3"/>
  <c r="N56" i="3"/>
  <c r="M56" i="3"/>
  <c r="L56" i="3"/>
  <c r="H56" i="3"/>
  <c r="G56" i="3"/>
  <c r="P55" i="3"/>
  <c r="O55" i="3"/>
  <c r="N55" i="3"/>
  <c r="M55" i="3"/>
  <c r="L55" i="3"/>
  <c r="H55" i="3"/>
  <c r="G55" i="3"/>
  <c r="P54" i="3"/>
  <c r="O54" i="3"/>
  <c r="N54" i="3"/>
  <c r="M54" i="3"/>
  <c r="G54" i="3"/>
  <c r="P53" i="3"/>
  <c r="O53" i="3"/>
  <c r="N53" i="3"/>
  <c r="M53" i="3"/>
  <c r="L53" i="3"/>
  <c r="H53" i="3"/>
  <c r="G53" i="3"/>
  <c r="P52" i="3"/>
  <c r="O52" i="3"/>
  <c r="N52" i="3"/>
  <c r="M52" i="3"/>
  <c r="L52" i="3"/>
  <c r="H52" i="3"/>
  <c r="G52" i="3"/>
  <c r="P50" i="3"/>
  <c r="O50" i="3"/>
  <c r="N50" i="3"/>
  <c r="Q50" i="3" s="1"/>
  <c r="M50" i="3"/>
  <c r="L50" i="3"/>
  <c r="H50" i="3"/>
  <c r="G50" i="3"/>
  <c r="R37" i="3"/>
  <c r="Q37" i="3"/>
  <c r="M37" i="3"/>
  <c r="L37" i="3"/>
  <c r="H37" i="3"/>
  <c r="R36" i="3"/>
  <c r="M36" i="3"/>
  <c r="H36" i="3"/>
  <c r="R35" i="3"/>
  <c r="Q35" i="3"/>
  <c r="M35" i="3"/>
  <c r="L35" i="3"/>
  <c r="H35" i="3"/>
  <c r="K34" i="3"/>
  <c r="J34" i="3"/>
  <c r="I34" i="3"/>
  <c r="D34" i="3"/>
  <c r="R33" i="3"/>
  <c r="L33" i="3"/>
  <c r="H33" i="3"/>
  <c r="G33" i="3"/>
  <c r="M32" i="3"/>
  <c r="L32" i="3"/>
  <c r="H32" i="3"/>
  <c r="G32" i="3"/>
  <c r="Q30" i="3"/>
  <c r="M30" i="3"/>
  <c r="L30" i="3"/>
  <c r="H30" i="3"/>
  <c r="G30" i="3"/>
  <c r="M29" i="3"/>
  <c r="L29" i="3"/>
  <c r="H29" i="3"/>
  <c r="G29" i="3"/>
  <c r="R28" i="3"/>
  <c r="M28" i="3"/>
  <c r="L28" i="3"/>
  <c r="H28" i="3"/>
  <c r="G28" i="3"/>
  <c r="M27" i="3"/>
  <c r="L27" i="3"/>
  <c r="H27" i="3"/>
  <c r="G27" i="3"/>
  <c r="R26" i="3"/>
  <c r="M26" i="3"/>
  <c r="L26" i="3"/>
  <c r="H26" i="3"/>
  <c r="G26" i="3"/>
  <c r="O11" i="3"/>
  <c r="Q24" i="3"/>
  <c r="M24" i="3"/>
  <c r="L24" i="3"/>
  <c r="H24" i="3"/>
  <c r="G24" i="3"/>
  <c r="R23" i="3"/>
  <c r="M23" i="3"/>
  <c r="L23" i="3"/>
  <c r="H23" i="3"/>
  <c r="G23" i="3"/>
  <c r="M22" i="3"/>
  <c r="L22" i="3"/>
  <c r="H22" i="3"/>
  <c r="G22" i="3"/>
  <c r="M21" i="3"/>
  <c r="L21" i="3"/>
  <c r="H21" i="3"/>
  <c r="M20" i="3"/>
  <c r="L20" i="3"/>
  <c r="H20" i="3"/>
  <c r="G20" i="3"/>
  <c r="R19" i="3"/>
  <c r="M19" i="3"/>
  <c r="L19" i="3"/>
  <c r="G19" i="3"/>
  <c r="M18" i="3"/>
  <c r="L18" i="3"/>
  <c r="H18" i="3"/>
  <c r="G18" i="3"/>
  <c r="R17" i="3"/>
  <c r="M17" i="3"/>
  <c r="L17" i="3"/>
  <c r="H17" i="3"/>
  <c r="G17" i="3"/>
  <c r="M16" i="3"/>
  <c r="L16" i="3"/>
  <c r="H16" i="3"/>
  <c r="G16" i="3"/>
  <c r="R15" i="3"/>
  <c r="M15" i="3"/>
  <c r="L15" i="3"/>
  <c r="H15" i="3"/>
  <c r="G15" i="3"/>
  <c r="M14" i="3"/>
  <c r="L14" i="3"/>
  <c r="H14" i="3"/>
  <c r="G14" i="3"/>
  <c r="R12" i="3"/>
  <c r="M12" i="3"/>
  <c r="L12" i="3"/>
  <c r="H12" i="3"/>
  <c r="G12" i="3"/>
  <c r="P11" i="3"/>
  <c r="N11" i="3"/>
  <c r="K39" i="3"/>
  <c r="K64" i="3" s="1"/>
  <c r="K116" i="3" s="1"/>
  <c r="I11" i="3"/>
  <c r="F11" i="3"/>
  <c r="F39" i="3" s="1"/>
  <c r="E11" i="3"/>
  <c r="D11" i="3"/>
  <c r="Q97" i="3" l="1"/>
  <c r="O120" i="3"/>
  <c r="R139" i="3"/>
  <c r="N118" i="3"/>
  <c r="N120" i="3"/>
  <c r="P120" i="3"/>
  <c r="O118" i="3"/>
  <c r="R109" i="3"/>
  <c r="R110" i="3"/>
  <c r="Q109" i="3"/>
  <c r="R80" i="3"/>
  <c r="R87" i="3"/>
  <c r="R82" i="3"/>
  <c r="R84" i="3"/>
  <c r="Q61" i="3"/>
  <c r="Q62" i="3"/>
  <c r="J39" i="3"/>
  <c r="J64" i="3" s="1"/>
  <c r="J116" i="3" s="1"/>
  <c r="M34" i="3"/>
  <c r="I39" i="3"/>
  <c r="I64" i="3" s="1"/>
  <c r="E39" i="3"/>
  <c r="E64" i="3" s="1"/>
  <c r="E116" i="3" s="1"/>
  <c r="D39" i="3"/>
  <c r="D64" i="3" s="1"/>
  <c r="D116" i="3" s="1"/>
  <c r="P140" i="3"/>
  <c r="O140" i="3"/>
  <c r="N140" i="3"/>
  <c r="Q138" i="3"/>
  <c r="G115" i="3"/>
  <c r="R66" i="3"/>
  <c r="R97" i="3"/>
  <c r="H115" i="3"/>
  <c r="R105" i="3"/>
  <c r="R108" i="3"/>
  <c r="R111" i="3"/>
  <c r="R113" i="3"/>
  <c r="Q99" i="3"/>
  <c r="Q103" i="3"/>
  <c r="R100" i="3"/>
  <c r="R102" i="3"/>
  <c r="R104" i="3"/>
  <c r="R106" i="3"/>
  <c r="Q110" i="3"/>
  <c r="R112" i="3"/>
  <c r="Q68" i="3"/>
  <c r="Q70" i="3"/>
  <c r="Q72" i="3"/>
  <c r="Q74" i="3"/>
  <c r="R76" i="3"/>
  <c r="R78" i="3"/>
  <c r="R79" i="3"/>
  <c r="Q80" i="3"/>
  <c r="R81" i="3"/>
  <c r="Q83" i="3"/>
  <c r="Q86" i="3"/>
  <c r="R69" i="3"/>
  <c r="R71" i="3"/>
  <c r="R73" i="3"/>
  <c r="R75" i="3"/>
  <c r="R77" i="3"/>
  <c r="Q78" i="3"/>
  <c r="Q81" i="3"/>
  <c r="R85" i="3"/>
  <c r="R50" i="3"/>
  <c r="R53" i="3"/>
  <c r="R54" i="3"/>
  <c r="H34" i="3"/>
  <c r="Q52" i="3"/>
  <c r="R55" i="3"/>
  <c r="R57" i="3"/>
  <c r="R59" i="3"/>
  <c r="Q66" i="3"/>
  <c r="R68" i="3"/>
  <c r="Q69" i="3"/>
  <c r="R70" i="3"/>
  <c r="Q71" i="3"/>
  <c r="R72" i="3"/>
  <c r="Q73" i="3"/>
  <c r="R74" i="3"/>
  <c r="Q75" i="3"/>
  <c r="Q77" i="3"/>
  <c r="Q79" i="3"/>
  <c r="R83" i="3"/>
  <c r="Q85" i="3"/>
  <c r="R86" i="3"/>
  <c r="Q87" i="3"/>
  <c r="R99" i="3"/>
  <c r="Q100" i="3"/>
  <c r="R101" i="3"/>
  <c r="Q102" i="3"/>
  <c r="R103" i="3"/>
  <c r="Q104" i="3"/>
  <c r="Q106" i="3"/>
  <c r="Q111" i="3"/>
  <c r="Q113" i="3"/>
  <c r="P115" i="3"/>
  <c r="R138" i="3"/>
  <c r="Q139" i="3"/>
  <c r="Q56" i="3"/>
  <c r="Q58" i="3"/>
  <c r="Q60" i="3"/>
  <c r="R61" i="3"/>
  <c r="R62" i="3"/>
  <c r="R52" i="3"/>
  <c r="Q53" i="3"/>
  <c r="Q55" i="3"/>
  <c r="R56" i="3"/>
  <c r="Q57" i="3"/>
  <c r="R58" i="3"/>
  <c r="Q59" i="3"/>
  <c r="R60" i="3"/>
  <c r="N34" i="3"/>
  <c r="N39" i="3" s="1"/>
  <c r="N64" i="3" s="1"/>
  <c r="N116" i="3" s="1"/>
  <c r="G34" i="3"/>
  <c r="O34" i="3"/>
  <c r="O39" i="3" s="1"/>
  <c r="O64" i="3" s="1"/>
  <c r="O116" i="3" s="1"/>
  <c r="L34" i="3"/>
  <c r="P34" i="3"/>
  <c r="P39" i="3" s="1"/>
  <c r="Q29" i="3"/>
  <c r="Q32" i="3"/>
  <c r="R24" i="3"/>
  <c r="Q27" i="3"/>
  <c r="Q28" i="3"/>
  <c r="R30" i="3"/>
  <c r="Q26" i="3"/>
  <c r="R27" i="3"/>
  <c r="R29" i="3"/>
  <c r="R32" i="3"/>
  <c r="Q33" i="3"/>
  <c r="L64" i="3"/>
  <c r="I116" i="3"/>
  <c r="L39" i="3"/>
  <c r="M11" i="3"/>
  <c r="Q22" i="3"/>
  <c r="L11" i="3"/>
  <c r="Q14" i="3"/>
  <c r="Q16" i="3"/>
  <c r="Q18" i="3"/>
  <c r="Q20" i="3"/>
  <c r="R21" i="3"/>
  <c r="H39" i="3"/>
  <c r="F64" i="3"/>
  <c r="G39" i="3"/>
  <c r="H11" i="3"/>
  <c r="R11" i="3"/>
  <c r="Q12" i="3"/>
  <c r="R14" i="3"/>
  <c r="Q15" i="3"/>
  <c r="R16" i="3"/>
  <c r="Q17" i="3"/>
  <c r="R18" i="3"/>
  <c r="Q19" i="3"/>
  <c r="R20" i="3"/>
  <c r="R22" i="3"/>
  <c r="Q23" i="3"/>
  <c r="G11" i="3"/>
  <c r="Q11" i="3"/>
  <c r="R107" i="3"/>
  <c r="M39" i="3" l="1"/>
  <c r="M64" i="3"/>
  <c r="Q115" i="3"/>
  <c r="R115" i="3"/>
  <c r="Q39" i="3"/>
  <c r="P64" i="3"/>
  <c r="Q64" i="3" s="1"/>
  <c r="R39" i="3"/>
  <c r="Q34" i="3"/>
  <c r="R34" i="3"/>
  <c r="G64" i="3"/>
  <c r="F116" i="3"/>
  <c r="H64" i="3"/>
  <c r="R64" i="3" l="1"/>
</calcChain>
</file>

<file path=xl/sharedStrings.xml><?xml version="1.0" encoding="utf-8"?>
<sst xmlns="http://schemas.openxmlformats.org/spreadsheetml/2006/main" count="372" uniqueCount="153">
  <si>
    <t>Příloha č. 1</t>
  </si>
  <si>
    <t xml:space="preserve"> </t>
  </si>
  <si>
    <t>(v tis.Kč)</t>
  </si>
  <si>
    <t>ÚHRN   po konsolidaci</t>
  </si>
  <si>
    <t xml:space="preserve">  UKAZATEL</t>
  </si>
  <si>
    <t>% plnění</t>
  </si>
  <si>
    <t xml:space="preserve">       Rozpočet</t>
  </si>
  <si>
    <t>schválený</t>
  </si>
  <si>
    <t>upravený</t>
  </si>
  <si>
    <t xml:space="preserve"> skutečnost</t>
  </si>
  <si>
    <t>na SR</t>
  </si>
  <si>
    <t>na UR</t>
  </si>
  <si>
    <t xml:space="preserve"> Příjmy běžné celkem</t>
  </si>
  <si>
    <t xml:space="preserve">  v tom např.:</t>
  </si>
  <si>
    <t>x</t>
  </si>
  <si>
    <t xml:space="preserve">  Vlastní příjmy celkem</t>
  </si>
  <si>
    <t xml:space="preserve">  </t>
  </si>
  <si>
    <t xml:space="preserve">  Výdaje běžné celkem</t>
  </si>
  <si>
    <t xml:space="preserve">  Kapitálové výdaje celkem</t>
  </si>
  <si>
    <t xml:space="preserve">  R O Z D Í L</t>
  </si>
  <si>
    <t>Konsolidace financování</t>
  </si>
  <si>
    <t>Příjmy celkem</t>
  </si>
  <si>
    <t>Výdaje celkem</t>
  </si>
  <si>
    <t>Rozdíl</t>
  </si>
  <si>
    <t>Financování po konsolidaci</t>
  </si>
  <si>
    <t>Konsolidace na úrovni okresu</t>
  </si>
  <si>
    <t>UKAZATEL</t>
  </si>
  <si>
    <t>Rozpočet</t>
  </si>
  <si>
    <t>MĚSTO</t>
  </si>
  <si>
    <t>OBVODY</t>
  </si>
  <si>
    <t>skutečnost</t>
  </si>
  <si>
    <t>133x</t>
  </si>
  <si>
    <t>daň z příjmů FO ze závislé činnosti</t>
  </si>
  <si>
    <t>daň z příjmů FO z kapitálových výnosů</t>
  </si>
  <si>
    <t>daň z příjmů právnických osob</t>
  </si>
  <si>
    <t>daň z přidané hodnoty</t>
  </si>
  <si>
    <t>místní poplatky z vybraných činností a služeb</t>
  </si>
  <si>
    <t>134x</t>
  </si>
  <si>
    <t>135x</t>
  </si>
  <si>
    <t>ostatní odvody z vybraných činností a služeb</t>
  </si>
  <si>
    <t>správní poplatky</t>
  </si>
  <si>
    <t>daň z nemovitostí</t>
  </si>
  <si>
    <t>poplatky a odvody v oblasti životního prostředí</t>
  </si>
  <si>
    <t>211x</t>
  </si>
  <si>
    <t>212x</t>
  </si>
  <si>
    <t>213x</t>
  </si>
  <si>
    <t>221x</t>
  </si>
  <si>
    <t>232x</t>
  </si>
  <si>
    <t>24xx</t>
  </si>
  <si>
    <t>příjmy z vlastní činnosti</t>
  </si>
  <si>
    <t>příjmy z pronájmu majetku</t>
  </si>
  <si>
    <t xml:space="preserve">příjmy z úroků </t>
  </si>
  <si>
    <t>přijaté sankční platby</t>
  </si>
  <si>
    <t xml:space="preserve">ostatní přijaté vratky transferů </t>
  </si>
  <si>
    <t>ostatní nedaňové příjmy</t>
  </si>
  <si>
    <t>přijaté splátky půjčených prostředků</t>
  </si>
  <si>
    <t>311x</t>
  </si>
  <si>
    <t>312x</t>
  </si>
  <si>
    <t>320x</t>
  </si>
  <si>
    <t>příjmy z prodeje dlouhodobého majetku</t>
  </si>
  <si>
    <t>ostatní kapitálové příjmy</t>
  </si>
  <si>
    <t>příjmy z prodeje dlouhodobého finančního majetku</t>
  </si>
  <si>
    <t xml:space="preserve"> v tom např.:</t>
  </si>
  <si>
    <t>odvody přebytků organizací s přímým vztahem</t>
  </si>
  <si>
    <t>daň z příjmů FO ze samostné výdělečné činnosti</t>
  </si>
  <si>
    <t>neinvestiční přijaté transfery z VPS SR</t>
  </si>
  <si>
    <t>neinvestiční přijaté transfery od obcí</t>
  </si>
  <si>
    <t>neinvestiční přijaté transfery od krajů</t>
  </si>
  <si>
    <t>investiční převody z Národního fondu</t>
  </si>
  <si>
    <t>investiční přijaté transfery od obcí</t>
  </si>
  <si>
    <t>neinvestiční přijaté transfery ze SR v rámci SDV</t>
  </si>
  <si>
    <t>ostatní neinvestiční přijaté transfery ze SR</t>
  </si>
  <si>
    <t>převody z vlastních fondů hospodářské činnosti</t>
  </si>
  <si>
    <t>investiční přijaté transfery ze státních fondů</t>
  </si>
  <si>
    <t>ostatní investiční přijaté transfery ze SR</t>
  </si>
  <si>
    <t>investiční přijaté transfery od regionálních rad</t>
  </si>
  <si>
    <t>502x</t>
  </si>
  <si>
    <t>503x</t>
  </si>
  <si>
    <t>515x</t>
  </si>
  <si>
    <t>516x</t>
  </si>
  <si>
    <t>517x</t>
  </si>
  <si>
    <t>521x</t>
  </si>
  <si>
    <t>522x</t>
  </si>
  <si>
    <t>533x</t>
  </si>
  <si>
    <t>542x</t>
  </si>
  <si>
    <t>549x</t>
  </si>
  <si>
    <t>56xx</t>
  </si>
  <si>
    <t>platy zaměstnanců v pracovním poměru</t>
  </si>
  <si>
    <t>ostatní platby za provedenou práci</t>
  </si>
  <si>
    <t>nákup materiálu</t>
  </si>
  <si>
    <t>úroky vlastní</t>
  </si>
  <si>
    <t>nákup vody, paliv a energie</t>
  </si>
  <si>
    <t>nákup služeb</t>
  </si>
  <si>
    <t>ostatní nákupy</t>
  </si>
  <si>
    <t>výdaje na dopravní územní obslužnost</t>
  </si>
  <si>
    <t>neinvestiční transfery obcím</t>
  </si>
  <si>
    <t>platby daní a poplatků SR</t>
  </si>
  <si>
    <t>úhrady sankcí jiným rozpočtům</t>
  </si>
  <si>
    <t>náhrady placené obyvatelstvu</t>
  </si>
  <si>
    <t>neinvestiční půjčené prostředky</t>
  </si>
  <si>
    <t>povinné pojistné placené zaměstnavatelem</t>
  </si>
  <si>
    <t>513x</t>
  </si>
  <si>
    <t>neinvestiční transfery podnikatelským subjektům</t>
  </si>
  <si>
    <t>neinvestiční transfery neziskovým a podobným org.</t>
  </si>
  <si>
    <t>neinvestiční transfery příspěvkovým organizacím</t>
  </si>
  <si>
    <t>ostatní neinvestiční transfery obyvatelstvu</t>
  </si>
  <si>
    <t>nespecifikované rezervy</t>
  </si>
  <si>
    <t>ostatní neinvestiční výdaje jinde nezařazené</t>
  </si>
  <si>
    <t>611x</t>
  </si>
  <si>
    <t>632x</t>
  </si>
  <si>
    <t>635x</t>
  </si>
  <si>
    <t>64xx</t>
  </si>
  <si>
    <t>budovy, haly a stavby</t>
  </si>
  <si>
    <t>stroje, přístroje a zařízení</t>
  </si>
  <si>
    <t>dopravní prostředky</t>
  </si>
  <si>
    <t>výpočetní technika</t>
  </si>
  <si>
    <t>pozemky</t>
  </si>
  <si>
    <t>nákup akcií</t>
  </si>
  <si>
    <t>nákup majetkových podílů</t>
  </si>
  <si>
    <t>investiční půjčené prostředky</t>
  </si>
  <si>
    <t>pořízení dlouhodobého nehmotného majetku</t>
  </si>
  <si>
    <t>631x</t>
  </si>
  <si>
    <t>investiční transfery podnikatelským subjektům</t>
  </si>
  <si>
    <t>investiční transfery neziskovým a podobným org.</t>
  </si>
  <si>
    <t>investiční transfery obcím</t>
  </si>
  <si>
    <t>investiční transfery příspěvkovým organizacím</t>
  </si>
  <si>
    <t>rezervy kapitálových výdajů</t>
  </si>
  <si>
    <t>ostatní kapitálové výdaje jinde nezařazené</t>
  </si>
  <si>
    <t>811x</t>
  </si>
  <si>
    <t>z toho</t>
  </si>
  <si>
    <t>812x</t>
  </si>
  <si>
    <t>82xx</t>
  </si>
  <si>
    <t>890x</t>
  </si>
  <si>
    <t>krátkodobé financování</t>
  </si>
  <si>
    <t>8117 aktivní operace řízení likvidity - příjmy</t>
  </si>
  <si>
    <t>8118 aktivní operace řízení likvidity - výdaje</t>
  </si>
  <si>
    <t>dlouhodobé financování</t>
  </si>
  <si>
    <t>financování ze zahraničí</t>
  </si>
  <si>
    <t>opravné položky k peněžním operacím</t>
  </si>
  <si>
    <t>8113 přijaté půjčené prostředky</t>
  </si>
  <si>
    <t>8115 změna stavu prostředků na bankovních účtech</t>
  </si>
  <si>
    <t>8114 uhrazené splátky kr. přijatých půjč. prostředků</t>
  </si>
  <si>
    <t>Bilance příjmů, výdajů a financování k 31.12.2014</t>
  </si>
  <si>
    <r>
      <t xml:space="preserve"> </t>
    </r>
    <r>
      <rPr>
        <b/>
        <i/>
        <sz val="8"/>
        <rFont val="Arial CE"/>
        <family val="2"/>
        <charset val="238"/>
      </rPr>
      <t>Třída 1</t>
    </r>
    <r>
      <rPr>
        <i/>
        <sz val="8"/>
        <rFont val="Arial CE"/>
        <family val="2"/>
        <charset val="238"/>
      </rPr>
      <t xml:space="preserve">  daňové příjmy celkem</t>
    </r>
  </si>
  <si>
    <r>
      <t xml:space="preserve">  </t>
    </r>
    <r>
      <rPr>
        <b/>
        <i/>
        <sz val="8"/>
        <rFont val="Arial CE"/>
        <family val="2"/>
        <charset val="238"/>
      </rPr>
      <t>Třída 2</t>
    </r>
    <r>
      <rPr>
        <i/>
        <sz val="8"/>
        <rFont val="Arial CE"/>
        <family val="2"/>
        <charset val="238"/>
      </rPr>
      <t xml:space="preserve">  nedaňové příjmy celkem</t>
    </r>
  </si>
  <si>
    <r>
      <t xml:space="preserve">  </t>
    </r>
    <r>
      <rPr>
        <b/>
        <i/>
        <sz val="8"/>
        <rFont val="Arial CE"/>
        <family val="2"/>
        <charset val="238"/>
      </rPr>
      <t>Třída 3</t>
    </r>
    <r>
      <rPr>
        <i/>
        <sz val="8"/>
        <rFont val="Arial CE"/>
        <family val="2"/>
        <charset val="238"/>
      </rPr>
      <t xml:space="preserve">  kapitálové příjmy celkem</t>
    </r>
  </si>
  <si>
    <r>
      <t xml:space="preserve">  </t>
    </r>
    <r>
      <rPr>
        <b/>
        <i/>
        <sz val="8"/>
        <rFont val="Arial CE"/>
        <family val="2"/>
        <charset val="238"/>
      </rPr>
      <t xml:space="preserve">Třída 4 </t>
    </r>
    <r>
      <rPr>
        <i/>
        <sz val="8"/>
        <rFont val="Arial CE"/>
        <family val="2"/>
        <charset val="238"/>
      </rPr>
      <t xml:space="preserve"> přijaté transfery celkem</t>
    </r>
  </si>
  <si>
    <r>
      <t xml:space="preserve">  PŘÍJMY CELKEM  </t>
    </r>
    <r>
      <rPr>
        <i/>
        <sz val="8"/>
        <rFont val="Arial CE"/>
        <family val="2"/>
        <charset val="238"/>
      </rPr>
      <t>po konsolidaci na úrovni obce</t>
    </r>
  </si>
  <si>
    <r>
      <t xml:space="preserve">   </t>
    </r>
    <r>
      <rPr>
        <b/>
        <i/>
        <sz val="8"/>
        <rFont val="Arial CE"/>
        <family val="2"/>
        <charset val="238"/>
      </rPr>
      <t>Třída 5</t>
    </r>
    <r>
      <rPr>
        <i/>
        <sz val="8"/>
        <rFont val="Arial CE"/>
        <family val="2"/>
        <charset val="238"/>
      </rPr>
      <t xml:space="preserve">  - v tom např.:</t>
    </r>
  </si>
  <si>
    <r>
      <t xml:space="preserve">   </t>
    </r>
    <r>
      <rPr>
        <b/>
        <i/>
        <sz val="8"/>
        <rFont val="Arial CE"/>
        <family val="2"/>
        <charset val="238"/>
      </rPr>
      <t>Třída 6</t>
    </r>
    <r>
      <rPr>
        <i/>
        <sz val="8"/>
        <rFont val="Arial CE"/>
        <family val="2"/>
        <charset val="238"/>
      </rPr>
      <t xml:space="preserve">  - v tom např.:</t>
    </r>
  </si>
  <si>
    <r>
      <t xml:space="preserve">  VÝDAJE CELKEM  </t>
    </r>
    <r>
      <rPr>
        <i/>
        <sz val="8"/>
        <rFont val="Arial CE"/>
        <family val="2"/>
        <charset val="238"/>
      </rPr>
      <t>po konsolidaci na úrovni obce</t>
    </r>
  </si>
  <si>
    <r>
      <t xml:space="preserve">  FINANCOVÁNÍ  </t>
    </r>
    <r>
      <rPr>
        <i/>
        <sz val="8"/>
        <rFont val="Arial CE"/>
        <family val="2"/>
        <charset val="238"/>
      </rPr>
      <t>po konsolidaci na úrovni obce</t>
    </r>
  </si>
  <si>
    <r>
      <t xml:space="preserve">   </t>
    </r>
    <r>
      <rPr>
        <b/>
        <i/>
        <sz val="8"/>
        <rFont val="Arial CE"/>
        <family val="2"/>
        <charset val="238"/>
      </rPr>
      <t>Třída 8</t>
    </r>
    <r>
      <rPr>
        <i/>
        <sz val="8"/>
        <rFont val="Arial CE"/>
        <family val="2"/>
        <charset val="238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</si>
</sst>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4"/>
      <name val="Arial CE"/>
      <family val="2"/>
      <charset val="238"/>
    </font>
    <font>
      <b/>
      <sz val="16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6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i/>
      <sz val="8"/>
      <name val="Arial CE"/>
      <family val="2"/>
      <charset val="238"/>
    </font>
    <font>
      <i/>
      <sz val="8"/>
      <name val="Arial CE"/>
      <family val="2"/>
      <charset val="238"/>
    </font>
    <font>
      <b/>
      <i/>
      <sz val="9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25">
    <xf numFmtId="0" fontId="0" fillId="0" borderId="0" xfId="0"/>
    <xf numFmtId="0" fontId="1" fillId="0" borderId="0" xfId="0" applyFont="1" applyFill="1" applyProtection="1"/>
    <xf numFmtId="0" fontId="2" fillId="0" borderId="0" xfId="0" applyFont="1" applyFill="1" applyProtection="1"/>
    <xf numFmtId="0" fontId="3" fillId="0" borderId="0" xfId="0" applyFont="1" applyFill="1" applyBorder="1" applyAlignment="1" applyProtection="1"/>
    <xf numFmtId="0" fontId="1" fillId="0" borderId="0" xfId="0" applyFont="1" applyFill="1" applyAlignment="1" applyProtection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horizontal="left"/>
    </xf>
    <xf numFmtId="3" fontId="5" fillId="0" borderId="0" xfId="0" applyNumberFormat="1" applyFont="1" applyFill="1" applyBorder="1" applyAlignment="1" applyProtection="1">
      <alignment vertical="center"/>
    </xf>
    <xf numFmtId="164" fontId="5" fillId="0" borderId="0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vertical="center"/>
    </xf>
    <xf numFmtId="3" fontId="1" fillId="0" borderId="0" xfId="0" applyNumberFormat="1" applyFont="1" applyFill="1" applyProtection="1"/>
    <xf numFmtId="0" fontId="1" fillId="0" borderId="0" xfId="0" applyFont="1" applyFill="1" applyBorder="1" applyProtection="1"/>
    <xf numFmtId="0" fontId="1" fillId="0" borderId="0" xfId="0" applyFont="1" applyFill="1" applyAlignment="1" applyProtection="1">
      <alignment vertical="center"/>
    </xf>
    <xf numFmtId="3" fontId="5" fillId="0" borderId="0" xfId="0" applyNumberFormat="1" applyFont="1" applyFill="1" applyBorder="1" applyProtection="1"/>
    <xf numFmtId="0" fontId="5" fillId="0" borderId="0" xfId="0" applyFont="1" applyFill="1" applyBorder="1" applyProtection="1"/>
    <xf numFmtId="3" fontId="5" fillId="0" borderId="0" xfId="0" quotePrefix="1" applyNumberFormat="1" applyFont="1" applyFill="1" applyBorder="1" applyAlignment="1" applyProtection="1">
      <alignment horizontal="right"/>
    </xf>
    <xf numFmtId="164" fontId="7" fillId="0" borderId="0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Continuous" vertical="center"/>
    </xf>
    <xf numFmtId="0" fontId="6" fillId="0" borderId="7" xfId="0" applyFont="1" applyFill="1" applyBorder="1" applyAlignment="1" applyProtection="1">
      <alignment horizontal="centerContinuous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Continuous" vertical="center"/>
    </xf>
    <xf numFmtId="0" fontId="5" fillId="0" borderId="16" xfId="0" applyFont="1" applyFill="1" applyBorder="1" applyAlignment="1" applyProtection="1">
      <alignment horizontal="centerContinuous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Protection="1"/>
    <xf numFmtId="164" fontId="5" fillId="0" borderId="19" xfId="0" applyNumberFormat="1" applyFont="1" applyFill="1" applyBorder="1" applyAlignment="1" applyProtection="1">
      <alignment horizontal="center" vertical="center"/>
    </xf>
    <xf numFmtId="164" fontId="5" fillId="0" borderId="48" xfId="0" applyNumberFormat="1" applyFont="1" applyFill="1" applyBorder="1" applyAlignment="1" applyProtection="1">
      <alignment horizontal="center" vertical="center"/>
    </xf>
    <xf numFmtId="3" fontId="5" fillId="0" borderId="9" xfId="0" applyNumberFormat="1" applyFont="1" applyFill="1" applyBorder="1" applyAlignment="1" applyProtection="1">
      <alignment vertical="center"/>
    </xf>
    <xf numFmtId="3" fontId="5" fillId="0" borderId="29" xfId="0" applyNumberFormat="1" applyFont="1" applyFill="1" applyBorder="1" applyAlignment="1" applyProtection="1">
      <alignment vertical="center"/>
    </xf>
    <xf numFmtId="3" fontId="5" fillId="0" borderId="30" xfId="0" applyNumberFormat="1" applyFont="1" applyFill="1" applyBorder="1" applyAlignment="1" applyProtection="1">
      <alignment vertical="center"/>
    </xf>
    <xf numFmtId="164" fontId="5" fillId="0" borderId="58" xfId="0" applyNumberFormat="1" applyFont="1" applyFill="1" applyBorder="1" applyAlignment="1" applyProtection="1">
      <alignment horizontal="center" vertical="center"/>
    </xf>
    <xf numFmtId="3" fontId="5" fillId="0" borderId="34" xfId="0" applyNumberFormat="1" applyFont="1" applyFill="1" applyBorder="1" applyAlignment="1" applyProtection="1">
      <alignment vertical="center"/>
    </xf>
    <xf numFmtId="164" fontId="5" fillId="0" borderId="35" xfId="0" applyNumberFormat="1" applyFont="1" applyFill="1" applyBorder="1" applyAlignment="1" applyProtection="1">
      <alignment horizontal="center" vertical="center"/>
    </xf>
    <xf numFmtId="3" fontId="5" fillId="0" borderId="48" xfId="0" applyNumberFormat="1" applyFont="1" applyFill="1" applyBorder="1" applyAlignment="1" applyProtection="1">
      <alignment vertical="center"/>
    </xf>
    <xf numFmtId="3" fontId="5" fillId="0" borderId="38" xfId="0" applyNumberFormat="1" applyFont="1" applyFill="1" applyBorder="1" applyAlignment="1" applyProtection="1">
      <alignment vertical="center"/>
    </xf>
    <xf numFmtId="3" fontId="5" fillId="0" borderId="39" xfId="0" applyNumberFormat="1" applyFont="1" applyFill="1" applyBorder="1" applyAlignment="1" applyProtection="1">
      <alignment vertical="center"/>
    </xf>
    <xf numFmtId="164" fontId="5" fillId="0" borderId="36" xfId="0" applyNumberFormat="1" applyFont="1" applyFill="1" applyBorder="1" applyAlignment="1" applyProtection="1">
      <alignment horizontal="center" vertical="center"/>
    </xf>
    <xf numFmtId="3" fontId="5" fillId="0" borderId="54" xfId="0" applyNumberFormat="1" applyFont="1" applyFill="1" applyBorder="1" applyAlignment="1" applyProtection="1">
      <alignment vertical="center"/>
    </xf>
    <xf numFmtId="3" fontId="5" fillId="0" borderId="69" xfId="0" applyNumberFormat="1" applyFont="1" applyFill="1" applyBorder="1" applyAlignment="1" applyProtection="1">
      <alignment vertical="center"/>
    </xf>
    <xf numFmtId="3" fontId="5" fillId="0" borderId="6" xfId="0" applyNumberFormat="1" applyFont="1" applyFill="1" applyBorder="1" applyAlignment="1" applyProtection="1">
      <alignment vertical="center"/>
    </xf>
    <xf numFmtId="3" fontId="5" fillId="0" borderId="70" xfId="0" applyNumberFormat="1" applyFont="1" applyFill="1" applyBorder="1" applyAlignment="1" applyProtection="1">
      <alignment vertical="center"/>
    </xf>
    <xf numFmtId="3" fontId="5" fillId="0" borderId="71" xfId="0" applyNumberFormat="1" applyFont="1" applyFill="1" applyBorder="1" applyAlignment="1" applyProtection="1">
      <alignment vertical="center"/>
    </xf>
    <xf numFmtId="164" fontId="5" fillId="0" borderId="71" xfId="0" applyNumberFormat="1" applyFont="1" applyFill="1" applyBorder="1" applyAlignment="1" applyProtection="1">
      <alignment horizontal="center" vertical="center"/>
    </xf>
    <xf numFmtId="164" fontId="5" fillId="0" borderId="72" xfId="0" applyNumberFormat="1" applyFont="1" applyFill="1" applyBorder="1" applyAlignment="1" applyProtection="1">
      <alignment horizontal="center" vertical="center"/>
    </xf>
    <xf numFmtId="3" fontId="5" fillId="0" borderId="12" xfId="0" applyNumberFormat="1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3" fontId="5" fillId="0" borderId="31" xfId="0" applyNumberFormat="1" applyFont="1" applyFill="1" applyBorder="1" applyAlignment="1" applyProtection="1">
      <alignment vertical="center"/>
    </xf>
    <xf numFmtId="3" fontId="5" fillId="0" borderId="63" xfId="0" applyNumberFormat="1" applyFont="1" applyFill="1" applyBorder="1" applyAlignment="1" applyProtection="1">
      <alignment vertical="center"/>
    </xf>
    <xf numFmtId="3" fontId="5" fillId="0" borderId="57" xfId="0" applyNumberFormat="1" applyFont="1" applyFill="1" applyBorder="1" applyAlignment="1" applyProtection="1">
      <alignment vertical="center"/>
    </xf>
    <xf numFmtId="3" fontId="5" fillId="0" borderId="53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Protection="1"/>
    <xf numFmtId="164" fontId="5" fillId="0" borderId="0" xfId="0" applyNumberFormat="1" applyFont="1" applyFill="1" applyBorder="1" applyAlignment="1" applyProtection="1">
      <alignment horizontal="right" vertical="center"/>
    </xf>
    <xf numFmtId="3" fontId="6" fillId="0" borderId="19" xfId="0" applyNumberFormat="1" applyFont="1" applyFill="1" applyBorder="1" applyAlignment="1" applyProtection="1">
      <alignment vertical="center"/>
    </xf>
    <xf numFmtId="164" fontId="6" fillId="0" borderId="19" xfId="0" applyNumberFormat="1" applyFont="1" applyFill="1" applyBorder="1" applyAlignment="1" applyProtection="1">
      <alignment horizontal="center" vertical="center"/>
    </xf>
    <xf numFmtId="164" fontId="6" fillId="0" borderId="43" xfId="0" applyNumberFormat="1" applyFont="1" applyFill="1" applyBorder="1" applyAlignment="1" applyProtection="1">
      <alignment horizontal="center" vertical="center"/>
    </xf>
    <xf numFmtId="3" fontId="5" fillId="0" borderId="21" xfId="0" applyNumberFormat="1" applyFont="1" applyFill="1" applyBorder="1" applyAlignment="1" applyProtection="1">
      <alignment vertical="center"/>
    </xf>
    <xf numFmtId="3" fontId="5" fillId="0" borderId="22" xfId="0" applyNumberFormat="1" applyFont="1" applyFill="1" applyBorder="1" applyAlignment="1" applyProtection="1">
      <alignment vertical="center"/>
    </xf>
    <xf numFmtId="164" fontId="5" fillId="0" borderId="23" xfId="0" applyNumberFormat="1" applyFont="1" applyFill="1" applyBorder="1" applyAlignment="1" applyProtection="1">
      <alignment horizontal="center" vertical="center"/>
    </xf>
    <xf numFmtId="3" fontId="5" fillId="0" borderId="17" xfId="0" applyNumberFormat="1" applyFont="1" applyFill="1" applyBorder="1" applyAlignment="1" applyProtection="1">
      <alignment vertical="center"/>
    </xf>
    <xf numFmtId="3" fontId="5" fillId="0" borderId="18" xfId="0" applyNumberFormat="1" applyFont="1" applyFill="1" applyBorder="1" applyAlignment="1" applyProtection="1">
      <alignment vertical="center"/>
    </xf>
    <xf numFmtId="3" fontId="5" fillId="0" borderId="26" xfId="0" applyNumberFormat="1" applyFont="1" applyFill="1" applyBorder="1" applyAlignment="1" applyProtection="1">
      <alignment vertical="center"/>
    </xf>
    <xf numFmtId="164" fontId="5" fillId="0" borderId="26" xfId="0" applyNumberFormat="1" applyFont="1" applyFill="1" applyBorder="1" applyAlignment="1" applyProtection="1">
      <alignment horizontal="center" vertical="center"/>
    </xf>
    <xf numFmtId="164" fontId="5" fillId="0" borderId="20" xfId="0" applyNumberFormat="1" applyFont="1" applyFill="1" applyBorder="1" applyAlignment="1" applyProtection="1">
      <alignment horizontal="center" vertical="center"/>
    </xf>
    <xf numFmtId="3" fontId="5" fillId="0" borderId="47" xfId="0" applyNumberFormat="1" applyFont="1" applyFill="1" applyBorder="1" applyAlignment="1" applyProtection="1">
      <alignment vertical="center"/>
    </xf>
    <xf numFmtId="3" fontId="5" fillId="0" borderId="45" xfId="0" applyNumberFormat="1" applyFont="1" applyFill="1" applyBorder="1" applyAlignment="1" applyProtection="1">
      <alignment vertical="center"/>
    </xf>
    <xf numFmtId="164" fontId="5" fillId="0" borderId="46" xfId="0" applyNumberFormat="1" applyFont="1" applyFill="1" applyBorder="1" applyAlignment="1" applyProtection="1">
      <alignment horizontal="center" vertical="center"/>
    </xf>
    <xf numFmtId="3" fontId="5" fillId="0" borderId="8" xfId="0" applyNumberFormat="1" applyFont="1" applyFill="1" applyBorder="1" applyAlignment="1" applyProtection="1">
      <alignment vertical="center"/>
    </xf>
    <xf numFmtId="164" fontId="5" fillId="0" borderId="10" xfId="0" applyNumberFormat="1" applyFont="1" applyFill="1" applyBorder="1" applyAlignment="1" applyProtection="1">
      <alignment horizontal="center" vertical="center"/>
    </xf>
    <xf numFmtId="164" fontId="5" fillId="0" borderId="24" xfId="0" applyNumberFormat="1" applyFont="1" applyFill="1" applyBorder="1" applyAlignment="1" applyProtection="1">
      <alignment horizontal="center" vertical="center"/>
    </xf>
    <xf numFmtId="164" fontId="5" fillId="0" borderId="9" xfId="0" applyNumberFormat="1" applyFont="1" applyFill="1" applyBorder="1" applyAlignment="1" applyProtection="1">
      <alignment horizontal="center" vertical="center"/>
    </xf>
    <xf numFmtId="3" fontId="5" fillId="0" borderId="52" xfId="0" applyNumberFormat="1" applyFont="1" applyFill="1" applyBorder="1" applyAlignment="1" applyProtection="1">
      <alignment vertical="center"/>
    </xf>
    <xf numFmtId="3" fontId="5" fillId="0" borderId="55" xfId="0" applyNumberFormat="1" applyFont="1" applyFill="1" applyBorder="1" applyAlignment="1" applyProtection="1">
      <alignment vertical="center"/>
    </xf>
    <xf numFmtId="3" fontId="5" fillId="0" borderId="12" xfId="0" applyNumberFormat="1" applyFont="1" applyFill="1" applyBorder="1" applyAlignment="1" applyProtection="1">
      <alignment vertical="center"/>
    </xf>
    <xf numFmtId="3" fontId="5" fillId="0" borderId="56" xfId="0" applyNumberFormat="1" applyFont="1" applyFill="1" applyBorder="1" applyAlignment="1" applyProtection="1">
      <alignment vertical="center"/>
    </xf>
    <xf numFmtId="164" fontId="5" fillId="0" borderId="13" xfId="0" applyNumberFormat="1" applyFont="1" applyFill="1" applyBorder="1" applyAlignment="1" applyProtection="1">
      <alignment horizontal="center" vertical="center"/>
    </xf>
    <xf numFmtId="164" fontId="5" fillId="0" borderId="25" xfId="0" applyNumberFormat="1" applyFont="1" applyFill="1" applyBorder="1" applyAlignment="1" applyProtection="1">
      <alignment horizontal="center" vertical="center"/>
    </xf>
    <xf numFmtId="164" fontId="5" fillId="0" borderId="45" xfId="0" applyNumberFormat="1" applyFont="1" applyFill="1" applyBorder="1" applyAlignment="1" applyProtection="1">
      <alignment horizontal="center" vertical="center"/>
    </xf>
    <xf numFmtId="3" fontId="5" fillId="0" borderId="11" xfId="0" applyNumberFormat="1" applyFont="1" applyFill="1" applyBorder="1" applyAlignment="1" applyProtection="1">
      <alignment vertical="center"/>
    </xf>
    <xf numFmtId="164" fontId="5" fillId="0" borderId="12" xfId="0" applyNumberFormat="1" applyFont="1" applyFill="1" applyBorder="1" applyAlignment="1" applyProtection="1">
      <alignment horizontal="center" vertical="center"/>
    </xf>
    <xf numFmtId="3" fontId="5" fillId="0" borderId="33" xfId="0" applyNumberFormat="1" applyFont="1" applyFill="1" applyBorder="1" applyAlignment="1" applyProtection="1">
      <alignment vertical="center"/>
    </xf>
    <xf numFmtId="3" fontId="5" fillId="0" borderId="36" xfId="0" applyNumberFormat="1" applyFont="1" applyFill="1" applyBorder="1" applyAlignment="1" applyProtection="1">
      <alignment vertical="center"/>
    </xf>
    <xf numFmtId="164" fontId="5" fillId="0" borderId="42" xfId="0" applyNumberFormat="1" applyFont="1" applyFill="1" applyBorder="1" applyAlignment="1" applyProtection="1">
      <alignment horizontal="center" vertical="center"/>
    </xf>
    <xf numFmtId="3" fontId="6" fillId="0" borderId="55" xfId="0" applyNumberFormat="1" applyFont="1" applyFill="1" applyBorder="1" applyAlignment="1" applyProtection="1">
      <alignment vertical="center"/>
    </xf>
    <xf numFmtId="3" fontId="6" fillId="0" borderId="56" xfId="0" applyNumberFormat="1" applyFont="1" applyFill="1" applyBorder="1" applyAlignment="1" applyProtection="1">
      <alignment vertical="center"/>
    </xf>
    <xf numFmtId="164" fontId="6" fillId="0" borderId="57" xfId="0" applyNumberFormat="1" applyFont="1" applyFill="1" applyBorder="1" applyAlignment="1" applyProtection="1">
      <alignment horizontal="center" vertical="center"/>
    </xf>
    <xf numFmtId="164" fontId="6" fillId="0" borderId="59" xfId="0" applyNumberFormat="1" applyFont="1" applyFill="1" applyBorder="1" applyAlignment="1" applyProtection="1">
      <alignment horizontal="center" vertical="center"/>
    </xf>
    <xf numFmtId="164" fontId="5" fillId="0" borderId="18" xfId="0" applyNumberFormat="1" applyFont="1" applyFill="1" applyBorder="1" applyAlignment="1" applyProtection="1">
      <alignment horizontal="center" vertical="center"/>
    </xf>
    <xf numFmtId="164" fontId="5" fillId="0" borderId="3" xfId="0" applyNumberFormat="1" applyFont="1" applyFill="1" applyBorder="1" applyAlignment="1" applyProtection="1">
      <alignment horizontal="center" vertical="center"/>
    </xf>
    <xf numFmtId="164" fontId="5" fillId="0" borderId="60" xfId="0" applyNumberFormat="1" applyFont="1" applyFill="1" applyBorder="1" applyAlignment="1" applyProtection="1">
      <alignment horizontal="center" vertical="center"/>
    </xf>
    <xf numFmtId="3" fontId="5" fillId="0" borderId="50" xfId="0" applyNumberFormat="1" applyFont="1" applyFill="1" applyBorder="1" applyAlignment="1" applyProtection="1">
      <alignment vertical="center"/>
    </xf>
    <xf numFmtId="164" fontId="5" fillId="0" borderId="62" xfId="0" applyNumberFormat="1" applyFont="1" applyFill="1" applyBorder="1" applyAlignment="1" applyProtection="1">
      <alignment horizontal="center" vertical="center"/>
    </xf>
    <xf numFmtId="164" fontId="5" fillId="0" borderId="61" xfId="0" applyNumberFormat="1" applyFont="1" applyFill="1" applyBorder="1" applyAlignment="1" applyProtection="1">
      <alignment horizontal="center" vertical="center"/>
    </xf>
    <xf numFmtId="164" fontId="5" fillId="0" borderId="22" xfId="0" applyNumberFormat="1" applyFont="1" applyFill="1" applyBorder="1" applyAlignment="1" applyProtection="1">
      <alignment horizontal="center" vertical="center"/>
    </xf>
    <xf numFmtId="164" fontId="5" fillId="0" borderId="27" xfId="0" applyNumberFormat="1" applyFont="1" applyFill="1" applyBorder="1" applyAlignment="1" applyProtection="1">
      <alignment horizontal="center" vertical="center"/>
    </xf>
    <xf numFmtId="3" fontId="6" fillId="0" borderId="31" xfId="0" applyNumberFormat="1" applyFont="1" applyFill="1" applyBorder="1" applyAlignment="1" applyProtection="1">
      <alignment vertical="center"/>
    </xf>
    <xf numFmtId="3" fontId="6" fillId="0" borderId="63" xfId="0" applyNumberFormat="1" applyFont="1" applyFill="1" applyBorder="1" applyAlignment="1" applyProtection="1">
      <alignment vertical="center"/>
    </xf>
    <xf numFmtId="3" fontId="6" fillId="0" borderId="57" xfId="0" applyNumberFormat="1" applyFont="1" applyFill="1" applyBorder="1" applyAlignment="1" applyProtection="1">
      <alignment vertical="center"/>
    </xf>
    <xf numFmtId="164" fontId="6" fillId="0" borderId="56" xfId="0" applyNumberFormat="1" applyFont="1" applyFill="1" applyBorder="1" applyAlignment="1" applyProtection="1">
      <alignment horizontal="center" vertical="center"/>
    </xf>
    <xf numFmtId="164" fontId="6" fillId="0" borderId="5" xfId="0" applyNumberFormat="1" applyFont="1" applyFill="1" applyBorder="1" applyAlignment="1" applyProtection="1">
      <alignment horizontal="center" vertical="center"/>
    </xf>
    <xf numFmtId="164" fontId="5" fillId="0" borderId="56" xfId="0" applyNumberFormat="1" applyFont="1" applyFill="1" applyBorder="1" applyAlignment="1" applyProtection="1">
      <alignment horizontal="center" vertical="center"/>
    </xf>
    <xf numFmtId="164" fontId="5" fillId="0" borderId="5" xfId="0" applyNumberFormat="1" applyFont="1" applyFill="1" applyBorder="1" applyAlignment="1" applyProtection="1">
      <alignment horizontal="center" vertical="center"/>
    </xf>
    <xf numFmtId="3" fontId="6" fillId="0" borderId="40" xfId="0" applyNumberFormat="1" applyFont="1" applyFill="1" applyBorder="1" applyAlignment="1" applyProtection="1">
      <alignment horizontal="right" vertical="center"/>
    </xf>
    <xf numFmtId="3" fontId="6" fillId="0" borderId="41" xfId="0" applyNumberFormat="1" applyFont="1" applyFill="1" applyBorder="1" applyAlignment="1" applyProtection="1">
      <alignment horizontal="right" vertical="center"/>
    </xf>
    <xf numFmtId="3" fontId="6" fillId="0" borderId="15" xfId="0" applyNumberFormat="1" applyFont="1" applyFill="1" applyBorder="1" applyAlignment="1" applyProtection="1">
      <alignment horizontal="right" vertical="center"/>
    </xf>
    <xf numFmtId="164" fontId="6" fillId="0" borderId="15" xfId="0" applyNumberFormat="1" applyFont="1" applyFill="1" applyBorder="1" applyAlignment="1" applyProtection="1">
      <alignment horizontal="center" vertical="center"/>
    </xf>
    <xf numFmtId="164" fontId="6" fillId="0" borderId="16" xfId="0" applyNumberFormat="1" applyFont="1" applyFill="1" applyBorder="1" applyAlignment="1" applyProtection="1">
      <alignment horizontal="center" vertical="center"/>
    </xf>
    <xf numFmtId="3" fontId="5" fillId="0" borderId="65" xfId="0" applyNumberFormat="1" applyFont="1" applyFill="1" applyBorder="1" applyAlignment="1" applyProtection="1">
      <alignment vertical="center"/>
    </xf>
    <xf numFmtId="164" fontId="5" fillId="0" borderId="57" xfId="0" applyNumberFormat="1" applyFont="1" applyFill="1" applyBorder="1" applyAlignment="1" applyProtection="1">
      <alignment horizontal="center" vertical="center"/>
    </xf>
    <xf numFmtId="164" fontId="5" fillId="0" borderId="59" xfId="0" applyNumberFormat="1" applyFont="1" applyFill="1" applyBorder="1" applyAlignment="1" applyProtection="1">
      <alignment horizontal="center" vertical="center"/>
    </xf>
    <xf numFmtId="3" fontId="6" fillId="0" borderId="18" xfId="0" applyNumberFormat="1" applyFont="1" applyFill="1" applyBorder="1" applyAlignment="1" applyProtection="1">
      <alignment vertical="center"/>
    </xf>
    <xf numFmtId="3" fontId="5" fillId="0" borderId="19" xfId="0" applyNumberFormat="1" applyFont="1" applyFill="1" applyBorder="1" applyAlignment="1" applyProtection="1">
      <alignment vertical="center"/>
    </xf>
    <xf numFmtId="3" fontId="6" fillId="0" borderId="14" xfId="0" applyNumberFormat="1" applyFont="1" applyFill="1" applyBorder="1" applyAlignment="1" applyProtection="1">
      <alignment vertical="center"/>
    </xf>
    <xf numFmtId="3" fontId="6" fillId="0" borderId="68" xfId="0" applyNumberFormat="1" applyFont="1" applyFill="1" applyBorder="1" applyAlignment="1" applyProtection="1">
      <alignment vertical="center"/>
    </xf>
    <xf numFmtId="0" fontId="10" fillId="0" borderId="8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11" fillId="0" borderId="14" xfId="0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horizontal="centerContinuous" vertical="center"/>
    </xf>
    <xf numFmtId="0" fontId="11" fillId="0" borderId="16" xfId="0" applyFont="1" applyFill="1" applyBorder="1" applyAlignment="1" applyProtection="1">
      <alignment horizontal="centerContinuous" vertical="center"/>
    </xf>
    <xf numFmtId="3" fontId="6" fillId="0" borderId="40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</xf>
    <xf numFmtId="3" fontId="6" fillId="0" borderId="15" xfId="0" applyNumberFormat="1" applyFont="1" applyFill="1" applyBorder="1" applyAlignment="1" applyProtection="1">
      <alignment vertical="center"/>
    </xf>
    <xf numFmtId="3" fontId="6" fillId="0" borderId="4" xfId="0" applyNumberFormat="1" applyFont="1" applyFill="1" applyBorder="1" applyAlignment="1" applyProtection="1">
      <alignment vertical="center"/>
    </xf>
    <xf numFmtId="164" fontId="6" fillId="0" borderId="42" xfId="0" applyNumberFormat="1" applyFont="1" applyFill="1" applyBorder="1" applyAlignment="1" applyProtection="1">
      <alignment horizontal="center" vertical="center"/>
    </xf>
    <xf numFmtId="3" fontId="5" fillId="0" borderId="17" xfId="0" applyNumberFormat="1" applyFont="1" applyFill="1" applyBorder="1" applyAlignment="1" applyProtection="1">
      <alignment vertical="center"/>
      <protection locked="0"/>
    </xf>
    <xf numFmtId="3" fontId="5" fillId="0" borderId="18" xfId="0" applyNumberFormat="1" applyFont="1" applyFill="1" applyBorder="1" applyAlignment="1" applyProtection="1">
      <alignment vertical="center"/>
      <protection locked="0"/>
    </xf>
    <xf numFmtId="3" fontId="5" fillId="0" borderId="21" xfId="0" applyNumberFormat="1" applyFont="1" applyFill="1" applyBorder="1" applyAlignment="1" applyProtection="1">
      <alignment vertical="center"/>
      <protection locked="0"/>
    </xf>
    <xf numFmtId="3" fontId="5" fillId="0" borderId="22" xfId="0" applyNumberFormat="1" applyFont="1" applyFill="1" applyBorder="1" applyAlignment="1" applyProtection="1">
      <alignment vertical="center"/>
      <protection locked="0"/>
    </xf>
    <xf numFmtId="0" fontId="5" fillId="0" borderId="18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horizontal="left" vertical="center" indent="1"/>
    </xf>
    <xf numFmtId="0" fontId="11" fillId="0" borderId="0" xfId="0" applyFont="1" applyFill="1" applyBorder="1" applyAlignment="1" applyProtection="1">
      <alignment horizontal="right" vertical="center"/>
    </xf>
    <xf numFmtId="0" fontId="11" fillId="0" borderId="3" xfId="0" quotePrefix="1" applyFont="1" applyFill="1" applyBorder="1" applyAlignment="1" applyProtection="1">
      <alignment horizontal="left" vertical="center"/>
    </xf>
    <xf numFmtId="3" fontId="5" fillId="0" borderId="44" xfId="0" applyNumberFormat="1" applyFont="1" applyFill="1" applyBorder="1" applyAlignment="1" applyProtection="1">
      <alignment vertical="center"/>
      <protection locked="0"/>
    </xf>
    <xf numFmtId="3" fontId="5" fillId="0" borderId="45" xfId="0" applyNumberFormat="1" applyFont="1" applyFill="1" applyBorder="1" applyAlignment="1" applyProtection="1">
      <alignment vertical="center"/>
      <protection locked="0"/>
    </xf>
    <xf numFmtId="3" fontId="5" fillId="0" borderId="47" xfId="0" applyNumberFormat="1" applyFont="1" applyFill="1" applyBorder="1" applyAlignment="1" applyProtection="1">
      <alignment vertical="center"/>
      <protection locked="0"/>
    </xf>
    <xf numFmtId="0" fontId="5" fillId="0" borderId="45" xfId="0" applyFont="1" applyFill="1" applyBorder="1" applyAlignment="1" applyProtection="1">
      <alignment vertical="center"/>
      <protection locked="0"/>
    </xf>
    <xf numFmtId="0" fontId="11" fillId="0" borderId="3" xfId="0" applyFont="1" applyFill="1" applyBorder="1" applyAlignment="1" applyProtection="1">
      <alignment vertical="center"/>
    </xf>
    <xf numFmtId="3" fontId="5" fillId="0" borderId="49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Fill="1" applyBorder="1" applyAlignment="1" applyProtection="1">
      <alignment vertical="center"/>
      <protection locked="0"/>
    </xf>
    <xf numFmtId="3" fontId="5" fillId="0" borderId="8" xfId="0" applyNumberFormat="1" applyFont="1" applyFill="1" applyBorder="1" applyAlignment="1" applyProtection="1">
      <alignment vertical="center"/>
      <protection locked="0"/>
    </xf>
    <xf numFmtId="0" fontId="11" fillId="0" borderId="3" xfId="0" applyFont="1" applyFill="1" applyBorder="1" applyAlignment="1" applyProtection="1">
      <alignment horizontal="left" vertical="center"/>
    </xf>
    <xf numFmtId="3" fontId="5" fillId="0" borderId="50" xfId="0" applyNumberFormat="1" applyFont="1" applyFill="1" applyBorder="1" applyAlignment="1" applyProtection="1">
      <alignment vertical="center"/>
      <protection locked="0"/>
    </xf>
    <xf numFmtId="3" fontId="5" fillId="0" borderId="51" xfId="0" applyNumberFormat="1" applyFont="1" applyFill="1" applyBorder="1" applyAlignment="1" applyProtection="1">
      <alignment vertical="center"/>
      <protection locked="0"/>
    </xf>
    <xf numFmtId="3" fontId="5" fillId="0" borderId="42" xfId="0" applyNumberFormat="1" applyFont="1" applyFill="1" applyBorder="1" applyAlignment="1" applyProtection="1">
      <alignment vertical="center"/>
      <protection locked="0"/>
    </xf>
    <xf numFmtId="3" fontId="5" fillId="0" borderId="52" xfId="0" applyNumberFormat="1" applyFont="1" applyFill="1" applyBorder="1" applyAlignment="1" applyProtection="1">
      <alignment vertical="center"/>
      <protection locked="0"/>
    </xf>
    <xf numFmtId="3" fontId="5" fillId="0" borderId="53" xfId="0" applyNumberFormat="1" applyFont="1" applyFill="1" applyBorder="1" applyAlignment="1" applyProtection="1">
      <alignment vertical="center"/>
      <protection locked="0"/>
    </xf>
    <xf numFmtId="3" fontId="5" fillId="0" borderId="54" xfId="0" applyNumberFormat="1" applyFont="1" applyFill="1" applyBorder="1" applyAlignment="1" applyProtection="1">
      <alignment vertical="center"/>
      <protection locked="0"/>
    </xf>
    <xf numFmtId="0" fontId="11" fillId="0" borderId="31" xfId="0" applyFont="1" applyFill="1" applyBorder="1" applyAlignment="1" applyProtection="1">
      <alignment horizontal="left" vertical="center" indent="1"/>
    </xf>
    <xf numFmtId="0" fontId="11" fillId="0" borderId="1" xfId="0" applyFont="1" applyFill="1" applyBorder="1" applyAlignment="1" applyProtection="1">
      <alignment horizontal="right" vertical="center"/>
    </xf>
    <xf numFmtId="0" fontId="11" fillId="0" borderId="5" xfId="0" applyFont="1" applyFill="1" applyBorder="1" applyAlignment="1" applyProtection="1">
      <alignment vertical="center"/>
    </xf>
    <xf numFmtId="3" fontId="5" fillId="0" borderId="55" xfId="0" applyNumberFormat="1" applyFont="1" applyFill="1" applyBorder="1" applyAlignment="1" applyProtection="1">
      <alignment vertical="center"/>
      <protection locked="0"/>
    </xf>
    <xf numFmtId="3" fontId="5" fillId="0" borderId="56" xfId="0" applyNumberFormat="1" applyFont="1" applyFill="1" applyBorder="1" applyAlignment="1" applyProtection="1">
      <alignment vertical="center"/>
      <protection locked="0"/>
    </xf>
    <xf numFmtId="3" fontId="5" fillId="0" borderId="19" xfId="0" applyNumberFormat="1" applyFont="1" applyFill="1" applyBorder="1" applyAlignment="1" applyProtection="1">
      <alignment vertical="center"/>
      <protection locked="0"/>
    </xf>
    <xf numFmtId="3" fontId="5" fillId="0" borderId="24" xfId="0" applyNumberFormat="1" applyFont="1" applyFill="1" applyBorder="1" applyAlignment="1" applyProtection="1">
      <alignment vertical="center"/>
      <protection locked="0"/>
    </xf>
    <xf numFmtId="3" fontId="5" fillId="0" borderId="29" xfId="0" applyNumberFormat="1" applyFont="1" applyFill="1" applyBorder="1" applyAlignment="1" applyProtection="1">
      <alignment vertical="center"/>
      <protection locked="0"/>
    </xf>
    <xf numFmtId="3" fontId="5" fillId="0" borderId="30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vertical="center"/>
    </xf>
    <xf numFmtId="3" fontId="5" fillId="0" borderId="9" xfId="0" quotePrefix="1" applyNumberFormat="1" applyFont="1" applyFill="1" applyBorder="1" applyAlignment="1" applyProtection="1">
      <alignment horizontal="right" vertical="center"/>
      <protection locked="0"/>
    </xf>
    <xf numFmtId="0" fontId="11" fillId="0" borderId="1" xfId="0" applyFont="1" applyFill="1" applyBorder="1" applyAlignment="1" applyProtection="1">
      <alignment vertical="center"/>
    </xf>
    <xf numFmtId="0" fontId="11" fillId="0" borderId="5" xfId="0" applyFont="1" applyFill="1" applyBorder="1" applyAlignment="1" applyProtection="1">
      <alignment horizontal="left" vertical="center"/>
    </xf>
    <xf numFmtId="3" fontId="5" fillId="0" borderId="11" xfId="0" applyNumberFormat="1" applyFont="1" applyFill="1" applyBorder="1" applyAlignment="1" applyProtection="1">
      <alignment vertical="center"/>
      <protection locked="0"/>
    </xf>
    <xf numFmtId="3" fontId="5" fillId="0" borderId="12" xfId="0" applyNumberFormat="1" applyFont="1" applyFill="1" applyBorder="1" applyAlignment="1" applyProtection="1">
      <alignment vertical="center"/>
      <protection locked="0"/>
    </xf>
    <xf numFmtId="164" fontId="5" fillId="0" borderId="43" xfId="0" applyNumberFormat="1" applyFont="1" applyFill="1" applyBorder="1" applyAlignment="1" applyProtection="1">
      <alignment horizontal="center" vertical="center"/>
    </xf>
    <xf numFmtId="164" fontId="5" fillId="0" borderId="34" xfId="0" applyNumberFormat="1" applyFont="1" applyFill="1" applyBorder="1" applyAlignment="1" applyProtection="1">
      <alignment horizontal="center" vertical="center"/>
    </xf>
    <xf numFmtId="3" fontId="5" fillId="0" borderId="48" xfId="0" applyNumberFormat="1" applyFont="1" applyFill="1" applyBorder="1" applyAlignment="1" applyProtection="1">
      <alignment vertical="center"/>
      <protection locked="0"/>
    </xf>
    <xf numFmtId="0" fontId="11" fillId="0" borderId="5" xfId="0" quotePrefix="1" applyFont="1" applyFill="1" applyBorder="1" applyAlignment="1" applyProtection="1">
      <alignment horizontal="left" vertical="center"/>
    </xf>
    <xf numFmtId="0" fontId="11" fillId="0" borderId="2" xfId="0" applyFont="1" applyFill="1" applyBorder="1" applyProtection="1"/>
    <xf numFmtId="0" fontId="11" fillId="0" borderId="0" xfId="0" applyFont="1" applyFill="1" applyBorder="1" applyProtection="1"/>
    <xf numFmtId="0" fontId="11" fillId="0" borderId="0" xfId="0" applyFont="1" applyFill="1" applyProtection="1"/>
    <xf numFmtId="0" fontId="8" fillId="0" borderId="0" xfId="0" applyFont="1" applyFill="1" applyBorder="1" applyAlignment="1" applyProtection="1">
      <alignment horizontal="left" vertical="center"/>
    </xf>
    <xf numFmtId="0" fontId="11" fillId="0" borderId="0" xfId="0" quotePrefix="1" applyFont="1" applyFill="1" applyBorder="1" applyAlignment="1" applyProtection="1">
      <alignment horizontal="left" vertical="center"/>
    </xf>
    <xf numFmtId="164" fontId="5" fillId="0" borderId="0" xfId="0" applyNumberFormat="1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165" fontId="5" fillId="0" borderId="22" xfId="0" applyNumberFormat="1" applyFont="1" applyFill="1" applyBorder="1" applyAlignment="1" applyProtection="1">
      <alignment horizontal="center" vertical="center"/>
    </xf>
    <xf numFmtId="165" fontId="5" fillId="0" borderId="26" xfId="0" applyNumberFormat="1" applyFont="1" applyFill="1" applyBorder="1" applyAlignment="1" applyProtection="1">
      <alignment horizontal="center" vertical="center"/>
    </xf>
    <xf numFmtId="165" fontId="5" fillId="0" borderId="48" xfId="0" applyNumberFormat="1" applyFont="1" applyFill="1" applyBorder="1" applyAlignment="1" applyProtection="1">
      <alignment horizontal="center" vertical="center"/>
    </xf>
    <xf numFmtId="165" fontId="5" fillId="0" borderId="9" xfId="0" applyNumberFormat="1" applyFont="1" applyFill="1" applyBorder="1" applyAlignment="1" applyProtection="1">
      <alignment horizontal="center" vertical="center"/>
    </xf>
    <xf numFmtId="164" fontId="5" fillId="0" borderId="50" xfId="0" applyNumberFormat="1" applyFont="1" applyFill="1" applyBorder="1" applyAlignment="1" applyProtection="1">
      <alignment horizontal="center" vertical="center"/>
    </xf>
    <xf numFmtId="165" fontId="5" fillId="0" borderId="56" xfId="0" applyNumberFormat="1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vertical="center"/>
    </xf>
    <xf numFmtId="0" fontId="11" fillId="0" borderId="77" xfId="0" applyFont="1" applyFill="1" applyBorder="1" applyAlignment="1" applyProtection="1">
      <alignment vertical="center"/>
    </xf>
    <xf numFmtId="0" fontId="11" fillId="0" borderId="27" xfId="0" applyFont="1" applyFill="1" applyBorder="1" applyAlignment="1" applyProtection="1">
      <alignment vertical="center"/>
    </xf>
    <xf numFmtId="165" fontId="5" fillId="0" borderId="19" xfId="0" applyNumberFormat="1" applyFont="1" applyFill="1" applyBorder="1" applyAlignment="1" applyProtection="1">
      <alignment horizontal="center" vertical="center"/>
    </xf>
    <xf numFmtId="165" fontId="6" fillId="0" borderId="18" xfId="0" applyNumberFormat="1" applyFont="1" applyFill="1" applyBorder="1" applyAlignment="1" applyProtection="1">
      <alignment horizontal="center" vertical="center"/>
    </xf>
    <xf numFmtId="164" fontId="6" fillId="0" borderId="3" xfId="0" applyNumberFormat="1" applyFont="1" applyFill="1" applyBorder="1" applyAlignment="1" applyProtection="1">
      <alignment horizontal="center" vertical="center"/>
    </xf>
    <xf numFmtId="3" fontId="6" fillId="0" borderId="55" xfId="0" applyNumberFormat="1" applyFont="1" applyFill="1" applyBorder="1" applyAlignment="1" applyProtection="1">
      <alignment vertical="center"/>
      <protection locked="0"/>
    </xf>
    <xf numFmtId="3" fontId="6" fillId="0" borderId="56" xfId="0" applyNumberFormat="1" applyFont="1" applyFill="1" applyBorder="1" applyAlignment="1" applyProtection="1">
      <alignment vertical="center"/>
      <protection locked="0"/>
    </xf>
    <xf numFmtId="3" fontId="5" fillId="0" borderId="33" xfId="0" applyNumberFormat="1" applyFont="1" applyFill="1" applyBorder="1" applyAlignment="1" applyProtection="1">
      <alignment vertical="center"/>
      <protection locked="0"/>
    </xf>
    <xf numFmtId="3" fontId="5" fillId="0" borderId="36" xfId="0" applyNumberFormat="1" applyFont="1" applyFill="1" applyBorder="1" applyAlignment="1" applyProtection="1">
      <alignment vertical="center"/>
      <protection locked="0"/>
    </xf>
    <xf numFmtId="3" fontId="5" fillId="0" borderId="34" xfId="0" applyNumberFormat="1" applyFont="1" applyFill="1" applyBorder="1" applyAlignment="1" applyProtection="1">
      <alignment vertical="center"/>
      <protection locked="0"/>
    </xf>
    <xf numFmtId="165" fontId="5" fillId="0" borderId="34" xfId="0" applyNumberFormat="1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  <protection locked="0"/>
    </xf>
    <xf numFmtId="3" fontId="5" fillId="0" borderId="64" xfId="0" quotePrefix="1" applyNumberFormat="1" applyFont="1" applyFill="1" applyBorder="1" applyAlignment="1" applyProtection="1">
      <alignment horizontal="right" vertical="center"/>
      <protection locked="0"/>
    </xf>
    <xf numFmtId="3" fontId="5" fillId="0" borderId="42" xfId="0" applyNumberFormat="1" applyFont="1" applyFill="1" applyBorder="1" applyAlignment="1" applyProtection="1">
      <alignment horizontal="right" vertical="center"/>
      <protection locked="0"/>
    </xf>
    <xf numFmtId="3" fontId="5" fillId="0" borderId="64" xfId="0" applyNumberFormat="1" applyFont="1" applyFill="1" applyBorder="1" applyAlignment="1" applyProtection="1">
      <alignment vertical="center"/>
      <protection locked="0"/>
    </xf>
    <xf numFmtId="3" fontId="5" fillId="0" borderId="42" xfId="0" quotePrefix="1" applyNumberFormat="1" applyFont="1" applyFill="1" applyBorder="1" applyAlignment="1" applyProtection="1">
      <alignment horizontal="right" vertical="center"/>
      <protection locked="0"/>
    </xf>
    <xf numFmtId="3" fontId="5" fillId="0" borderId="11" xfId="0" quotePrefix="1" applyNumberFormat="1" applyFont="1" applyFill="1" applyBorder="1" applyAlignment="1" applyProtection="1">
      <alignment horizontal="right" vertical="center"/>
      <protection locked="0"/>
    </xf>
    <xf numFmtId="3" fontId="5" fillId="0" borderId="12" xfId="0" quotePrefix="1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vertical="center"/>
    </xf>
    <xf numFmtId="165" fontId="5" fillId="0" borderId="0" xfId="0" applyNumberFormat="1" applyFont="1" applyFill="1" applyBorder="1" applyAlignment="1" applyProtection="1">
      <alignment vertical="center"/>
    </xf>
    <xf numFmtId="3" fontId="5" fillId="0" borderId="14" xfId="0" applyNumberFormat="1" applyFont="1" applyFill="1" applyBorder="1" applyAlignment="1" applyProtection="1">
      <alignment horizontal="center" vertical="center"/>
    </xf>
    <xf numFmtId="3" fontId="5" fillId="0" borderId="15" xfId="0" applyNumberFormat="1" applyFont="1" applyFill="1" applyBorder="1" applyAlignment="1" applyProtection="1">
      <alignment horizontal="center" vertical="center"/>
    </xf>
    <xf numFmtId="3" fontId="5" fillId="0" borderId="64" xfId="0" applyNumberFormat="1" applyFont="1" applyFill="1" applyBorder="1" applyAlignment="1" applyProtection="1">
      <alignment vertical="center"/>
    </xf>
    <xf numFmtId="3" fontId="5" fillId="0" borderId="42" xfId="0" applyNumberFormat="1" applyFont="1" applyFill="1" applyBorder="1" applyAlignment="1" applyProtection="1">
      <alignment vertical="center"/>
    </xf>
    <xf numFmtId="0" fontId="11" fillId="0" borderId="1" xfId="0" applyFont="1" applyFill="1" applyBorder="1" applyProtection="1"/>
    <xf numFmtId="3" fontId="5" fillId="0" borderId="9" xfId="0" applyNumberFormat="1" applyFont="1" applyFill="1" applyBorder="1" applyAlignment="1" applyProtection="1">
      <alignment horizontal="right" vertical="center"/>
    </xf>
    <xf numFmtId="3" fontId="5" fillId="0" borderId="12" xfId="0" applyNumberFormat="1" applyFont="1" applyFill="1" applyBorder="1" applyAlignment="1" applyProtection="1">
      <alignment horizontal="right" vertical="center"/>
    </xf>
    <xf numFmtId="0" fontId="11" fillId="0" borderId="4" xfId="0" applyFont="1" applyFill="1" applyBorder="1" applyProtection="1"/>
    <xf numFmtId="0" fontId="11" fillId="0" borderId="77" xfId="0" applyFont="1" applyFill="1" applyBorder="1" applyProtection="1"/>
    <xf numFmtId="3" fontId="5" fillId="0" borderId="4" xfId="0" applyNumberFormat="1" applyFont="1" applyFill="1" applyBorder="1" applyAlignment="1" applyProtection="1">
      <alignment vertical="center"/>
    </xf>
    <xf numFmtId="3" fontId="5" fillId="0" borderId="37" xfId="0" applyNumberFormat="1" applyFont="1" applyFill="1" applyBorder="1" applyAlignment="1" applyProtection="1">
      <alignment vertical="center"/>
    </xf>
    <xf numFmtId="0" fontId="11" fillId="0" borderId="28" xfId="0" applyFont="1" applyFill="1" applyBorder="1" applyAlignment="1" applyProtection="1">
      <alignment horizontal="left" indent="1"/>
    </xf>
    <xf numFmtId="0" fontId="11" fillId="0" borderId="80" xfId="0" applyFont="1" applyFill="1" applyBorder="1" applyAlignment="1" applyProtection="1">
      <alignment vertical="center"/>
    </xf>
    <xf numFmtId="3" fontId="5" fillId="0" borderId="26" xfId="0" quotePrefix="1" applyNumberFormat="1" applyFont="1" applyFill="1" applyBorder="1" applyAlignment="1" applyProtection="1">
      <alignment horizontal="right" vertical="center"/>
    </xf>
    <xf numFmtId="3" fontId="5" fillId="0" borderId="28" xfId="0" applyNumberFormat="1" applyFont="1" applyFill="1" applyBorder="1" applyAlignment="1" applyProtection="1">
      <alignment vertical="center"/>
    </xf>
    <xf numFmtId="3" fontId="5" fillId="0" borderId="66" xfId="0" applyNumberFormat="1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horizontal="left" indent="1"/>
    </xf>
    <xf numFmtId="3" fontId="11" fillId="0" borderId="3" xfId="0" quotePrefix="1" applyNumberFormat="1" applyFont="1" applyFill="1" applyBorder="1" applyAlignment="1" applyProtection="1">
      <alignment horizontal="left" vertical="center"/>
    </xf>
    <xf numFmtId="3" fontId="5" fillId="0" borderId="47" xfId="0" quotePrefix="1" applyNumberFormat="1" applyFont="1" applyFill="1" applyBorder="1" applyAlignment="1" applyProtection="1">
      <alignment horizontal="right" vertical="center"/>
    </xf>
    <xf numFmtId="3" fontId="5" fillId="0" borderId="45" xfId="0" quotePrefix="1" applyNumberFormat="1" applyFont="1" applyFill="1" applyBorder="1" applyAlignment="1" applyProtection="1">
      <alignment horizontal="right" vertical="center"/>
    </xf>
    <xf numFmtId="3" fontId="5" fillId="0" borderId="8" xfId="0" quotePrefix="1" applyNumberFormat="1" applyFont="1" applyFill="1" applyBorder="1" applyAlignment="1" applyProtection="1">
      <alignment horizontal="right" vertical="center"/>
    </xf>
    <xf numFmtId="3" fontId="5" fillId="0" borderId="9" xfId="0" quotePrefix="1" applyNumberFormat="1" applyFont="1" applyFill="1" applyBorder="1" applyAlignment="1" applyProtection="1">
      <alignment horizontal="right" vertical="center"/>
    </xf>
    <xf numFmtId="3" fontId="5" fillId="0" borderId="30" xfId="0" quotePrefix="1" applyNumberFormat="1" applyFont="1" applyFill="1" applyBorder="1" applyAlignment="1" applyProtection="1">
      <alignment horizontal="right" vertical="center"/>
      <protection locked="0"/>
    </xf>
    <xf numFmtId="3" fontId="5" fillId="0" borderId="26" xfId="0" quotePrefix="1" applyNumberFormat="1" applyFont="1" applyFill="1" applyBorder="1" applyAlignment="1" applyProtection="1">
      <alignment horizontal="right" vertical="center"/>
      <protection locked="0"/>
    </xf>
    <xf numFmtId="0" fontId="5" fillId="0" borderId="50" xfId="0" applyFont="1" applyFill="1" applyBorder="1" applyAlignment="1" applyProtection="1">
      <alignment vertical="center"/>
      <protection locked="0"/>
    </xf>
    <xf numFmtId="0" fontId="5" fillId="0" borderId="9" xfId="0" applyFont="1" applyFill="1" applyBorder="1" applyAlignment="1" applyProtection="1">
      <alignment vertical="center"/>
      <protection locked="0"/>
    </xf>
    <xf numFmtId="0" fontId="5" fillId="0" borderId="67" xfId="0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vertical="center"/>
      <protection locked="0"/>
    </xf>
    <xf numFmtId="0" fontId="6" fillId="0" borderId="68" xfId="0" applyFont="1" applyFill="1" applyBorder="1" applyAlignment="1" applyProtection="1">
      <alignment vertical="center"/>
      <protection locked="0"/>
    </xf>
    <xf numFmtId="3" fontId="6" fillId="0" borderId="68" xfId="0" applyNumberFormat="1" applyFont="1" applyFill="1" applyBorder="1" applyAlignment="1" applyProtection="1">
      <alignment vertical="center"/>
      <protection locked="0"/>
    </xf>
    <xf numFmtId="0" fontId="12" fillId="0" borderId="0" xfId="0" quotePrefix="1" applyFont="1" applyFill="1" applyBorder="1" applyAlignment="1" applyProtection="1">
      <alignment horizontal="left" vertical="center"/>
    </xf>
    <xf numFmtId="164" fontId="5" fillId="0" borderId="0" xfId="0" applyNumberFormat="1" applyFont="1" applyFill="1" applyBorder="1" applyAlignment="1" applyProtection="1">
      <alignment horizontal="centerContinuous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3" fontId="5" fillId="0" borderId="69" xfId="0" applyNumberFormat="1" applyFont="1" applyFill="1" applyBorder="1" applyAlignment="1" applyProtection="1">
      <alignment vertical="center"/>
      <protection locked="0"/>
    </xf>
    <xf numFmtId="3" fontId="5" fillId="0" borderId="49" xfId="0" applyNumberFormat="1" applyFont="1" applyFill="1" applyBorder="1" applyAlignment="1" applyProtection="1">
      <alignment horizontal="right" vertical="center"/>
      <protection locked="0"/>
    </xf>
    <xf numFmtId="3" fontId="5" fillId="0" borderId="73" xfId="0" applyNumberFormat="1" applyFont="1" applyFill="1" applyBorder="1" applyAlignment="1" applyProtection="1">
      <alignment horizontal="right" vertical="center"/>
      <protection locked="0"/>
    </xf>
    <xf numFmtId="3" fontId="5" fillId="0" borderId="9" xfId="0" applyNumberFormat="1" applyFont="1" applyFill="1" applyBorder="1" applyAlignment="1" applyProtection="1">
      <alignment horizontal="right" vertical="center"/>
      <protection locked="0"/>
    </xf>
    <xf numFmtId="3" fontId="5" fillId="0" borderId="49" xfId="0" applyNumberFormat="1" applyFont="1" applyFill="1" applyBorder="1" applyAlignment="1" applyProtection="1">
      <alignment vertical="center"/>
    </xf>
    <xf numFmtId="3" fontId="5" fillId="0" borderId="73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/>
    </xf>
    <xf numFmtId="0" fontId="11" fillId="0" borderId="0" xfId="0" applyFont="1" applyFill="1" applyAlignment="1" applyProtection="1"/>
    <xf numFmtId="0" fontId="9" fillId="0" borderId="0" xfId="0" applyFont="1" applyFill="1" applyProtection="1"/>
    <xf numFmtId="0" fontId="11" fillId="0" borderId="2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31" xfId="0" applyFont="1" applyFill="1" applyBorder="1" applyAlignment="1" applyProtection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8" fillId="0" borderId="31" xfId="0" quotePrefix="1" applyFont="1" applyFill="1" applyBorder="1" applyAlignment="1" applyProtection="1">
      <alignment horizontal="left" vertical="center"/>
    </xf>
    <xf numFmtId="0" fontId="9" fillId="0" borderId="1" xfId="0" applyFont="1" applyFill="1" applyBorder="1" applyAlignment="1"/>
    <xf numFmtId="0" fontId="9" fillId="0" borderId="5" xfId="0" applyFont="1" applyFill="1" applyBorder="1" applyAlignment="1"/>
    <xf numFmtId="0" fontId="11" fillId="0" borderId="4" xfId="0" quotePrefix="1" applyFont="1" applyFill="1" applyBorder="1" applyAlignment="1" applyProtection="1">
      <alignment horizontal="left" vertical="center"/>
    </xf>
    <xf numFmtId="0" fontId="9" fillId="0" borderId="77" xfId="0" applyFont="1" applyFill="1" applyBorder="1" applyAlignment="1"/>
    <xf numFmtId="0" fontId="9" fillId="0" borderId="27" xfId="0" applyFont="1" applyFill="1" applyBorder="1" applyAlignment="1"/>
    <xf numFmtId="0" fontId="12" fillId="0" borderId="40" xfId="0" quotePrefix="1" applyFont="1" applyFill="1" applyBorder="1" applyAlignment="1" applyProtection="1">
      <alignment horizontal="left" vertical="center"/>
    </xf>
    <xf numFmtId="0" fontId="9" fillId="0" borderId="74" xfId="0" applyFont="1" applyFill="1" applyBorder="1" applyAlignment="1"/>
    <xf numFmtId="0" fontId="9" fillId="0" borderId="75" xfId="0" applyFont="1" applyFill="1" applyBorder="1" applyAlignment="1"/>
    <xf numFmtId="0" fontId="11" fillId="0" borderId="4" xfId="0" applyFont="1" applyFill="1" applyBorder="1" applyAlignment="1" applyProtection="1">
      <alignment vertical="center"/>
    </xf>
    <xf numFmtId="0" fontId="8" fillId="0" borderId="2" xfId="0" applyFont="1" applyFill="1" applyBorder="1" applyAlignment="1" applyProtection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0" fontId="10" fillId="0" borderId="32" xfId="0" applyFont="1" applyFill="1" applyBorder="1" applyAlignment="1" applyProtection="1">
      <alignment horizontal="left" vertical="center"/>
    </xf>
    <xf numFmtId="0" fontId="9" fillId="0" borderId="79" xfId="0" applyFont="1" applyFill="1" applyBorder="1" applyAlignment="1">
      <alignment vertical="center"/>
    </xf>
    <xf numFmtId="0" fontId="9" fillId="0" borderId="81" xfId="0" applyFont="1" applyFill="1" applyBorder="1" applyAlignment="1">
      <alignment vertical="center"/>
    </xf>
    <xf numFmtId="0" fontId="11" fillId="0" borderId="40" xfId="0" applyFont="1" applyFill="1" applyBorder="1" applyAlignment="1" applyProtection="1">
      <alignment horizontal="center" vertical="center"/>
    </xf>
    <xf numFmtId="0" fontId="9" fillId="0" borderId="74" xfId="0" applyFont="1" applyFill="1" applyBorder="1" applyAlignment="1">
      <alignment vertical="center"/>
    </xf>
    <xf numFmtId="0" fontId="9" fillId="0" borderId="75" xfId="0" applyFont="1" applyFill="1" applyBorder="1" applyAlignment="1">
      <alignment vertical="center"/>
    </xf>
    <xf numFmtId="0" fontId="8" fillId="0" borderId="40" xfId="0" applyFont="1" applyFill="1" applyBorder="1" applyAlignment="1" applyProtection="1">
      <alignment vertical="center"/>
    </xf>
    <xf numFmtId="0" fontId="11" fillId="0" borderId="32" xfId="0" quotePrefix="1" applyFont="1" applyFill="1" applyBorder="1" applyAlignment="1" applyProtection="1">
      <alignment horizontal="left" vertical="center"/>
    </xf>
    <xf numFmtId="0" fontId="8" fillId="0" borderId="40" xfId="0" quotePrefix="1" applyFont="1" applyFill="1" applyBorder="1" applyAlignment="1" applyProtection="1">
      <alignment horizontal="left" vertical="center"/>
    </xf>
    <xf numFmtId="0" fontId="9" fillId="0" borderId="77" xfId="0" applyFont="1" applyFill="1" applyBorder="1" applyAlignment="1">
      <alignment vertical="center"/>
    </xf>
    <xf numFmtId="0" fontId="9" fillId="0" borderId="27" xfId="0" applyFont="1" applyFill="1" applyBorder="1" applyAlignment="1">
      <alignment vertical="center"/>
    </xf>
    <xf numFmtId="0" fontId="11" fillId="0" borderId="28" xfId="0" applyFont="1" applyFill="1" applyBorder="1" applyAlignment="1" applyProtection="1">
      <alignment vertical="center"/>
    </xf>
    <xf numFmtId="0" fontId="9" fillId="0" borderId="78" xfId="0" applyFont="1" applyFill="1" applyBorder="1" applyAlignment="1">
      <alignment vertical="center"/>
    </xf>
    <xf numFmtId="0" fontId="9" fillId="0" borderId="80" xfId="0" applyFont="1" applyFill="1" applyBorder="1" applyAlignment="1">
      <alignment vertical="center"/>
    </xf>
    <xf numFmtId="0" fontId="8" fillId="0" borderId="31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/>
    </xf>
    <xf numFmtId="0" fontId="1" fillId="0" borderId="0" xfId="0" applyFont="1" applyFill="1" applyAlignment="1"/>
    <xf numFmtId="0" fontId="7" fillId="0" borderId="1" xfId="0" applyFont="1" applyFill="1" applyBorder="1" applyAlignment="1" applyProtection="1">
      <alignment horizontal="right"/>
    </xf>
    <xf numFmtId="0" fontId="1" fillId="0" borderId="1" xfId="0" applyFont="1" applyFill="1" applyBorder="1" applyAlignment="1"/>
    <xf numFmtId="0" fontId="11" fillId="0" borderId="28" xfId="0" quotePrefix="1" applyFont="1" applyFill="1" applyBorder="1" applyAlignment="1" applyProtection="1">
      <alignment vertical="center"/>
    </xf>
    <xf numFmtId="0" fontId="9" fillId="0" borderId="78" xfId="0" applyFont="1" applyFill="1" applyBorder="1" applyAlignment="1"/>
    <xf numFmtId="0" fontId="9" fillId="0" borderId="80" xfId="0" applyFont="1" applyFill="1" applyBorder="1" applyAlignment="1"/>
    <xf numFmtId="0" fontId="11" fillId="0" borderId="4" xfId="0" quotePrefix="1" applyFont="1" applyFill="1" applyBorder="1" applyAlignment="1" applyProtection="1">
      <alignment vertical="center"/>
    </xf>
    <xf numFmtId="0" fontId="8" fillId="0" borderId="40" xfId="0" quotePrefix="1" applyFont="1" applyFill="1" applyBorder="1" applyAlignment="1" applyProtection="1">
      <alignment vertical="center"/>
    </xf>
    <xf numFmtId="0" fontId="8" fillId="0" borderId="4" xfId="0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vertical="center"/>
    </xf>
    <xf numFmtId="0" fontId="2" fillId="0" borderId="27" xfId="0" applyFont="1" applyFill="1" applyBorder="1" applyAlignment="1" applyProtection="1">
      <alignment vertical="center"/>
    </xf>
    <xf numFmtId="0" fontId="2" fillId="0" borderId="3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57" xfId="0" applyFont="1" applyFill="1" applyBorder="1" applyAlignment="1" applyProtection="1">
      <alignment horizontal="center" vertical="center" wrapText="1"/>
    </xf>
    <xf numFmtId="0" fontId="6" fillId="0" borderId="70" xfId="0" applyFont="1" applyFill="1" applyBorder="1" applyAlignment="1" applyProtection="1">
      <alignment horizontal="center" vertical="center"/>
    </xf>
    <xf numFmtId="0" fontId="2" fillId="0" borderId="76" xfId="0" applyFont="1" applyFill="1" applyBorder="1" applyAlignment="1" applyProtection="1">
      <alignment horizontal="center" vertical="center"/>
    </xf>
    <xf numFmtId="0" fontId="2" fillId="0" borderId="57" xfId="0" applyFont="1" applyFill="1" applyBorder="1" applyAlignment="1" applyProtection="1">
      <alignment horizontal="center" vertical="center" wrapText="1"/>
    </xf>
    <xf numFmtId="0" fontId="2" fillId="0" borderId="40" xfId="0" applyFont="1" applyFill="1" applyBorder="1" applyAlignment="1" applyProtection="1">
      <alignment horizontal="center" vertical="center"/>
    </xf>
    <xf numFmtId="0" fontId="2" fillId="0" borderId="74" xfId="0" applyFont="1" applyFill="1" applyBorder="1" applyAlignment="1" applyProtection="1">
      <alignment horizontal="center" vertical="center"/>
    </xf>
    <xf numFmtId="0" fontId="2" fillId="0" borderId="75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right"/>
    </xf>
    <xf numFmtId="0" fontId="8" fillId="0" borderId="40" xfId="0" applyFont="1" applyFill="1" applyBorder="1" applyAlignment="1" applyProtection="1">
      <alignment horizontal="center" vertical="center"/>
    </xf>
    <xf numFmtId="0" fontId="8" fillId="0" borderId="74" xfId="0" applyFont="1" applyFill="1" applyBorder="1" applyAlignment="1" applyProtection="1">
      <alignment horizontal="center" vertical="center"/>
    </xf>
    <xf numFmtId="0" fontId="8" fillId="0" borderId="75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10" fillId="0" borderId="70" xfId="0" applyFont="1" applyFill="1" applyBorder="1" applyAlignment="1" applyProtection="1">
      <alignment horizontal="center" vertical="center"/>
    </xf>
    <xf numFmtId="0" fontId="8" fillId="0" borderId="76" xfId="0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center" vertical="center" wrapText="1"/>
    </xf>
    <xf numFmtId="0" fontId="10" fillId="0" borderId="57" xfId="0" applyFont="1" applyFill="1" applyBorder="1" applyAlignment="1" applyProtection="1">
      <alignment horizontal="center" vertical="center" wrapText="1"/>
    </xf>
    <xf numFmtId="0" fontId="8" fillId="0" borderId="57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right" vertical="center"/>
    </xf>
    <xf numFmtId="0" fontId="8" fillId="0" borderId="31" xfId="0" applyFont="1" applyFill="1" applyBorder="1" applyAlignment="1" applyProtection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4"/>
  <sheetViews>
    <sheetView showGridLines="0" tabSelected="1" zoomScale="115" zoomScaleNormal="115" zoomScaleSheetLayoutView="100" workbookViewId="0">
      <pane xSplit="3" topLeftCell="D1" activePane="topRight" state="frozen"/>
      <selection activeCell="A63" sqref="A63"/>
      <selection pane="topRight" activeCell="A4" sqref="A4:R4"/>
    </sheetView>
  </sheetViews>
  <sheetFormatPr defaultRowHeight="12.75" x14ac:dyDescent="0.2"/>
  <cols>
    <col min="1" max="1" width="6.7109375" style="27" bestFit="1" customWidth="1"/>
    <col min="2" max="2" width="0.28515625" style="27" customWidth="1"/>
    <col min="3" max="3" width="36.42578125" style="1" customWidth="1"/>
    <col min="4" max="5" width="9.28515625" style="1" bestFit="1" customWidth="1"/>
    <col min="6" max="6" width="9.140625" style="1" customWidth="1"/>
    <col min="7" max="8" width="5.85546875" style="1" customWidth="1"/>
    <col min="9" max="11" width="9.28515625" style="1" bestFit="1" customWidth="1"/>
    <col min="12" max="13" width="5.85546875" style="1" customWidth="1"/>
    <col min="14" max="16" width="9.28515625" style="1" bestFit="1" customWidth="1"/>
    <col min="17" max="18" width="5.85546875" style="1" customWidth="1"/>
    <col min="19" max="19" width="9.140625" style="1"/>
    <col min="20" max="20" width="11.140625" style="1" bestFit="1" customWidth="1"/>
    <col min="21" max="22" width="11" style="1" bestFit="1" customWidth="1"/>
    <col min="23" max="16384" width="9.140625" style="1"/>
  </cols>
  <sheetData>
    <row r="1" spans="1:18" x14ac:dyDescent="0.2">
      <c r="Q1" s="311" t="s">
        <v>0</v>
      </c>
      <c r="R1" s="311"/>
    </row>
    <row r="2" spans="1:18" x14ac:dyDescent="0.2">
      <c r="O2" s="2"/>
    </row>
    <row r="3" spans="1:18" x14ac:dyDescent="0.2">
      <c r="E3" s="1" t="s">
        <v>1</v>
      </c>
      <c r="Q3" s="322"/>
      <c r="R3" s="322"/>
    </row>
    <row r="4" spans="1:18" ht="18" x14ac:dyDescent="0.25">
      <c r="A4" s="284" t="s">
        <v>142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</row>
    <row r="5" spans="1:18" ht="20.25" x14ac:dyDescent="0.3">
      <c r="C5" s="3"/>
      <c r="E5" s="3"/>
      <c r="F5" s="4"/>
      <c r="G5" s="5"/>
      <c r="H5" s="5"/>
      <c r="I5" s="6"/>
      <c r="J5" s="5"/>
      <c r="K5" s="5"/>
      <c r="L5" s="4"/>
      <c r="M5" s="4"/>
      <c r="N5" s="4"/>
      <c r="O5" s="4"/>
      <c r="P5" s="4"/>
      <c r="Q5" s="4"/>
      <c r="R5" s="4"/>
    </row>
    <row r="6" spans="1:18" ht="13.5" thickBot="1" x14ac:dyDescent="0.25">
      <c r="A6" s="286" t="s">
        <v>2</v>
      </c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</row>
    <row r="7" spans="1:18" ht="27" customHeight="1" thickBot="1" x14ac:dyDescent="0.25">
      <c r="A7" s="293" t="s">
        <v>26</v>
      </c>
      <c r="B7" s="278"/>
      <c r="C7" s="279"/>
      <c r="D7" s="312" t="s">
        <v>28</v>
      </c>
      <c r="E7" s="313"/>
      <c r="F7" s="313"/>
      <c r="G7" s="313"/>
      <c r="H7" s="314"/>
      <c r="I7" s="312" t="s">
        <v>29</v>
      </c>
      <c r="J7" s="313"/>
      <c r="K7" s="313"/>
      <c r="L7" s="313"/>
      <c r="M7" s="314"/>
      <c r="N7" s="308" t="s">
        <v>3</v>
      </c>
      <c r="O7" s="309"/>
      <c r="P7" s="309"/>
      <c r="Q7" s="309"/>
      <c r="R7" s="310"/>
    </row>
    <row r="8" spans="1:18" ht="13.5" customHeight="1" x14ac:dyDescent="0.2">
      <c r="A8" s="267"/>
      <c r="B8" s="250"/>
      <c r="C8" s="251"/>
      <c r="D8" s="315" t="s">
        <v>27</v>
      </c>
      <c r="E8" s="316"/>
      <c r="F8" s="319" t="s">
        <v>9</v>
      </c>
      <c r="G8" s="317" t="s">
        <v>5</v>
      </c>
      <c r="H8" s="318"/>
      <c r="I8" s="315" t="s">
        <v>27</v>
      </c>
      <c r="J8" s="316"/>
      <c r="K8" s="319" t="s">
        <v>30</v>
      </c>
      <c r="L8" s="317" t="s">
        <v>5</v>
      </c>
      <c r="M8" s="318"/>
      <c r="N8" s="17" t="s">
        <v>6</v>
      </c>
      <c r="O8" s="18"/>
      <c r="P8" s="303" t="s">
        <v>30</v>
      </c>
      <c r="Q8" s="305" t="s">
        <v>5</v>
      </c>
      <c r="R8" s="306"/>
    </row>
    <row r="9" spans="1:18" ht="13.5" thickBot="1" x14ac:dyDescent="0.25">
      <c r="A9" s="268"/>
      <c r="B9" s="254"/>
      <c r="C9" s="255"/>
      <c r="D9" s="116" t="s">
        <v>7</v>
      </c>
      <c r="E9" s="117" t="s">
        <v>8</v>
      </c>
      <c r="F9" s="320"/>
      <c r="G9" s="117" t="s">
        <v>10</v>
      </c>
      <c r="H9" s="118" t="s">
        <v>11</v>
      </c>
      <c r="I9" s="116" t="s">
        <v>7</v>
      </c>
      <c r="J9" s="117" t="s">
        <v>8</v>
      </c>
      <c r="K9" s="321"/>
      <c r="L9" s="117" t="s">
        <v>10</v>
      </c>
      <c r="M9" s="118" t="s">
        <v>11</v>
      </c>
      <c r="N9" s="19" t="s">
        <v>7</v>
      </c>
      <c r="O9" s="20" t="s">
        <v>8</v>
      </c>
      <c r="P9" s="307"/>
      <c r="Q9" s="20" t="s">
        <v>10</v>
      </c>
      <c r="R9" s="21" t="s">
        <v>11</v>
      </c>
    </row>
    <row r="10" spans="1:18" ht="13.5" thickBot="1" x14ac:dyDescent="0.25">
      <c r="A10" s="272">
        <v>1</v>
      </c>
      <c r="B10" s="273"/>
      <c r="C10" s="274"/>
      <c r="D10" s="119">
        <v>2</v>
      </c>
      <c r="E10" s="120">
        <v>3</v>
      </c>
      <c r="F10" s="120">
        <v>4</v>
      </c>
      <c r="G10" s="121">
        <v>5</v>
      </c>
      <c r="H10" s="122">
        <v>6</v>
      </c>
      <c r="I10" s="119">
        <v>7</v>
      </c>
      <c r="J10" s="120">
        <v>8</v>
      </c>
      <c r="K10" s="120">
        <v>9</v>
      </c>
      <c r="L10" s="121">
        <v>10</v>
      </c>
      <c r="M10" s="122">
        <v>11</v>
      </c>
      <c r="N10" s="22">
        <v>12</v>
      </c>
      <c r="O10" s="23">
        <v>13</v>
      </c>
      <c r="P10" s="23">
        <v>14</v>
      </c>
      <c r="Q10" s="24">
        <v>15</v>
      </c>
      <c r="R10" s="25">
        <v>16</v>
      </c>
    </row>
    <row r="11" spans="1:18" ht="13.5" thickBot="1" x14ac:dyDescent="0.25">
      <c r="A11" s="292" t="s">
        <v>12</v>
      </c>
      <c r="B11" s="263"/>
      <c r="C11" s="264"/>
      <c r="D11" s="123">
        <f>D$12+D$24</f>
        <v>6084887</v>
      </c>
      <c r="E11" s="124">
        <f>E$12+E$24</f>
        <v>6750599</v>
      </c>
      <c r="F11" s="125">
        <f>F$12+F$24</f>
        <v>7214051</v>
      </c>
      <c r="G11" s="107">
        <f>IF(ISERROR($F11/$D11*100),"x",$F11/$D11*100)</f>
        <v>118.55686062863614</v>
      </c>
      <c r="H11" s="108">
        <f>IF(ISERROR($F11/$E11*100),"x",$F11/$E11*100)</f>
        <v>106.86534631963771</v>
      </c>
      <c r="I11" s="126">
        <f>I$12+I$24</f>
        <v>820742</v>
      </c>
      <c r="J11" s="124">
        <v>843714</v>
      </c>
      <c r="K11" s="125">
        <v>906480</v>
      </c>
      <c r="L11" s="127">
        <f>IF(ISERROR($K11/$I11*100),"x",$K11/$I11*100)</f>
        <v>110.44640093963756</v>
      </c>
      <c r="M11" s="57">
        <f t="shared" ref="M11:M18" si="0">IF(ISERROR($K11/$J11*100),"x",$K11/$J11*100)</f>
        <v>107.43925074136496</v>
      </c>
      <c r="N11" s="55">
        <f>N$12+N$24</f>
        <v>6905629</v>
      </c>
      <c r="O11" s="55">
        <f>O$12+O$24</f>
        <v>7594313</v>
      </c>
      <c r="P11" s="55">
        <f>P$12+P$24</f>
        <v>8120532</v>
      </c>
      <c r="Q11" s="56">
        <f>IF(ISERROR($P11/$N11*100),"x",$P11/$N11*100)</f>
        <v>117.59293758758254</v>
      </c>
      <c r="R11" s="57">
        <f>IF(ISERROR($P11/$O11*100),"x",$P11/$O11*100)</f>
        <v>106.92911919748369</v>
      </c>
    </row>
    <row r="12" spans="1:18" x14ac:dyDescent="0.2">
      <c r="A12" s="291" t="s">
        <v>143</v>
      </c>
      <c r="B12" s="260"/>
      <c r="C12" s="261"/>
      <c r="D12" s="128">
        <v>5576761</v>
      </c>
      <c r="E12" s="129">
        <v>5889430</v>
      </c>
      <c r="F12" s="129">
        <v>6216584</v>
      </c>
      <c r="G12" s="28">
        <f>IF(ISERROR($F12/$D12*100),"x",$F12/$D12*100)</f>
        <v>111.47302170561014</v>
      </c>
      <c r="H12" s="65">
        <f>IF(ISERROR($F12/$E12*100),"x",$F12/$E12*100)</f>
        <v>105.55493485787248</v>
      </c>
      <c r="I12" s="130">
        <v>284535</v>
      </c>
      <c r="J12" s="131">
        <v>277024</v>
      </c>
      <c r="K12" s="131">
        <v>305273</v>
      </c>
      <c r="L12" s="28">
        <f t="shared" ref="L12:L18" si="1">IF(ISERROR($K12/$I12*100),"x",$K12/$I12*100)</f>
        <v>107.28838280000703</v>
      </c>
      <c r="M12" s="60">
        <f t="shared" si="0"/>
        <v>110.19731142428093</v>
      </c>
      <c r="N12" s="58">
        <f>D12+I12</f>
        <v>5861296</v>
      </c>
      <c r="O12" s="59">
        <f>E12+J12</f>
        <v>6166454</v>
      </c>
      <c r="P12" s="59">
        <f>F12+K12</f>
        <v>6521857</v>
      </c>
      <c r="Q12" s="28">
        <f t="shared" ref="Q12:Q37" si="2">IF(ISERROR($P12/$N12*100),"x",$P12/$N12*100)</f>
        <v>111.26987956247218</v>
      </c>
      <c r="R12" s="60">
        <f>IF(ISERROR($P12/$O12*100),"x",$P12/$O12*100)</f>
        <v>105.76349065443446</v>
      </c>
    </row>
    <row r="13" spans="1:18" x14ac:dyDescent="0.2">
      <c r="A13" s="288" t="s">
        <v>62</v>
      </c>
      <c r="B13" s="289"/>
      <c r="C13" s="290"/>
      <c r="D13" s="61"/>
      <c r="E13" s="62"/>
      <c r="F13" s="62"/>
      <c r="G13" s="71"/>
      <c r="H13" s="65"/>
      <c r="I13" s="61"/>
      <c r="J13" s="132"/>
      <c r="K13" s="62"/>
      <c r="L13" s="71"/>
      <c r="M13" s="78"/>
      <c r="N13" s="61"/>
      <c r="O13" s="62"/>
      <c r="P13" s="63"/>
      <c r="Q13" s="64"/>
      <c r="R13" s="65"/>
    </row>
    <row r="14" spans="1:18" x14ac:dyDescent="0.2">
      <c r="A14" s="133">
        <v>1111</v>
      </c>
      <c r="B14" s="134"/>
      <c r="C14" s="135" t="s">
        <v>32</v>
      </c>
      <c r="D14" s="136">
        <v>1234331</v>
      </c>
      <c r="E14" s="137">
        <v>1234331</v>
      </c>
      <c r="F14" s="137">
        <v>1259040</v>
      </c>
      <c r="G14" s="79">
        <f>IF(ISERROR($F14/$D14*100),"x",$F14/$D14*100)</f>
        <v>102.00181312792111</v>
      </c>
      <c r="H14" s="68">
        <f>IF(ISERROR($F14/$E14*100),"x",$F14/$E14*100)</f>
        <v>102.00181312792111</v>
      </c>
      <c r="I14" s="138">
        <v>0</v>
      </c>
      <c r="J14" s="139">
        <v>0</v>
      </c>
      <c r="K14" s="137">
        <v>0</v>
      </c>
      <c r="L14" s="79" t="str">
        <f t="shared" si="1"/>
        <v>x</v>
      </c>
      <c r="M14" s="68" t="str">
        <f t="shared" si="0"/>
        <v>x</v>
      </c>
      <c r="N14" s="66">
        <f t="shared" ref="N14:P24" si="3">D14+I14</f>
        <v>1234331</v>
      </c>
      <c r="O14" s="67">
        <f t="shared" si="3"/>
        <v>1234331</v>
      </c>
      <c r="P14" s="67">
        <f t="shared" si="3"/>
        <v>1259040</v>
      </c>
      <c r="Q14" s="29">
        <f t="shared" si="2"/>
        <v>102.00181312792111</v>
      </c>
      <c r="R14" s="68">
        <f>IF(ISERROR($P14/$O14*100),"x",$P14/$O14*100)</f>
        <v>102.00181312792111</v>
      </c>
    </row>
    <row r="15" spans="1:18" x14ac:dyDescent="0.2">
      <c r="A15" s="133">
        <v>1112</v>
      </c>
      <c r="B15" s="134"/>
      <c r="C15" s="140" t="s">
        <v>64</v>
      </c>
      <c r="D15" s="141">
        <v>29679</v>
      </c>
      <c r="E15" s="142">
        <v>29679</v>
      </c>
      <c r="F15" s="142">
        <v>56919</v>
      </c>
      <c r="G15" s="29">
        <f t="shared" ref="G15:G39" si="4">IF(ISERROR($F15/$D15*100),"x",$F15/$D15*100)</f>
        <v>191.78206812898009</v>
      </c>
      <c r="H15" s="70">
        <f t="shared" ref="H15:H37" si="5">IF(ISERROR($F15/$E15*100),"x",$F15/$E15*100)</f>
        <v>191.78206812898009</v>
      </c>
      <c r="I15" s="143">
        <v>0</v>
      </c>
      <c r="J15" s="142">
        <v>0</v>
      </c>
      <c r="K15" s="142">
        <v>0</v>
      </c>
      <c r="L15" s="72" t="str">
        <f t="shared" si="1"/>
        <v>x</v>
      </c>
      <c r="M15" s="70" t="str">
        <f t="shared" si="0"/>
        <v>x</v>
      </c>
      <c r="N15" s="69">
        <f t="shared" si="3"/>
        <v>29679</v>
      </c>
      <c r="O15" s="30">
        <f t="shared" si="3"/>
        <v>29679</v>
      </c>
      <c r="P15" s="30">
        <f t="shared" si="3"/>
        <v>56919</v>
      </c>
      <c r="Q15" s="29">
        <f t="shared" si="2"/>
        <v>191.78206812898009</v>
      </c>
      <c r="R15" s="70">
        <f>IF(ISERROR($P15/$O15*100),"x",$P15/$O15*100)</f>
        <v>191.78206812898009</v>
      </c>
    </row>
    <row r="16" spans="1:18" x14ac:dyDescent="0.2">
      <c r="A16" s="133">
        <v>1113</v>
      </c>
      <c r="B16" s="134"/>
      <c r="C16" s="140" t="s">
        <v>33</v>
      </c>
      <c r="D16" s="141">
        <v>127173</v>
      </c>
      <c r="E16" s="142">
        <v>127173</v>
      </c>
      <c r="F16" s="142">
        <v>138491</v>
      </c>
      <c r="G16" s="29">
        <f t="shared" si="4"/>
        <v>108.89968782681858</v>
      </c>
      <c r="H16" s="70">
        <f t="shared" si="5"/>
        <v>108.89968782681858</v>
      </c>
      <c r="I16" s="143">
        <v>0</v>
      </c>
      <c r="J16" s="142">
        <v>0</v>
      </c>
      <c r="K16" s="142">
        <v>0</v>
      </c>
      <c r="L16" s="72" t="str">
        <f t="shared" si="1"/>
        <v>x</v>
      </c>
      <c r="M16" s="70" t="str">
        <f t="shared" si="0"/>
        <v>x</v>
      </c>
      <c r="N16" s="69">
        <f t="shared" si="3"/>
        <v>127173</v>
      </c>
      <c r="O16" s="30">
        <f t="shared" si="3"/>
        <v>127173</v>
      </c>
      <c r="P16" s="30">
        <f t="shared" si="3"/>
        <v>138491</v>
      </c>
      <c r="Q16" s="29">
        <f t="shared" si="2"/>
        <v>108.89968782681858</v>
      </c>
      <c r="R16" s="70">
        <f t="shared" ref="R16:R37" si="6">IF(ISERROR($P16/$O16*100),"x",$P16/$O16*100)</f>
        <v>108.89968782681858</v>
      </c>
    </row>
    <row r="17" spans="1:18" x14ac:dyDescent="0.2">
      <c r="A17" s="133">
        <v>1121</v>
      </c>
      <c r="B17" s="134"/>
      <c r="C17" s="144" t="s">
        <v>34</v>
      </c>
      <c r="D17" s="141">
        <v>1189650</v>
      </c>
      <c r="E17" s="142">
        <v>1189650</v>
      </c>
      <c r="F17" s="142">
        <v>1320937</v>
      </c>
      <c r="G17" s="29">
        <f t="shared" si="4"/>
        <v>111.03576682217459</v>
      </c>
      <c r="H17" s="70">
        <f t="shared" si="5"/>
        <v>111.03576682217459</v>
      </c>
      <c r="I17" s="143">
        <v>0</v>
      </c>
      <c r="J17" s="142">
        <v>0</v>
      </c>
      <c r="K17" s="142">
        <v>0</v>
      </c>
      <c r="L17" s="72" t="str">
        <f t="shared" si="1"/>
        <v>x</v>
      </c>
      <c r="M17" s="70" t="str">
        <f>IF(ISERROR($K17/$J17*100),"x",$K17/$J17*100)</f>
        <v>x</v>
      </c>
      <c r="N17" s="69">
        <f t="shared" si="3"/>
        <v>1189650</v>
      </c>
      <c r="O17" s="30">
        <f t="shared" si="3"/>
        <v>1189650</v>
      </c>
      <c r="P17" s="30">
        <f t="shared" si="3"/>
        <v>1320937</v>
      </c>
      <c r="Q17" s="29">
        <f t="shared" si="2"/>
        <v>111.03576682217459</v>
      </c>
      <c r="R17" s="70">
        <f t="shared" si="6"/>
        <v>111.03576682217459</v>
      </c>
    </row>
    <row r="18" spans="1:18" x14ac:dyDescent="0.2">
      <c r="A18" s="133">
        <v>1211</v>
      </c>
      <c r="B18" s="134"/>
      <c r="C18" s="144" t="s">
        <v>35</v>
      </c>
      <c r="D18" s="141">
        <v>2538173</v>
      </c>
      <c r="E18" s="142">
        <v>2538173</v>
      </c>
      <c r="F18" s="142">
        <v>2667642</v>
      </c>
      <c r="G18" s="29">
        <f t="shared" si="4"/>
        <v>105.10087373870891</v>
      </c>
      <c r="H18" s="70">
        <f t="shared" si="5"/>
        <v>105.10087373870891</v>
      </c>
      <c r="I18" s="143">
        <v>0</v>
      </c>
      <c r="J18" s="142">
        <v>0</v>
      </c>
      <c r="K18" s="142">
        <v>0</v>
      </c>
      <c r="L18" s="72" t="str">
        <f t="shared" si="1"/>
        <v>x</v>
      </c>
      <c r="M18" s="70" t="str">
        <f t="shared" si="0"/>
        <v>x</v>
      </c>
      <c r="N18" s="69">
        <f t="shared" si="3"/>
        <v>2538173</v>
      </c>
      <c r="O18" s="30">
        <f t="shared" si="3"/>
        <v>2538173</v>
      </c>
      <c r="P18" s="30">
        <f t="shared" si="3"/>
        <v>2667642</v>
      </c>
      <c r="Q18" s="71">
        <f t="shared" si="2"/>
        <v>105.10087373870891</v>
      </c>
      <c r="R18" s="70">
        <f t="shared" si="6"/>
        <v>105.10087373870891</v>
      </c>
    </row>
    <row r="19" spans="1:18" x14ac:dyDescent="0.2">
      <c r="A19" s="133" t="s">
        <v>31</v>
      </c>
      <c r="B19" s="134"/>
      <c r="C19" s="144" t="s">
        <v>42</v>
      </c>
      <c r="D19" s="143">
        <v>0</v>
      </c>
      <c r="E19" s="145">
        <v>2179</v>
      </c>
      <c r="F19" s="142">
        <v>13961</v>
      </c>
      <c r="G19" s="29" t="str">
        <f t="shared" si="4"/>
        <v>x</v>
      </c>
      <c r="H19" s="70">
        <f t="shared" si="5"/>
        <v>640.70674621385956</v>
      </c>
      <c r="I19" s="146">
        <v>4000</v>
      </c>
      <c r="J19" s="142">
        <v>4000</v>
      </c>
      <c r="K19" s="147">
        <v>6049</v>
      </c>
      <c r="L19" s="72">
        <f>IF(ISERROR($K19/$I19*100),"x",$K19/$I19*100)</f>
        <v>151.22500000000002</v>
      </c>
      <c r="M19" s="70">
        <f>IF(ISERROR($K19/$J19*100),"x",$K19/$J19*100)</f>
        <v>151.22500000000002</v>
      </c>
      <c r="N19" s="69">
        <f t="shared" si="3"/>
        <v>4000</v>
      </c>
      <c r="O19" s="30">
        <f t="shared" si="3"/>
        <v>6179</v>
      </c>
      <c r="P19" s="30">
        <f t="shared" si="3"/>
        <v>20010</v>
      </c>
      <c r="Q19" s="72">
        <f t="shared" si="2"/>
        <v>500.25000000000006</v>
      </c>
      <c r="R19" s="70">
        <f t="shared" si="6"/>
        <v>323.83880886874897</v>
      </c>
    </row>
    <row r="20" spans="1:18" x14ac:dyDescent="0.2">
      <c r="A20" s="133" t="s">
        <v>37</v>
      </c>
      <c r="B20" s="134"/>
      <c r="C20" s="135" t="s">
        <v>36</v>
      </c>
      <c r="D20" s="143">
        <v>138950</v>
      </c>
      <c r="E20" s="145">
        <v>138950</v>
      </c>
      <c r="F20" s="142">
        <v>129099</v>
      </c>
      <c r="G20" s="29">
        <f t="shared" si="4"/>
        <v>92.910399424253328</v>
      </c>
      <c r="H20" s="70">
        <f t="shared" si="5"/>
        <v>92.910399424253328</v>
      </c>
      <c r="I20" s="141">
        <v>40206</v>
      </c>
      <c r="J20" s="142">
        <v>41080</v>
      </c>
      <c r="K20" s="142">
        <v>46171</v>
      </c>
      <c r="L20" s="72">
        <f t="shared" ref="L20:L37" si="7">IF(ISERROR($K20/$I20*100),"x",$K20/$I20*100)</f>
        <v>114.83609411530618</v>
      </c>
      <c r="M20" s="70">
        <f t="shared" ref="M20:M37" si="8">IF(ISERROR($K20/$J20*100),"x",$K20/$J20*100)</f>
        <v>112.39289191820838</v>
      </c>
      <c r="N20" s="69">
        <f t="shared" si="3"/>
        <v>179156</v>
      </c>
      <c r="O20" s="30">
        <f t="shared" si="3"/>
        <v>180030</v>
      </c>
      <c r="P20" s="30">
        <f t="shared" si="3"/>
        <v>175270</v>
      </c>
      <c r="Q20" s="72">
        <f t="shared" si="2"/>
        <v>97.830940632744642</v>
      </c>
      <c r="R20" s="70">
        <f t="shared" si="6"/>
        <v>97.355996222851743</v>
      </c>
    </row>
    <row r="21" spans="1:18" x14ac:dyDescent="0.2">
      <c r="A21" s="133" t="s">
        <v>38</v>
      </c>
      <c r="B21" s="134"/>
      <c r="C21" s="144" t="s">
        <v>39</v>
      </c>
      <c r="D21" s="148">
        <v>285000</v>
      </c>
      <c r="E21" s="149">
        <v>285000</v>
      </c>
      <c r="F21" s="149">
        <v>273871</v>
      </c>
      <c r="G21" s="29">
        <f t="shared" si="4"/>
        <v>96.095087719298249</v>
      </c>
      <c r="H21" s="70">
        <f t="shared" si="5"/>
        <v>96.095087719298249</v>
      </c>
      <c r="I21" s="150">
        <v>47709</v>
      </c>
      <c r="J21" s="142">
        <v>30632</v>
      </c>
      <c r="K21" s="142">
        <v>29</v>
      </c>
      <c r="L21" s="72">
        <f t="shared" si="7"/>
        <v>6.0785176801022869E-2</v>
      </c>
      <c r="M21" s="70">
        <f t="shared" si="8"/>
        <v>9.467223818229302E-2</v>
      </c>
      <c r="N21" s="73">
        <f t="shared" si="3"/>
        <v>332709</v>
      </c>
      <c r="O21" s="30">
        <f t="shared" si="3"/>
        <v>315632</v>
      </c>
      <c r="P21" s="30">
        <f t="shared" si="3"/>
        <v>273900</v>
      </c>
      <c r="Q21" s="72">
        <f t="shared" si="2"/>
        <v>82.324193213889615</v>
      </c>
      <c r="R21" s="70">
        <f t="shared" si="6"/>
        <v>86.778273432351611</v>
      </c>
    </row>
    <row r="22" spans="1:18" x14ac:dyDescent="0.2">
      <c r="A22" s="133">
        <v>1361</v>
      </c>
      <c r="B22" s="134"/>
      <c r="C22" s="135" t="s">
        <v>40</v>
      </c>
      <c r="D22" s="148">
        <v>33805</v>
      </c>
      <c r="E22" s="149">
        <v>33805</v>
      </c>
      <c r="F22" s="149">
        <v>46136</v>
      </c>
      <c r="G22" s="29">
        <f t="shared" si="4"/>
        <v>136.47685253660703</v>
      </c>
      <c r="H22" s="70">
        <f t="shared" si="5"/>
        <v>136.47685253660703</v>
      </c>
      <c r="I22" s="148">
        <v>7907</v>
      </c>
      <c r="J22" s="149">
        <v>8576</v>
      </c>
      <c r="K22" s="149">
        <v>10482</v>
      </c>
      <c r="L22" s="72">
        <f t="shared" si="7"/>
        <v>132.56608068799798</v>
      </c>
      <c r="M22" s="70">
        <f t="shared" si="8"/>
        <v>122.22481343283582</v>
      </c>
      <c r="N22" s="73">
        <f t="shared" si="3"/>
        <v>41712</v>
      </c>
      <c r="O22" s="30">
        <f t="shared" si="3"/>
        <v>42381</v>
      </c>
      <c r="P22" s="30">
        <f t="shared" si="3"/>
        <v>56618</v>
      </c>
      <c r="Q22" s="72">
        <f t="shared" si="2"/>
        <v>135.7355197545071</v>
      </c>
      <c r="R22" s="70">
        <f t="shared" si="6"/>
        <v>133.59288360350158</v>
      </c>
    </row>
    <row r="23" spans="1:18" ht="13.5" thickBot="1" x14ac:dyDescent="0.25">
      <c r="A23" s="151">
        <v>1511</v>
      </c>
      <c r="B23" s="152"/>
      <c r="C23" s="153" t="s">
        <v>41</v>
      </c>
      <c r="D23" s="154">
        <v>0</v>
      </c>
      <c r="E23" s="155">
        <v>0</v>
      </c>
      <c r="F23" s="155">
        <v>0</v>
      </c>
      <c r="G23" s="110" t="str">
        <f t="shared" si="4"/>
        <v>x</v>
      </c>
      <c r="H23" s="103" t="str">
        <f t="shared" si="5"/>
        <v>x</v>
      </c>
      <c r="I23" s="154">
        <v>184713</v>
      </c>
      <c r="J23" s="155">
        <v>192736</v>
      </c>
      <c r="K23" s="155">
        <v>242542</v>
      </c>
      <c r="L23" s="81">
        <f t="shared" si="7"/>
        <v>131.30748783247526</v>
      </c>
      <c r="M23" s="77">
        <f t="shared" si="8"/>
        <v>125.84156566495102</v>
      </c>
      <c r="N23" s="74">
        <f t="shared" si="3"/>
        <v>184713</v>
      </c>
      <c r="O23" s="75">
        <f t="shared" si="3"/>
        <v>192736</v>
      </c>
      <c r="P23" s="76">
        <f t="shared" si="3"/>
        <v>242542</v>
      </c>
      <c r="Q23" s="71">
        <f t="shared" si="2"/>
        <v>131.30748783247526</v>
      </c>
      <c r="R23" s="77">
        <f t="shared" si="6"/>
        <v>125.84156566495102</v>
      </c>
    </row>
    <row r="24" spans="1:18" x14ac:dyDescent="0.2">
      <c r="A24" s="259" t="s">
        <v>144</v>
      </c>
      <c r="B24" s="278"/>
      <c r="C24" s="279"/>
      <c r="D24" s="130">
        <v>508126</v>
      </c>
      <c r="E24" s="156">
        <v>861169</v>
      </c>
      <c r="F24" s="156">
        <v>997467</v>
      </c>
      <c r="G24" s="28">
        <f t="shared" si="4"/>
        <v>196.30308230635708</v>
      </c>
      <c r="H24" s="96">
        <f t="shared" si="5"/>
        <v>115.82709084976352</v>
      </c>
      <c r="I24" s="128">
        <v>536207</v>
      </c>
      <c r="J24" s="129">
        <v>566690</v>
      </c>
      <c r="K24" s="129">
        <v>601208</v>
      </c>
      <c r="L24" s="71">
        <f t="shared" si="7"/>
        <v>112.12237065163266</v>
      </c>
      <c r="M24" s="60">
        <f t="shared" si="8"/>
        <v>106.09116095219608</v>
      </c>
      <c r="N24" s="58">
        <f t="shared" si="3"/>
        <v>1044333</v>
      </c>
      <c r="O24" s="59">
        <f t="shared" si="3"/>
        <v>1427859</v>
      </c>
      <c r="P24" s="59">
        <f t="shared" si="3"/>
        <v>1598675</v>
      </c>
      <c r="Q24" s="28">
        <f t="shared" si="2"/>
        <v>153.08096172389457</v>
      </c>
      <c r="R24" s="60">
        <f t="shared" si="6"/>
        <v>111.9630859909837</v>
      </c>
    </row>
    <row r="25" spans="1:18" x14ac:dyDescent="0.2">
      <c r="A25" s="280" t="s">
        <v>13</v>
      </c>
      <c r="B25" s="281"/>
      <c r="C25" s="282"/>
      <c r="D25" s="128"/>
      <c r="E25" s="157"/>
      <c r="F25" s="157"/>
      <c r="G25" s="64"/>
      <c r="H25" s="65"/>
      <c r="I25" s="158"/>
      <c r="J25" s="159"/>
      <c r="K25" s="159"/>
      <c r="L25" s="71"/>
      <c r="M25" s="65"/>
      <c r="N25" s="31" t="s">
        <v>1</v>
      </c>
      <c r="O25" s="32" t="s">
        <v>1</v>
      </c>
      <c r="P25" s="32" t="s">
        <v>1</v>
      </c>
      <c r="Q25" s="71"/>
      <c r="R25" s="78"/>
    </row>
    <row r="26" spans="1:18" x14ac:dyDescent="0.2">
      <c r="A26" s="133" t="s">
        <v>43</v>
      </c>
      <c r="B26" s="160"/>
      <c r="C26" s="135" t="s">
        <v>49</v>
      </c>
      <c r="D26" s="138">
        <v>6920</v>
      </c>
      <c r="E26" s="137">
        <v>10254</v>
      </c>
      <c r="F26" s="137">
        <v>13732</v>
      </c>
      <c r="G26" s="29">
        <f t="shared" si="4"/>
        <v>198.43930635838149</v>
      </c>
      <c r="H26" s="68">
        <f t="shared" si="5"/>
        <v>133.91847084064756</v>
      </c>
      <c r="I26" s="148">
        <v>102758</v>
      </c>
      <c r="J26" s="149">
        <v>106691</v>
      </c>
      <c r="K26" s="149">
        <v>112229</v>
      </c>
      <c r="L26" s="79">
        <f t="shared" si="7"/>
        <v>109.21680063839312</v>
      </c>
      <c r="M26" s="68">
        <f t="shared" si="8"/>
        <v>105.19069087364446</v>
      </c>
      <c r="N26" s="73">
        <f t="shared" ref="N26:P36" si="9">D26+I26</f>
        <v>109678</v>
      </c>
      <c r="O26" s="52">
        <f t="shared" si="9"/>
        <v>116945</v>
      </c>
      <c r="P26" s="52">
        <f t="shared" si="9"/>
        <v>125961</v>
      </c>
      <c r="Q26" s="79">
        <f t="shared" si="2"/>
        <v>114.84618610842649</v>
      </c>
      <c r="R26" s="33">
        <f t="shared" si="6"/>
        <v>107.70960708025139</v>
      </c>
    </row>
    <row r="27" spans="1:18" x14ac:dyDescent="0.2">
      <c r="A27" s="133" t="s">
        <v>44</v>
      </c>
      <c r="B27" s="160"/>
      <c r="C27" s="144" t="s">
        <v>63</v>
      </c>
      <c r="D27" s="143">
        <v>0</v>
      </c>
      <c r="E27" s="142">
        <v>243</v>
      </c>
      <c r="F27" s="142">
        <v>242</v>
      </c>
      <c r="G27" s="72" t="str">
        <f t="shared" si="4"/>
        <v>x</v>
      </c>
      <c r="H27" s="70">
        <f t="shared" si="5"/>
        <v>99.588477366255148</v>
      </c>
      <c r="I27" s="128">
        <v>11673</v>
      </c>
      <c r="J27" s="129">
        <v>13213</v>
      </c>
      <c r="K27" s="129">
        <v>12994</v>
      </c>
      <c r="L27" s="72">
        <f t="shared" si="7"/>
        <v>111.31671378394586</v>
      </c>
      <c r="M27" s="70">
        <f t="shared" si="8"/>
        <v>98.342541436464089</v>
      </c>
      <c r="N27" s="69">
        <f t="shared" si="9"/>
        <v>11673</v>
      </c>
      <c r="O27" s="30">
        <f t="shared" si="9"/>
        <v>13456</v>
      </c>
      <c r="P27" s="30">
        <f>F27+K27</f>
        <v>13236</v>
      </c>
      <c r="Q27" s="71">
        <f>IF(ISERROR($P27/$N27*100),"x",$P27/$N27*100)</f>
        <v>113.3898740683629</v>
      </c>
      <c r="R27" s="70">
        <f t="shared" si="6"/>
        <v>98.365041617122472</v>
      </c>
    </row>
    <row r="28" spans="1:18" x14ac:dyDescent="0.2">
      <c r="A28" s="133" t="s">
        <v>45</v>
      </c>
      <c r="B28" s="160"/>
      <c r="C28" s="135" t="s">
        <v>50</v>
      </c>
      <c r="D28" s="143">
        <v>356368</v>
      </c>
      <c r="E28" s="142">
        <v>365986</v>
      </c>
      <c r="F28" s="142">
        <v>372849</v>
      </c>
      <c r="G28" s="71">
        <f t="shared" si="4"/>
        <v>104.62471377901494</v>
      </c>
      <c r="H28" s="70">
        <f t="shared" si="5"/>
        <v>101.87520834130268</v>
      </c>
      <c r="I28" s="143">
        <v>392948</v>
      </c>
      <c r="J28" s="142">
        <v>408029</v>
      </c>
      <c r="K28" s="142">
        <v>429029</v>
      </c>
      <c r="L28" s="72">
        <f t="shared" si="7"/>
        <v>109.18213096898317</v>
      </c>
      <c r="M28" s="70">
        <f t="shared" si="8"/>
        <v>105.14669300466389</v>
      </c>
      <c r="N28" s="69">
        <f t="shared" si="9"/>
        <v>749316</v>
      </c>
      <c r="O28" s="30">
        <f t="shared" si="9"/>
        <v>774015</v>
      </c>
      <c r="P28" s="30">
        <f t="shared" si="9"/>
        <v>801878</v>
      </c>
      <c r="Q28" s="72">
        <f t="shared" si="2"/>
        <v>107.0146640402714</v>
      </c>
      <c r="R28" s="70">
        <f t="shared" si="6"/>
        <v>103.59980103744759</v>
      </c>
    </row>
    <row r="29" spans="1:18" x14ac:dyDescent="0.2">
      <c r="A29" s="133">
        <v>2141</v>
      </c>
      <c r="B29" s="160"/>
      <c r="C29" s="140" t="s">
        <v>51</v>
      </c>
      <c r="D29" s="143">
        <v>45010</v>
      </c>
      <c r="E29" s="142">
        <v>53529</v>
      </c>
      <c r="F29" s="142">
        <v>59305</v>
      </c>
      <c r="G29" s="72">
        <f t="shared" si="4"/>
        <v>131.75960897578315</v>
      </c>
      <c r="H29" s="70">
        <f t="shared" si="5"/>
        <v>110.79041267350409</v>
      </c>
      <c r="I29" s="141">
        <v>5019</v>
      </c>
      <c r="J29" s="142">
        <v>4406</v>
      </c>
      <c r="K29" s="142">
        <v>3521</v>
      </c>
      <c r="L29" s="72">
        <f t="shared" si="7"/>
        <v>70.153417015341702</v>
      </c>
      <c r="M29" s="70">
        <f t="shared" si="8"/>
        <v>79.913753971856565</v>
      </c>
      <c r="N29" s="69">
        <f t="shared" si="9"/>
        <v>50029</v>
      </c>
      <c r="O29" s="30">
        <f>E29+J29</f>
        <v>57935</v>
      </c>
      <c r="P29" s="30">
        <f t="shared" si="9"/>
        <v>62826</v>
      </c>
      <c r="Q29" s="71">
        <f t="shared" si="2"/>
        <v>125.57916408483081</v>
      </c>
      <c r="R29" s="70">
        <f t="shared" si="6"/>
        <v>108.44221972900665</v>
      </c>
    </row>
    <row r="30" spans="1:18" x14ac:dyDescent="0.2">
      <c r="A30" s="133" t="s">
        <v>46</v>
      </c>
      <c r="B30" s="160"/>
      <c r="C30" s="140" t="s">
        <v>52</v>
      </c>
      <c r="D30" s="143">
        <v>12030</v>
      </c>
      <c r="E30" s="142">
        <v>12037</v>
      </c>
      <c r="F30" s="142">
        <v>26685</v>
      </c>
      <c r="G30" s="72">
        <f t="shared" si="4"/>
        <v>221.82044887780549</v>
      </c>
      <c r="H30" s="70">
        <f t="shared" si="5"/>
        <v>221.69145135831187</v>
      </c>
      <c r="I30" s="141">
        <v>1419</v>
      </c>
      <c r="J30" s="142">
        <v>1571</v>
      </c>
      <c r="K30" s="142">
        <v>3018</v>
      </c>
      <c r="L30" s="72">
        <f t="shared" si="7"/>
        <v>212.68498942917549</v>
      </c>
      <c r="M30" s="70">
        <f t="shared" si="8"/>
        <v>192.10693825588797</v>
      </c>
      <c r="N30" s="69">
        <f t="shared" si="9"/>
        <v>13449</v>
      </c>
      <c r="O30" s="30">
        <f t="shared" si="9"/>
        <v>13608</v>
      </c>
      <c r="P30" s="30">
        <f t="shared" si="9"/>
        <v>29703</v>
      </c>
      <c r="Q30" s="72">
        <f t="shared" si="2"/>
        <v>220.85656926165512</v>
      </c>
      <c r="R30" s="70">
        <f t="shared" si="6"/>
        <v>218.27601410934741</v>
      </c>
    </row>
    <row r="31" spans="1:18" x14ac:dyDescent="0.2">
      <c r="A31" s="133">
        <v>2229</v>
      </c>
      <c r="B31" s="160"/>
      <c r="C31" s="144" t="s">
        <v>53</v>
      </c>
      <c r="D31" s="143">
        <v>5</v>
      </c>
      <c r="E31" s="142">
        <v>70666</v>
      </c>
      <c r="F31" s="142">
        <v>84716</v>
      </c>
      <c r="G31" s="72" t="s">
        <v>14</v>
      </c>
      <c r="H31" s="70">
        <f t="shared" si="5"/>
        <v>119.88226304021737</v>
      </c>
      <c r="I31" s="143">
        <v>0</v>
      </c>
      <c r="J31" s="142">
        <v>1266</v>
      </c>
      <c r="K31" s="161">
        <v>1430</v>
      </c>
      <c r="L31" s="72" t="s">
        <v>14</v>
      </c>
      <c r="M31" s="70">
        <f t="shared" si="8"/>
        <v>112.95418641390205</v>
      </c>
      <c r="N31" s="69">
        <f t="shared" si="9"/>
        <v>5</v>
      </c>
      <c r="O31" s="30">
        <f t="shared" si="9"/>
        <v>71932</v>
      </c>
      <c r="P31" s="30">
        <f t="shared" si="9"/>
        <v>86146</v>
      </c>
      <c r="Q31" s="72" t="s">
        <v>14</v>
      </c>
      <c r="R31" s="70">
        <f t="shared" si="6"/>
        <v>119.76032919979983</v>
      </c>
    </row>
    <row r="32" spans="1:18" x14ac:dyDescent="0.2">
      <c r="A32" s="133" t="s">
        <v>47</v>
      </c>
      <c r="B32" s="160"/>
      <c r="C32" s="140" t="s">
        <v>54</v>
      </c>
      <c r="D32" s="143">
        <v>45270</v>
      </c>
      <c r="E32" s="142">
        <v>53924</v>
      </c>
      <c r="F32" s="142">
        <v>65252</v>
      </c>
      <c r="G32" s="71">
        <f t="shared" si="4"/>
        <v>144.13960680362271</v>
      </c>
      <c r="H32" s="70">
        <f t="shared" si="5"/>
        <v>121.00734366886729</v>
      </c>
      <c r="I32" s="143">
        <v>20635</v>
      </c>
      <c r="J32" s="142">
        <v>30115</v>
      </c>
      <c r="K32" s="142">
        <v>36815</v>
      </c>
      <c r="L32" s="72">
        <f t="shared" si="7"/>
        <v>178.41046765204749</v>
      </c>
      <c r="M32" s="70">
        <f t="shared" si="8"/>
        <v>122.24804914494439</v>
      </c>
      <c r="N32" s="69">
        <f t="shared" si="9"/>
        <v>65905</v>
      </c>
      <c r="O32" s="30">
        <f t="shared" si="9"/>
        <v>84039</v>
      </c>
      <c r="P32" s="30">
        <f t="shared" si="9"/>
        <v>102067</v>
      </c>
      <c r="Q32" s="71">
        <f t="shared" si="2"/>
        <v>154.86988847583643</v>
      </c>
      <c r="R32" s="70">
        <f t="shared" si="6"/>
        <v>121.45194493032996</v>
      </c>
    </row>
    <row r="33" spans="1:18" ht="13.5" thickBot="1" x14ac:dyDescent="0.25">
      <c r="A33" s="151" t="s">
        <v>48</v>
      </c>
      <c r="B33" s="162"/>
      <c r="C33" s="163" t="s">
        <v>55</v>
      </c>
      <c r="D33" s="164">
        <v>42513</v>
      </c>
      <c r="E33" s="165">
        <v>143096</v>
      </c>
      <c r="F33" s="165">
        <v>163314</v>
      </c>
      <c r="G33" s="81">
        <f t="shared" si="4"/>
        <v>384.1507303648296</v>
      </c>
      <c r="H33" s="103">
        <f t="shared" si="5"/>
        <v>114.12897635154022</v>
      </c>
      <c r="I33" s="146">
        <v>99</v>
      </c>
      <c r="J33" s="147">
        <v>6</v>
      </c>
      <c r="K33" s="147">
        <v>307</v>
      </c>
      <c r="L33" s="84">
        <f t="shared" si="7"/>
        <v>310.1010101010101</v>
      </c>
      <c r="M33" s="166" t="s">
        <v>14</v>
      </c>
      <c r="N33" s="80">
        <f t="shared" si="9"/>
        <v>42612</v>
      </c>
      <c r="O33" s="75">
        <f t="shared" si="9"/>
        <v>143102</v>
      </c>
      <c r="P33" s="75">
        <f t="shared" si="9"/>
        <v>163621</v>
      </c>
      <c r="Q33" s="81">
        <f t="shared" si="2"/>
        <v>383.97869144841826</v>
      </c>
      <c r="R33" s="77">
        <f t="shared" si="6"/>
        <v>114.33872342804435</v>
      </c>
    </row>
    <row r="34" spans="1:18" x14ac:dyDescent="0.2">
      <c r="A34" s="276" t="s">
        <v>145</v>
      </c>
      <c r="B34" s="270"/>
      <c r="C34" s="271"/>
      <c r="D34" s="82">
        <f>SUM(D35:D37)</f>
        <v>294564</v>
      </c>
      <c r="E34" s="34">
        <v>298502</v>
      </c>
      <c r="F34" s="34">
        <v>70405</v>
      </c>
      <c r="G34" s="167">
        <f t="shared" si="4"/>
        <v>23.90142719409025</v>
      </c>
      <c r="H34" s="35">
        <f t="shared" si="5"/>
        <v>23.586106625751253</v>
      </c>
      <c r="I34" s="82">
        <f>SUM(I35:I37)</f>
        <v>123910</v>
      </c>
      <c r="J34" s="83">
        <f>SUM(J35:J37)</f>
        <v>102266</v>
      </c>
      <c r="K34" s="83">
        <f>SUM(K35:K37)</f>
        <v>107994</v>
      </c>
      <c r="L34" s="28">
        <f t="shared" si="7"/>
        <v>87.155193285449116</v>
      </c>
      <c r="M34" s="60">
        <f t="shared" si="8"/>
        <v>105.60107953767626</v>
      </c>
      <c r="N34" s="82">
        <f t="shared" si="9"/>
        <v>418474</v>
      </c>
      <c r="O34" s="83">
        <f t="shared" si="9"/>
        <v>400768</v>
      </c>
      <c r="P34" s="83">
        <f t="shared" si="9"/>
        <v>178399</v>
      </c>
      <c r="Q34" s="28">
        <f t="shared" si="2"/>
        <v>42.630844449117504</v>
      </c>
      <c r="R34" s="35">
        <f t="shared" si="6"/>
        <v>44.51428257745129</v>
      </c>
    </row>
    <row r="35" spans="1:18" x14ac:dyDescent="0.2">
      <c r="A35" s="133" t="s">
        <v>56</v>
      </c>
      <c r="B35" s="160"/>
      <c r="C35" s="140" t="s">
        <v>59</v>
      </c>
      <c r="D35" s="148">
        <v>294564</v>
      </c>
      <c r="E35" s="168">
        <v>298502</v>
      </c>
      <c r="F35" s="137">
        <v>70405</v>
      </c>
      <c r="G35" s="29">
        <f t="shared" si="4"/>
        <v>23.90142719409025</v>
      </c>
      <c r="H35" s="68">
        <f t="shared" si="5"/>
        <v>23.586106625751253</v>
      </c>
      <c r="I35" s="148">
        <v>123882</v>
      </c>
      <c r="J35" s="149">
        <v>101148</v>
      </c>
      <c r="K35" s="159">
        <v>106904</v>
      </c>
      <c r="L35" s="79">
        <f t="shared" si="7"/>
        <v>86.29502268287564</v>
      </c>
      <c r="M35" s="68">
        <f t="shared" si="8"/>
        <v>105.69067109581998</v>
      </c>
      <c r="N35" s="73">
        <f t="shared" si="9"/>
        <v>418446</v>
      </c>
      <c r="O35" s="52">
        <f t="shared" si="9"/>
        <v>399650</v>
      </c>
      <c r="P35" s="52">
        <f t="shared" si="9"/>
        <v>177309</v>
      </c>
      <c r="Q35" s="79">
        <f t="shared" si="2"/>
        <v>42.37320944638018</v>
      </c>
      <c r="R35" s="33">
        <f t="shared" si="6"/>
        <v>44.366070311522584</v>
      </c>
    </row>
    <row r="36" spans="1:18" x14ac:dyDescent="0.2">
      <c r="A36" s="133" t="s">
        <v>57</v>
      </c>
      <c r="B36" s="160"/>
      <c r="C36" s="140" t="s">
        <v>60</v>
      </c>
      <c r="D36" s="143">
        <v>0</v>
      </c>
      <c r="E36" s="142">
        <v>0</v>
      </c>
      <c r="F36" s="142">
        <v>0</v>
      </c>
      <c r="G36" s="72" t="str">
        <f t="shared" si="4"/>
        <v>x</v>
      </c>
      <c r="H36" s="70" t="str">
        <f t="shared" si="5"/>
        <v>x</v>
      </c>
      <c r="I36" s="143">
        <v>28</v>
      </c>
      <c r="J36" s="142">
        <v>1118</v>
      </c>
      <c r="K36" s="142">
        <v>1090</v>
      </c>
      <c r="L36" s="72" t="s">
        <v>14</v>
      </c>
      <c r="M36" s="70">
        <f t="shared" si="8"/>
        <v>97.495527728085861</v>
      </c>
      <c r="N36" s="73">
        <f t="shared" si="9"/>
        <v>28</v>
      </c>
      <c r="O36" s="52">
        <f t="shared" si="9"/>
        <v>1118</v>
      </c>
      <c r="P36" s="52">
        <f t="shared" si="9"/>
        <v>1090</v>
      </c>
      <c r="Q36" s="84" t="s">
        <v>14</v>
      </c>
      <c r="R36" s="70">
        <f t="shared" si="6"/>
        <v>97.495527728085861</v>
      </c>
    </row>
    <row r="37" spans="1:18" ht="13.5" thickBot="1" x14ac:dyDescent="0.25">
      <c r="A37" s="151" t="s">
        <v>58</v>
      </c>
      <c r="B37" s="162"/>
      <c r="C37" s="169" t="s">
        <v>61</v>
      </c>
      <c r="D37" s="164">
        <v>0</v>
      </c>
      <c r="E37" s="165">
        <v>0</v>
      </c>
      <c r="F37" s="165">
        <v>0</v>
      </c>
      <c r="G37" s="110" t="str">
        <f t="shared" si="4"/>
        <v>x</v>
      </c>
      <c r="H37" s="77" t="str">
        <f t="shared" si="5"/>
        <v>x</v>
      </c>
      <c r="I37" s="164">
        <v>0</v>
      </c>
      <c r="J37" s="165">
        <v>0</v>
      </c>
      <c r="K37" s="165">
        <v>0</v>
      </c>
      <c r="L37" s="81" t="str">
        <f t="shared" si="7"/>
        <v>x</v>
      </c>
      <c r="M37" s="77" t="str">
        <f t="shared" si="8"/>
        <v>x</v>
      </c>
      <c r="N37" s="80">
        <v>0</v>
      </c>
      <c r="O37" s="76">
        <f>E37+J37</f>
        <v>0</v>
      </c>
      <c r="P37" s="76">
        <f>F37+K37</f>
        <v>0</v>
      </c>
      <c r="Q37" s="81" t="str">
        <f t="shared" si="2"/>
        <v>x</v>
      </c>
      <c r="R37" s="77" t="str">
        <f t="shared" si="6"/>
        <v>x</v>
      </c>
    </row>
    <row r="38" spans="1:18" x14ac:dyDescent="0.2">
      <c r="A38" s="170"/>
      <c r="B38" s="171"/>
      <c r="C38" s="144" t="s">
        <v>1</v>
      </c>
      <c r="D38" s="58"/>
      <c r="E38" s="59"/>
      <c r="F38" s="59"/>
      <c r="G38" s="28"/>
      <c r="H38" s="60"/>
      <c r="I38" s="58"/>
      <c r="J38" s="59"/>
      <c r="K38" s="59"/>
      <c r="L38" s="28"/>
      <c r="M38" s="60"/>
      <c r="N38" s="58"/>
      <c r="O38" s="59"/>
      <c r="P38" s="59"/>
      <c r="Q38" s="28"/>
      <c r="R38" s="60"/>
    </row>
    <row r="39" spans="1:18" ht="13.5" thickBot="1" x14ac:dyDescent="0.25">
      <c r="A39" s="283" t="s">
        <v>15</v>
      </c>
      <c r="B39" s="257"/>
      <c r="C39" s="258"/>
      <c r="D39" s="85">
        <f>D11+D34</f>
        <v>6379451</v>
      </c>
      <c r="E39" s="86">
        <f>E11+E34</f>
        <v>7049101</v>
      </c>
      <c r="F39" s="86">
        <f>F11+F34</f>
        <v>7284456</v>
      </c>
      <c r="G39" s="87">
        <f t="shared" si="4"/>
        <v>114.18625207717716</v>
      </c>
      <c r="H39" s="101">
        <f>IF(ISERROR($F39/$E39*100),"x",$F39/$E39*100)</f>
        <v>103.33879454982984</v>
      </c>
      <c r="I39" s="85">
        <f>SUM(I11+I34)</f>
        <v>944652</v>
      </c>
      <c r="J39" s="86">
        <f>J11+J34</f>
        <v>945980</v>
      </c>
      <c r="K39" s="86">
        <f>K11+K34</f>
        <v>1014474</v>
      </c>
      <c r="L39" s="87">
        <f>IF(ISERROR($K39/$I39*100),"x",$K39/$I39*100)</f>
        <v>107.39129330166028</v>
      </c>
      <c r="M39" s="88">
        <f>IF(ISERROR($K39/$J39*100),"x",$K39/$J39*100)</f>
        <v>107.24053362650375</v>
      </c>
      <c r="N39" s="85">
        <f>N11+N34</f>
        <v>7324103</v>
      </c>
      <c r="O39" s="86">
        <f>O11+O34</f>
        <v>7995081</v>
      </c>
      <c r="P39" s="86">
        <f>P11+P34</f>
        <v>8298931</v>
      </c>
      <c r="Q39" s="87">
        <f>IF(ISERROR($P39/$N39*100),"x",$P39/$N39*100)</f>
        <v>113.30986197217598</v>
      </c>
      <c r="R39" s="88">
        <f>IF(ISERROR($P39/$O39*100),"x",$P39/$O39*100)</f>
        <v>103.80046180895479</v>
      </c>
    </row>
    <row r="40" spans="1:18" x14ac:dyDescent="0.2">
      <c r="A40" s="172"/>
      <c r="B40" s="172"/>
      <c r="C40" s="173"/>
      <c r="D40" s="7"/>
      <c r="E40" s="7"/>
      <c r="F40" s="7"/>
      <c r="G40" s="8"/>
      <c r="H40" s="8"/>
      <c r="I40" s="7"/>
      <c r="J40" s="7"/>
      <c r="K40" s="7"/>
      <c r="L40" s="8"/>
      <c r="M40" s="8"/>
      <c r="N40" s="7"/>
      <c r="O40" s="7"/>
      <c r="P40" s="7"/>
      <c r="Q40" s="8"/>
      <c r="R40" s="8"/>
    </row>
    <row r="41" spans="1:18" x14ac:dyDescent="0.2">
      <c r="A41" s="172"/>
      <c r="B41" s="172"/>
      <c r="C41" s="173"/>
      <c r="D41" s="7"/>
      <c r="E41" s="7"/>
      <c r="F41" s="7"/>
      <c r="G41" s="8"/>
      <c r="H41" s="8"/>
      <c r="I41" s="7"/>
      <c r="J41" s="7"/>
      <c r="K41" s="7"/>
      <c r="L41" s="8"/>
      <c r="M41" s="8"/>
      <c r="N41" s="7"/>
      <c r="O41" s="7"/>
      <c r="P41" s="7"/>
      <c r="Q41" s="8"/>
      <c r="R41" s="8"/>
    </row>
    <row r="42" spans="1:18" x14ac:dyDescent="0.2">
      <c r="A42" s="172"/>
      <c r="B42" s="172"/>
      <c r="C42" s="173"/>
      <c r="D42" s="7"/>
      <c r="E42" s="7"/>
      <c r="F42" s="7"/>
      <c r="G42" s="8"/>
      <c r="H42" s="8"/>
      <c r="I42" s="7"/>
      <c r="J42" s="7"/>
      <c r="K42" s="7"/>
      <c r="L42" s="8"/>
      <c r="M42" s="8"/>
      <c r="N42" s="7"/>
      <c r="O42" s="7"/>
      <c r="P42" s="7"/>
      <c r="Q42" s="8"/>
      <c r="R42" s="8"/>
    </row>
    <row r="43" spans="1:18" x14ac:dyDescent="0.2">
      <c r="A43" s="172"/>
      <c r="B43" s="172"/>
      <c r="C43" s="173"/>
      <c r="D43" s="7"/>
      <c r="E43" s="7"/>
      <c r="F43" s="7"/>
      <c r="G43" s="8"/>
      <c r="H43" s="8"/>
      <c r="I43" s="7"/>
      <c r="J43" s="7"/>
      <c r="K43" s="7"/>
      <c r="L43" s="8"/>
      <c r="M43" s="8"/>
      <c r="N43" s="7"/>
      <c r="O43" s="7"/>
      <c r="P43" s="7"/>
      <c r="Q43" s="8"/>
      <c r="R43" s="8"/>
    </row>
    <row r="44" spans="1:18" x14ac:dyDescent="0.2">
      <c r="A44" s="172"/>
      <c r="B44" s="172"/>
      <c r="C44" s="173"/>
      <c r="D44" s="7"/>
      <c r="E44" s="7"/>
      <c r="F44" s="7"/>
      <c r="G44" s="8"/>
      <c r="H44" s="8"/>
      <c r="I44" s="7"/>
      <c r="J44" s="7"/>
      <c r="K44" s="7"/>
      <c r="L44" s="8"/>
      <c r="M44" s="8"/>
      <c r="N44" s="7"/>
      <c r="O44" s="7"/>
      <c r="P44" s="7"/>
      <c r="Q44" s="8"/>
      <c r="R44" s="8"/>
    </row>
    <row r="45" spans="1:18" ht="13.5" thickBot="1" x14ac:dyDescent="0.25">
      <c r="A45" s="172"/>
      <c r="B45" s="172"/>
      <c r="C45" s="174"/>
      <c r="D45" s="7"/>
      <c r="E45" s="7"/>
      <c r="F45" s="7"/>
      <c r="G45" s="175"/>
      <c r="H45" s="175"/>
      <c r="I45" s="7"/>
      <c r="J45" s="7"/>
      <c r="K45" s="7"/>
      <c r="L45" s="175"/>
      <c r="M45" s="8"/>
      <c r="N45" s="7"/>
      <c r="O45" s="7"/>
      <c r="P45" s="7"/>
      <c r="Q45" s="9"/>
      <c r="R45" s="16" t="s">
        <v>2</v>
      </c>
    </row>
    <row r="46" spans="1:18" ht="22.5" customHeight="1" thickBot="1" x14ac:dyDescent="0.25">
      <c r="A46" s="293" t="s">
        <v>26</v>
      </c>
      <c r="B46" s="278"/>
      <c r="C46" s="279"/>
      <c r="D46" s="308" t="s">
        <v>28</v>
      </c>
      <c r="E46" s="309"/>
      <c r="F46" s="309"/>
      <c r="G46" s="309"/>
      <c r="H46" s="310"/>
      <c r="I46" s="308" t="s">
        <v>29</v>
      </c>
      <c r="J46" s="309"/>
      <c r="K46" s="309"/>
      <c r="L46" s="309"/>
      <c r="M46" s="310"/>
      <c r="N46" s="308" t="s">
        <v>3</v>
      </c>
      <c r="O46" s="309"/>
      <c r="P46" s="309"/>
      <c r="Q46" s="309"/>
      <c r="R46" s="310"/>
    </row>
    <row r="47" spans="1:18" x14ac:dyDescent="0.2">
      <c r="A47" s="267"/>
      <c r="B47" s="250"/>
      <c r="C47" s="251"/>
      <c r="D47" s="295" t="s">
        <v>27</v>
      </c>
      <c r="E47" s="296"/>
      <c r="F47" s="303" t="s">
        <v>9</v>
      </c>
      <c r="G47" s="305" t="s">
        <v>5</v>
      </c>
      <c r="H47" s="306"/>
      <c r="I47" s="295" t="s">
        <v>27</v>
      </c>
      <c r="J47" s="296"/>
      <c r="K47" s="303" t="s">
        <v>30</v>
      </c>
      <c r="L47" s="305" t="s">
        <v>5</v>
      </c>
      <c r="M47" s="306"/>
      <c r="N47" s="17" t="s">
        <v>6</v>
      </c>
      <c r="O47" s="18"/>
      <c r="P47" s="303" t="s">
        <v>30</v>
      </c>
      <c r="Q47" s="305" t="s">
        <v>5</v>
      </c>
      <c r="R47" s="306"/>
    </row>
    <row r="48" spans="1:18" ht="13.5" thickBot="1" x14ac:dyDescent="0.25">
      <c r="A48" s="268"/>
      <c r="B48" s="254"/>
      <c r="C48" s="255"/>
      <c r="D48" s="176" t="s">
        <v>7</v>
      </c>
      <c r="E48" s="177" t="s">
        <v>8</v>
      </c>
      <c r="F48" s="304"/>
      <c r="G48" s="177" t="s">
        <v>10</v>
      </c>
      <c r="H48" s="178" t="s">
        <v>11</v>
      </c>
      <c r="I48" s="176" t="s">
        <v>7</v>
      </c>
      <c r="J48" s="177" t="s">
        <v>8</v>
      </c>
      <c r="K48" s="307"/>
      <c r="L48" s="177" t="s">
        <v>10</v>
      </c>
      <c r="M48" s="178" t="s">
        <v>11</v>
      </c>
      <c r="N48" s="19" t="s">
        <v>7</v>
      </c>
      <c r="O48" s="20" t="s">
        <v>8</v>
      </c>
      <c r="P48" s="307"/>
      <c r="Q48" s="20" t="s">
        <v>10</v>
      </c>
      <c r="R48" s="21" t="s">
        <v>11</v>
      </c>
    </row>
    <row r="49" spans="1:18" ht="13.5" thickBot="1" x14ac:dyDescent="0.25">
      <c r="A49" s="272">
        <v>1</v>
      </c>
      <c r="B49" s="273"/>
      <c r="C49" s="274"/>
      <c r="D49" s="22">
        <v>2</v>
      </c>
      <c r="E49" s="23">
        <v>3</v>
      </c>
      <c r="F49" s="23">
        <v>4</v>
      </c>
      <c r="G49" s="23">
        <v>5</v>
      </c>
      <c r="H49" s="26">
        <v>6</v>
      </c>
      <c r="I49" s="22">
        <v>7</v>
      </c>
      <c r="J49" s="23">
        <v>8</v>
      </c>
      <c r="K49" s="23">
        <v>9</v>
      </c>
      <c r="L49" s="23">
        <v>10</v>
      </c>
      <c r="M49" s="26">
        <v>11</v>
      </c>
      <c r="N49" s="22">
        <v>12</v>
      </c>
      <c r="O49" s="23">
        <v>13</v>
      </c>
      <c r="P49" s="23">
        <v>14</v>
      </c>
      <c r="Q49" s="23">
        <v>15</v>
      </c>
      <c r="R49" s="26">
        <v>16</v>
      </c>
    </row>
    <row r="50" spans="1:18" x14ac:dyDescent="0.2">
      <c r="A50" s="259" t="s">
        <v>146</v>
      </c>
      <c r="B50" s="278"/>
      <c r="C50" s="279"/>
      <c r="D50" s="129">
        <v>141327</v>
      </c>
      <c r="E50" s="129">
        <v>1017052</v>
      </c>
      <c r="F50" s="129">
        <v>1017033</v>
      </c>
      <c r="G50" s="89">
        <f>IF(ISERROR($F50/$D50*100),"x",$F50/$D50*100)</f>
        <v>719.63106837334692</v>
      </c>
      <c r="H50" s="90">
        <f>IF(ISERROR($F50/$E50*100),"x",$F50/$E50*100)</f>
        <v>99.998131855598331</v>
      </c>
      <c r="I50" s="130">
        <v>1215837</v>
      </c>
      <c r="J50" s="131">
        <v>1731705</v>
      </c>
      <c r="K50" s="131">
        <v>1708302</v>
      </c>
      <c r="L50" s="179">
        <f>IF(ISERROR($K50/$I50*100),"x",$K50/$I50*100)</f>
        <v>140.50419587494048</v>
      </c>
      <c r="M50" s="60">
        <f>IF(ISERROR($K50/$J50*100),"x",$K50/$J50*100)</f>
        <v>98.648557346661235</v>
      </c>
      <c r="N50" s="62">
        <f>D$50+I$50</f>
        <v>1357164</v>
      </c>
      <c r="O50" s="62">
        <f>E$50+J$50</f>
        <v>2748757</v>
      </c>
      <c r="P50" s="62">
        <f>F$50+K$50</f>
        <v>2725335</v>
      </c>
      <c r="Q50" s="89">
        <f>IF(ISERROR($P50/$N50*100),"x",$P50/$N50*100)</f>
        <v>200.8110294702777</v>
      </c>
      <c r="R50" s="90">
        <f>IF(ISERROR($P50/$O50*100),"x",$P50/$O50*100)</f>
        <v>99.147905762495554</v>
      </c>
    </row>
    <row r="51" spans="1:18" x14ac:dyDescent="0.2">
      <c r="A51" s="280" t="s">
        <v>13</v>
      </c>
      <c r="B51" s="281"/>
      <c r="C51" s="282"/>
      <c r="D51" s="159"/>
      <c r="E51" s="159"/>
      <c r="F51" s="159"/>
      <c r="G51" s="89"/>
      <c r="H51" s="90"/>
      <c r="I51" s="158"/>
      <c r="J51" s="159"/>
      <c r="K51" s="159"/>
      <c r="L51" s="180"/>
      <c r="M51" s="90"/>
      <c r="N51" s="32" t="s">
        <v>1</v>
      </c>
      <c r="O51" s="32" t="s">
        <v>1</v>
      </c>
      <c r="P51" s="32" t="s">
        <v>1</v>
      </c>
      <c r="Q51" s="64"/>
      <c r="R51" s="78"/>
    </row>
    <row r="52" spans="1:18" x14ac:dyDescent="0.2">
      <c r="A52" s="133">
        <v>4111</v>
      </c>
      <c r="B52" s="160"/>
      <c r="C52" s="140" t="s">
        <v>65</v>
      </c>
      <c r="D52" s="129">
        <v>0</v>
      </c>
      <c r="E52" s="129">
        <v>0</v>
      </c>
      <c r="F52" s="129">
        <v>0</v>
      </c>
      <c r="G52" s="79" t="str">
        <f t="shared" ref="G52:G86" si="10">IF(ISERROR($F52/$D52*100),"x",$F52/$D52*100)</f>
        <v>x</v>
      </c>
      <c r="H52" s="68" t="str">
        <f t="shared" ref="H52:H86" si="11">IF(ISERROR($F52/$E52*100),"x",$F52/$E52*100)</f>
        <v>x</v>
      </c>
      <c r="I52" s="128">
        <v>0</v>
      </c>
      <c r="J52" s="129">
        <v>15883</v>
      </c>
      <c r="K52" s="129">
        <v>15882</v>
      </c>
      <c r="L52" s="181" t="str">
        <f t="shared" ref="L52:L86" si="12">IF(ISERROR($K52/$I52*100),"x",$K52/$I52*100)</f>
        <v>x</v>
      </c>
      <c r="M52" s="68">
        <f t="shared" ref="M52:M85" si="13">IF(ISERROR($K52/$J52*100),"x",$K52/$J52*100)</f>
        <v>99.993703960209018</v>
      </c>
      <c r="N52" s="62">
        <f>$D52+$I52</f>
        <v>0</v>
      </c>
      <c r="O52" s="62">
        <f>$E52+$J52</f>
        <v>15883</v>
      </c>
      <c r="P52" s="67">
        <f>$F52+$K52</f>
        <v>15882</v>
      </c>
      <c r="Q52" s="79" t="str">
        <f t="shared" ref="Q52:Q86" si="14">IF(ISERROR($P52/$N52*100),"x",$P52/$N52*100)</f>
        <v>x</v>
      </c>
      <c r="R52" s="91">
        <f t="shared" ref="R52:R86" si="15">IF(ISERROR($P52/$O52*100),"x",$P52/$O52*100)</f>
        <v>99.993703960209018</v>
      </c>
    </row>
    <row r="53" spans="1:18" x14ac:dyDescent="0.2">
      <c r="A53" s="133">
        <v>4112</v>
      </c>
      <c r="B53" s="160"/>
      <c r="C53" s="135" t="s">
        <v>70</v>
      </c>
      <c r="D53" s="143">
        <v>139927</v>
      </c>
      <c r="E53" s="142">
        <v>139927</v>
      </c>
      <c r="F53" s="142">
        <v>139927</v>
      </c>
      <c r="G53" s="72">
        <f t="shared" si="10"/>
        <v>100</v>
      </c>
      <c r="H53" s="94">
        <f t="shared" si="11"/>
        <v>100</v>
      </c>
      <c r="I53" s="143">
        <v>123149</v>
      </c>
      <c r="J53" s="142">
        <v>123149</v>
      </c>
      <c r="K53" s="142">
        <v>123149</v>
      </c>
      <c r="L53" s="182">
        <f t="shared" si="12"/>
        <v>100</v>
      </c>
      <c r="M53" s="70">
        <f t="shared" si="13"/>
        <v>100</v>
      </c>
      <c r="N53" s="92">
        <f t="shared" ref="N53:N62" si="16">$D53+$I53</f>
        <v>263076</v>
      </c>
      <c r="O53" s="30">
        <f t="shared" ref="O53:O62" si="17">$E53+$J53</f>
        <v>263076</v>
      </c>
      <c r="P53" s="67">
        <f t="shared" ref="P53:P62" si="18">$F53+$K53</f>
        <v>263076</v>
      </c>
      <c r="Q53" s="29">
        <f t="shared" si="14"/>
        <v>100</v>
      </c>
      <c r="R53" s="93">
        <f t="shared" si="15"/>
        <v>100</v>
      </c>
    </row>
    <row r="54" spans="1:18" x14ac:dyDescent="0.2">
      <c r="A54" s="133">
        <v>4116</v>
      </c>
      <c r="B54" s="160"/>
      <c r="C54" s="140" t="s">
        <v>71</v>
      </c>
      <c r="D54" s="143">
        <v>0</v>
      </c>
      <c r="E54" s="142">
        <v>164675</v>
      </c>
      <c r="F54" s="142">
        <v>164729</v>
      </c>
      <c r="G54" s="72" t="str">
        <f t="shared" si="10"/>
        <v>x</v>
      </c>
      <c r="H54" s="94">
        <f t="shared" si="11"/>
        <v>100.03279186275998</v>
      </c>
      <c r="I54" s="143">
        <v>5834</v>
      </c>
      <c r="J54" s="142">
        <v>71973</v>
      </c>
      <c r="K54" s="142">
        <v>71431</v>
      </c>
      <c r="L54" s="182" t="s">
        <v>14</v>
      </c>
      <c r="M54" s="94">
        <f t="shared" si="13"/>
        <v>99.246939824656465</v>
      </c>
      <c r="N54" s="92">
        <f t="shared" si="16"/>
        <v>5834</v>
      </c>
      <c r="O54" s="92">
        <f t="shared" si="17"/>
        <v>236648</v>
      </c>
      <c r="P54" s="67">
        <f t="shared" si="18"/>
        <v>236160</v>
      </c>
      <c r="Q54" s="29" t="s">
        <v>14</v>
      </c>
      <c r="R54" s="93">
        <f t="shared" si="15"/>
        <v>99.793786552178759</v>
      </c>
    </row>
    <row r="55" spans="1:18" x14ac:dyDescent="0.2">
      <c r="A55" s="133">
        <v>4121</v>
      </c>
      <c r="B55" s="160"/>
      <c r="C55" s="140" t="s">
        <v>66</v>
      </c>
      <c r="D55" s="143">
        <v>1400</v>
      </c>
      <c r="E55" s="142">
        <v>1406</v>
      </c>
      <c r="F55" s="142">
        <v>1317</v>
      </c>
      <c r="G55" s="72">
        <f t="shared" si="10"/>
        <v>94.071428571428569</v>
      </c>
      <c r="H55" s="94">
        <f t="shared" si="11"/>
        <v>93.669985775248932</v>
      </c>
      <c r="I55" s="143">
        <v>809927</v>
      </c>
      <c r="J55" s="142">
        <v>989406</v>
      </c>
      <c r="K55" s="142">
        <v>985893</v>
      </c>
      <c r="L55" s="182">
        <f t="shared" si="12"/>
        <v>121.72615556710666</v>
      </c>
      <c r="M55" s="94">
        <f t="shared" si="13"/>
        <v>99.644938478238458</v>
      </c>
      <c r="N55" s="92">
        <f t="shared" si="16"/>
        <v>811327</v>
      </c>
      <c r="O55" s="92">
        <f t="shared" si="17"/>
        <v>990812</v>
      </c>
      <c r="P55" s="67">
        <f t="shared" si="18"/>
        <v>987210</v>
      </c>
      <c r="Q55" s="29">
        <f t="shared" si="14"/>
        <v>121.67843545204337</v>
      </c>
      <c r="R55" s="93">
        <f t="shared" si="15"/>
        <v>99.636459792574172</v>
      </c>
    </row>
    <row r="56" spans="1:18" x14ac:dyDescent="0.2">
      <c r="A56" s="133">
        <v>4122</v>
      </c>
      <c r="B56" s="160"/>
      <c r="C56" s="140" t="s">
        <v>67</v>
      </c>
      <c r="D56" s="143">
        <v>0</v>
      </c>
      <c r="E56" s="142">
        <v>21154</v>
      </c>
      <c r="F56" s="142">
        <v>21151</v>
      </c>
      <c r="G56" s="72" t="str">
        <f t="shared" si="10"/>
        <v>x</v>
      </c>
      <c r="H56" s="94">
        <f t="shared" si="11"/>
        <v>99.985818284957929</v>
      </c>
      <c r="I56" s="143">
        <v>0</v>
      </c>
      <c r="J56" s="142">
        <v>5515</v>
      </c>
      <c r="K56" s="142">
        <v>5773</v>
      </c>
      <c r="L56" s="182" t="str">
        <f t="shared" si="12"/>
        <v>x</v>
      </c>
      <c r="M56" s="94">
        <f t="shared" si="13"/>
        <v>104.67815049864006</v>
      </c>
      <c r="N56" s="92">
        <f t="shared" si="16"/>
        <v>0</v>
      </c>
      <c r="O56" s="92">
        <f t="shared" si="17"/>
        <v>26669</v>
      </c>
      <c r="P56" s="67">
        <f t="shared" si="18"/>
        <v>26924</v>
      </c>
      <c r="Q56" s="29" t="str">
        <f t="shared" si="14"/>
        <v>x</v>
      </c>
      <c r="R56" s="93">
        <f t="shared" si="15"/>
        <v>100.95616633544564</v>
      </c>
    </row>
    <row r="57" spans="1:18" x14ac:dyDescent="0.2">
      <c r="A57" s="133">
        <v>4131</v>
      </c>
      <c r="B57" s="160"/>
      <c r="C57" s="140" t="s">
        <v>72</v>
      </c>
      <c r="D57" s="143">
        <v>0</v>
      </c>
      <c r="E57" s="142">
        <v>0</v>
      </c>
      <c r="F57" s="142">
        <v>0</v>
      </c>
      <c r="G57" s="72" t="str">
        <f t="shared" si="10"/>
        <v>x</v>
      </c>
      <c r="H57" s="94" t="str">
        <f t="shared" si="11"/>
        <v>x</v>
      </c>
      <c r="I57" s="143">
        <v>186829</v>
      </c>
      <c r="J57" s="142">
        <v>190816</v>
      </c>
      <c r="K57" s="142">
        <v>190816</v>
      </c>
      <c r="L57" s="182">
        <f t="shared" si="12"/>
        <v>102.13403700710275</v>
      </c>
      <c r="M57" s="94">
        <f t="shared" si="13"/>
        <v>100</v>
      </c>
      <c r="N57" s="92">
        <f t="shared" si="16"/>
        <v>186829</v>
      </c>
      <c r="O57" s="92">
        <f t="shared" si="17"/>
        <v>190816</v>
      </c>
      <c r="P57" s="67">
        <f t="shared" si="18"/>
        <v>190816</v>
      </c>
      <c r="Q57" s="29">
        <f t="shared" si="14"/>
        <v>102.13403700710275</v>
      </c>
      <c r="R57" s="93">
        <f t="shared" si="15"/>
        <v>100</v>
      </c>
    </row>
    <row r="58" spans="1:18" x14ac:dyDescent="0.2">
      <c r="A58" s="133">
        <v>4213</v>
      </c>
      <c r="B58" s="160"/>
      <c r="C58" s="135" t="s">
        <v>73</v>
      </c>
      <c r="D58" s="143">
        <v>0</v>
      </c>
      <c r="E58" s="142">
        <v>2545</v>
      </c>
      <c r="F58" s="142">
        <v>2542</v>
      </c>
      <c r="G58" s="72" t="str">
        <f t="shared" si="10"/>
        <v>x</v>
      </c>
      <c r="H58" s="94">
        <f t="shared" si="11"/>
        <v>99.882121807465623</v>
      </c>
      <c r="I58" s="143">
        <v>0</v>
      </c>
      <c r="J58" s="142">
        <v>3687</v>
      </c>
      <c r="K58" s="142">
        <v>3686</v>
      </c>
      <c r="L58" s="182" t="str">
        <f t="shared" si="12"/>
        <v>x</v>
      </c>
      <c r="M58" s="94">
        <f t="shared" si="13"/>
        <v>99.972877678329269</v>
      </c>
      <c r="N58" s="92">
        <f t="shared" si="16"/>
        <v>0</v>
      </c>
      <c r="O58" s="92">
        <f t="shared" si="17"/>
        <v>6232</v>
      </c>
      <c r="P58" s="67">
        <f t="shared" si="18"/>
        <v>6228</v>
      </c>
      <c r="Q58" s="29" t="str">
        <f t="shared" si="14"/>
        <v>x</v>
      </c>
      <c r="R58" s="93">
        <f t="shared" si="15"/>
        <v>99.935815147625163</v>
      </c>
    </row>
    <row r="59" spans="1:18" x14ac:dyDescent="0.2">
      <c r="A59" s="133">
        <v>4216</v>
      </c>
      <c r="B59" s="160"/>
      <c r="C59" s="140" t="s">
        <v>74</v>
      </c>
      <c r="D59" s="143">
        <v>0</v>
      </c>
      <c r="E59" s="142">
        <v>356426</v>
      </c>
      <c r="F59" s="142">
        <v>356426</v>
      </c>
      <c r="G59" s="72" t="str">
        <f t="shared" si="10"/>
        <v>x</v>
      </c>
      <c r="H59" s="94">
        <f t="shared" si="11"/>
        <v>100</v>
      </c>
      <c r="I59" s="143">
        <v>0</v>
      </c>
      <c r="J59" s="142">
        <v>89403</v>
      </c>
      <c r="K59" s="142">
        <v>89403</v>
      </c>
      <c r="L59" s="182" t="str">
        <f t="shared" si="12"/>
        <v>x</v>
      </c>
      <c r="M59" s="70">
        <f t="shared" si="13"/>
        <v>100</v>
      </c>
      <c r="N59" s="92">
        <f t="shared" si="16"/>
        <v>0</v>
      </c>
      <c r="O59" s="92">
        <f t="shared" si="17"/>
        <v>445829</v>
      </c>
      <c r="P59" s="67">
        <f t="shared" si="18"/>
        <v>445829</v>
      </c>
      <c r="Q59" s="29" t="str">
        <f t="shared" si="14"/>
        <v>x</v>
      </c>
      <c r="R59" s="93">
        <f t="shared" si="15"/>
        <v>100</v>
      </c>
    </row>
    <row r="60" spans="1:18" x14ac:dyDescent="0.2">
      <c r="A60" s="133">
        <v>4218</v>
      </c>
      <c r="B60" s="160"/>
      <c r="C60" s="140" t="s">
        <v>68</v>
      </c>
      <c r="D60" s="143">
        <v>0</v>
      </c>
      <c r="E60" s="145">
        <v>100</v>
      </c>
      <c r="F60" s="145">
        <v>100</v>
      </c>
      <c r="G60" s="72" t="str">
        <f t="shared" si="10"/>
        <v>x</v>
      </c>
      <c r="H60" s="94">
        <f t="shared" si="11"/>
        <v>100</v>
      </c>
      <c r="I60" s="143">
        <v>0</v>
      </c>
      <c r="J60" s="145">
        <v>0</v>
      </c>
      <c r="K60" s="145">
        <v>0</v>
      </c>
      <c r="L60" s="182" t="str">
        <f t="shared" si="12"/>
        <v>x</v>
      </c>
      <c r="M60" s="94" t="str">
        <f t="shared" si="13"/>
        <v>x</v>
      </c>
      <c r="N60" s="92">
        <f t="shared" si="16"/>
        <v>0</v>
      </c>
      <c r="O60" s="92">
        <f t="shared" si="17"/>
        <v>100</v>
      </c>
      <c r="P60" s="67">
        <f t="shared" si="18"/>
        <v>100</v>
      </c>
      <c r="Q60" s="29" t="str">
        <f t="shared" si="14"/>
        <v>x</v>
      </c>
      <c r="R60" s="93">
        <f t="shared" si="15"/>
        <v>100</v>
      </c>
    </row>
    <row r="61" spans="1:18" x14ac:dyDescent="0.2">
      <c r="A61" s="133">
        <v>4221</v>
      </c>
      <c r="B61" s="160"/>
      <c r="C61" s="140" t="s">
        <v>69</v>
      </c>
      <c r="D61" s="143">
        <v>0</v>
      </c>
      <c r="E61" s="145">
        <v>0</v>
      </c>
      <c r="F61" s="145">
        <v>0</v>
      </c>
      <c r="G61" s="183" t="str">
        <f t="shared" si="10"/>
        <v>x</v>
      </c>
      <c r="H61" s="94" t="str">
        <f t="shared" si="11"/>
        <v>x</v>
      </c>
      <c r="I61" s="143">
        <v>88374</v>
      </c>
      <c r="J61" s="145">
        <v>207496</v>
      </c>
      <c r="K61" s="145">
        <v>187891</v>
      </c>
      <c r="L61" s="182">
        <f t="shared" si="12"/>
        <v>212.60891212347525</v>
      </c>
      <c r="M61" s="94">
        <f t="shared" si="13"/>
        <v>90.551625091568027</v>
      </c>
      <c r="N61" s="92">
        <f t="shared" si="16"/>
        <v>88374</v>
      </c>
      <c r="O61" s="92">
        <f t="shared" si="17"/>
        <v>207496</v>
      </c>
      <c r="P61" s="30">
        <f t="shared" si="18"/>
        <v>187891</v>
      </c>
      <c r="Q61" s="29">
        <f t="shared" si="14"/>
        <v>212.60891212347525</v>
      </c>
      <c r="R61" s="94">
        <f t="shared" si="15"/>
        <v>90.551625091568027</v>
      </c>
    </row>
    <row r="62" spans="1:18" ht="13.5" thickBot="1" x14ac:dyDescent="0.25">
      <c r="A62" s="151">
        <v>4223</v>
      </c>
      <c r="B62" s="162"/>
      <c r="C62" s="153" t="s">
        <v>75</v>
      </c>
      <c r="D62" s="129">
        <v>0</v>
      </c>
      <c r="E62" s="129">
        <v>317605</v>
      </c>
      <c r="F62" s="129">
        <v>317501</v>
      </c>
      <c r="G62" s="89" t="str">
        <f t="shared" si="10"/>
        <v>x</v>
      </c>
      <c r="H62" s="90">
        <f t="shared" si="11"/>
        <v>99.967254923568589</v>
      </c>
      <c r="I62" s="154">
        <v>0</v>
      </c>
      <c r="J62" s="155">
        <v>30796</v>
      </c>
      <c r="K62" s="155">
        <v>30797</v>
      </c>
      <c r="L62" s="184" t="s">
        <v>14</v>
      </c>
      <c r="M62" s="103">
        <f t="shared" si="13"/>
        <v>100.00324717495779</v>
      </c>
      <c r="N62" s="62">
        <f t="shared" si="16"/>
        <v>0</v>
      </c>
      <c r="O62" s="62">
        <f t="shared" si="17"/>
        <v>348401</v>
      </c>
      <c r="P62" s="36">
        <f t="shared" si="18"/>
        <v>348298</v>
      </c>
      <c r="Q62" s="29" t="str">
        <f t="shared" si="14"/>
        <v>x</v>
      </c>
      <c r="R62" s="90">
        <f t="shared" si="15"/>
        <v>99.970436364993205</v>
      </c>
    </row>
    <row r="63" spans="1:18" x14ac:dyDescent="0.2">
      <c r="A63" s="185"/>
      <c r="B63" s="186"/>
      <c r="C63" s="187" t="s">
        <v>16</v>
      </c>
      <c r="D63" s="58"/>
      <c r="E63" s="59"/>
      <c r="F63" s="59"/>
      <c r="G63" s="95"/>
      <c r="H63" s="96"/>
      <c r="I63" s="59"/>
      <c r="J63" s="59" t="s">
        <v>1</v>
      </c>
      <c r="K63" s="59" t="s">
        <v>1</v>
      </c>
      <c r="L63" s="188"/>
      <c r="M63" s="60"/>
      <c r="N63" s="58"/>
      <c r="O63" s="59" t="s">
        <v>1</v>
      </c>
      <c r="P63" s="59" t="s">
        <v>1</v>
      </c>
      <c r="Q63" s="95"/>
      <c r="R63" s="96"/>
    </row>
    <row r="64" spans="1:18" ht="16.5" customHeight="1" thickBot="1" x14ac:dyDescent="0.25">
      <c r="A64" s="256" t="s">
        <v>147</v>
      </c>
      <c r="B64" s="254"/>
      <c r="C64" s="255"/>
      <c r="D64" s="97">
        <f>D$39+D$50</f>
        <v>6520778</v>
      </c>
      <c r="E64" s="99">
        <f>E$39+E$50</f>
        <v>8066153</v>
      </c>
      <c r="F64" s="99">
        <f>F$39+F$50</f>
        <v>8301489</v>
      </c>
      <c r="G64" s="100">
        <f t="shared" si="10"/>
        <v>127.30825984261386</v>
      </c>
      <c r="H64" s="101">
        <f t="shared" si="11"/>
        <v>102.91757421412662</v>
      </c>
      <c r="I64" s="86">
        <f>I$39+I$50</f>
        <v>2160489</v>
      </c>
      <c r="J64" s="86">
        <f t="shared" ref="J64:K64" si="19">J$39+J$50</f>
        <v>2677685</v>
      </c>
      <c r="K64" s="86">
        <f t="shared" si="19"/>
        <v>2722776</v>
      </c>
      <c r="L64" s="189">
        <f t="shared" si="12"/>
        <v>126.02591357789834</v>
      </c>
      <c r="M64" s="190">
        <f t="shared" si="13"/>
        <v>101.68395461004562</v>
      </c>
      <c r="N64" s="97">
        <f>N$39+N$50</f>
        <v>8681267</v>
      </c>
      <c r="O64" s="98">
        <f>O$39+O$50</f>
        <v>10743838</v>
      </c>
      <c r="P64" s="99">
        <f>P$39+P$50</f>
        <v>11024266</v>
      </c>
      <c r="Q64" s="100">
        <f t="shared" si="14"/>
        <v>126.98913649355561</v>
      </c>
      <c r="R64" s="101">
        <f t="shared" si="15"/>
        <v>102.61012870819535</v>
      </c>
    </row>
    <row r="65" spans="1:20" x14ac:dyDescent="0.2">
      <c r="A65" s="185"/>
      <c r="B65" s="186"/>
      <c r="C65" s="187" t="s">
        <v>1</v>
      </c>
      <c r="D65" s="58"/>
      <c r="E65" s="59" t="s">
        <v>1</v>
      </c>
      <c r="F65" s="59" t="s">
        <v>1</v>
      </c>
      <c r="G65" s="95"/>
      <c r="H65" s="96"/>
      <c r="I65" s="62"/>
      <c r="J65" s="62"/>
      <c r="K65" s="62"/>
      <c r="L65" s="188"/>
      <c r="M65" s="60"/>
      <c r="N65" s="58" t="s">
        <v>1</v>
      </c>
      <c r="O65" s="59" t="s">
        <v>1</v>
      </c>
      <c r="P65" s="59" t="s">
        <v>1</v>
      </c>
      <c r="Q65" s="95"/>
      <c r="R65" s="96"/>
      <c r="S65" s="10"/>
    </row>
    <row r="66" spans="1:20" ht="13.5" thickBot="1" x14ac:dyDescent="0.25">
      <c r="A66" s="324" t="s">
        <v>17</v>
      </c>
      <c r="B66" s="254"/>
      <c r="C66" s="255"/>
      <c r="D66" s="191">
        <v>5779020</v>
      </c>
      <c r="E66" s="192">
        <v>6929756</v>
      </c>
      <c r="F66" s="192">
        <v>6088027</v>
      </c>
      <c r="G66" s="100">
        <f t="shared" si="10"/>
        <v>105.34704846150385</v>
      </c>
      <c r="H66" s="101">
        <f t="shared" si="11"/>
        <v>87.853410711719135</v>
      </c>
      <c r="I66" s="192">
        <v>1959197</v>
      </c>
      <c r="J66" s="192">
        <v>2403982</v>
      </c>
      <c r="K66" s="192">
        <v>2103902</v>
      </c>
      <c r="L66" s="189">
        <f t="shared" si="12"/>
        <v>107.38593413526051</v>
      </c>
      <c r="M66" s="190">
        <f t="shared" si="13"/>
        <v>87.517377417967353</v>
      </c>
      <c r="N66" s="97">
        <f>D$66+I$66</f>
        <v>7738217</v>
      </c>
      <c r="O66" s="99">
        <f>E$66+J$66</f>
        <v>9333738</v>
      </c>
      <c r="P66" s="99">
        <f>F$66+K$66</f>
        <v>8191929</v>
      </c>
      <c r="Q66" s="87">
        <f t="shared" si="14"/>
        <v>105.86326281622756</v>
      </c>
      <c r="R66" s="101">
        <f t="shared" si="15"/>
        <v>87.76686253674572</v>
      </c>
    </row>
    <row r="67" spans="1:20" x14ac:dyDescent="0.2">
      <c r="A67" s="276" t="s">
        <v>148</v>
      </c>
      <c r="B67" s="270"/>
      <c r="C67" s="271"/>
      <c r="D67" s="193"/>
      <c r="E67" s="194"/>
      <c r="F67" s="194"/>
      <c r="G67" s="71"/>
      <c r="H67" s="90"/>
      <c r="I67" s="193"/>
      <c r="J67" s="195"/>
      <c r="K67" s="194"/>
      <c r="L67" s="196"/>
      <c r="M67" s="35"/>
      <c r="N67" s="37"/>
      <c r="O67" s="38"/>
      <c r="P67" s="34"/>
      <c r="Q67" s="39"/>
      <c r="R67" s="35"/>
      <c r="T67" s="1" t="s">
        <v>1</v>
      </c>
    </row>
    <row r="68" spans="1:20" x14ac:dyDescent="0.2">
      <c r="A68" s="133">
        <v>5011</v>
      </c>
      <c r="B68" s="160"/>
      <c r="C68" s="140" t="s">
        <v>87</v>
      </c>
      <c r="D68" s="128">
        <v>498772</v>
      </c>
      <c r="E68" s="129">
        <v>507752</v>
      </c>
      <c r="F68" s="129">
        <v>500321</v>
      </c>
      <c r="G68" s="79">
        <f t="shared" si="10"/>
        <v>100.31056274209458</v>
      </c>
      <c r="H68" s="68">
        <f t="shared" si="11"/>
        <v>98.53649025508517</v>
      </c>
      <c r="I68" s="138">
        <v>335492</v>
      </c>
      <c r="J68" s="129">
        <v>373332</v>
      </c>
      <c r="K68" s="129">
        <v>342804</v>
      </c>
      <c r="L68" s="181">
        <f t="shared" si="12"/>
        <v>102.1794856509246</v>
      </c>
      <c r="M68" s="68">
        <f t="shared" si="13"/>
        <v>91.82282793867121</v>
      </c>
      <c r="N68" s="66">
        <f>$D68+$I68</f>
        <v>834264</v>
      </c>
      <c r="O68" s="67">
        <f>$E68+$J68</f>
        <v>881084</v>
      </c>
      <c r="P68" s="62">
        <f>$F68+$K68</f>
        <v>843125</v>
      </c>
      <c r="Q68" s="89">
        <f>IF(ISERROR($P68/$N68*100),"x",$P68/$N68*100)</f>
        <v>101.06213380896214</v>
      </c>
      <c r="R68" s="33">
        <f t="shared" si="15"/>
        <v>95.691784211267034</v>
      </c>
    </row>
    <row r="69" spans="1:20" x14ac:dyDescent="0.2">
      <c r="A69" s="133" t="s">
        <v>76</v>
      </c>
      <c r="B69" s="160"/>
      <c r="C69" s="140" t="s">
        <v>88</v>
      </c>
      <c r="D69" s="143">
        <v>18762</v>
      </c>
      <c r="E69" s="145">
        <v>23030</v>
      </c>
      <c r="F69" s="145">
        <v>21407</v>
      </c>
      <c r="G69" s="72">
        <f t="shared" si="10"/>
        <v>114.09764417439506</v>
      </c>
      <c r="H69" s="94">
        <f t="shared" si="11"/>
        <v>92.952670429874075</v>
      </c>
      <c r="I69" s="143">
        <v>55408</v>
      </c>
      <c r="J69" s="145">
        <v>68118</v>
      </c>
      <c r="K69" s="145">
        <v>71457</v>
      </c>
      <c r="L69" s="182">
        <f t="shared" si="12"/>
        <v>128.9651313889691</v>
      </c>
      <c r="M69" s="94">
        <f t="shared" si="13"/>
        <v>104.90178807363692</v>
      </c>
      <c r="N69" s="69">
        <f t="shared" ref="N69:N87" si="20">$D69+$I69</f>
        <v>74170</v>
      </c>
      <c r="O69" s="92">
        <f t="shared" ref="O69:O87" si="21">$E69+$J69</f>
        <v>91148</v>
      </c>
      <c r="P69" s="30">
        <f t="shared" ref="P69:P87" si="22">$F69+$K69</f>
        <v>92864</v>
      </c>
      <c r="Q69" s="72">
        <f t="shared" si="14"/>
        <v>125.20426048267494</v>
      </c>
      <c r="R69" s="94">
        <f t="shared" si="15"/>
        <v>101.88265238952035</v>
      </c>
    </row>
    <row r="70" spans="1:20" x14ac:dyDescent="0.2">
      <c r="A70" s="133" t="s">
        <v>77</v>
      </c>
      <c r="B70" s="160"/>
      <c r="C70" s="135" t="s">
        <v>100</v>
      </c>
      <c r="D70" s="148">
        <v>184081</v>
      </c>
      <c r="E70" s="168">
        <v>187927</v>
      </c>
      <c r="F70" s="168">
        <v>183304</v>
      </c>
      <c r="G70" s="72">
        <f t="shared" si="10"/>
        <v>99.577903205654025</v>
      </c>
      <c r="H70" s="94">
        <f t="shared" si="11"/>
        <v>97.540002234910361</v>
      </c>
      <c r="I70" s="148">
        <v>132475</v>
      </c>
      <c r="J70" s="168">
        <v>145605</v>
      </c>
      <c r="K70" s="168">
        <v>134618</v>
      </c>
      <c r="L70" s="182">
        <f t="shared" si="12"/>
        <v>101.61766371013398</v>
      </c>
      <c r="M70" s="94">
        <f t="shared" si="13"/>
        <v>92.454242642766388</v>
      </c>
      <c r="N70" s="69">
        <f t="shared" si="20"/>
        <v>316556</v>
      </c>
      <c r="O70" s="92">
        <f t="shared" si="21"/>
        <v>333532</v>
      </c>
      <c r="P70" s="30">
        <f t="shared" si="22"/>
        <v>317922</v>
      </c>
      <c r="Q70" s="72">
        <f t="shared" si="14"/>
        <v>100.43151922566625</v>
      </c>
      <c r="R70" s="94">
        <f t="shared" si="15"/>
        <v>95.319789405514314</v>
      </c>
      <c r="S70" s="1" t="s">
        <v>1</v>
      </c>
    </row>
    <row r="71" spans="1:20" x14ac:dyDescent="0.2">
      <c r="A71" s="133" t="s">
        <v>101</v>
      </c>
      <c r="B71" s="160"/>
      <c r="C71" s="140" t="s">
        <v>89</v>
      </c>
      <c r="D71" s="143">
        <v>48244</v>
      </c>
      <c r="E71" s="142">
        <v>63747</v>
      </c>
      <c r="F71" s="142">
        <v>55405</v>
      </c>
      <c r="G71" s="72">
        <f t="shared" si="10"/>
        <v>114.84329657574</v>
      </c>
      <c r="H71" s="94">
        <f t="shared" si="11"/>
        <v>86.913893987168024</v>
      </c>
      <c r="I71" s="143">
        <v>36763</v>
      </c>
      <c r="J71" s="142">
        <v>54265</v>
      </c>
      <c r="K71" s="142">
        <v>45381</v>
      </c>
      <c r="L71" s="182">
        <f t="shared" si="12"/>
        <v>123.44204771101379</v>
      </c>
      <c r="M71" s="94">
        <f t="shared" si="13"/>
        <v>83.628489818483359</v>
      </c>
      <c r="N71" s="69">
        <f t="shared" si="20"/>
        <v>85007</v>
      </c>
      <c r="O71" s="92">
        <f t="shared" si="21"/>
        <v>118012</v>
      </c>
      <c r="P71" s="30">
        <f t="shared" si="22"/>
        <v>100786</v>
      </c>
      <c r="Q71" s="72">
        <f t="shared" si="14"/>
        <v>118.56200077640663</v>
      </c>
      <c r="R71" s="94">
        <f t="shared" si="15"/>
        <v>85.403179337694468</v>
      </c>
    </row>
    <row r="72" spans="1:20" x14ac:dyDescent="0.2">
      <c r="A72" s="133">
        <v>5141</v>
      </c>
      <c r="B72" s="160"/>
      <c r="C72" s="140" t="s">
        <v>90</v>
      </c>
      <c r="D72" s="141">
        <v>233100</v>
      </c>
      <c r="E72" s="142">
        <v>232609</v>
      </c>
      <c r="F72" s="142">
        <v>196582</v>
      </c>
      <c r="G72" s="72">
        <f t="shared" si="10"/>
        <v>84.333762333762337</v>
      </c>
      <c r="H72" s="94">
        <f t="shared" si="11"/>
        <v>84.511777274310106</v>
      </c>
      <c r="I72" s="143">
        <v>5251</v>
      </c>
      <c r="J72" s="142">
        <v>5252</v>
      </c>
      <c r="K72" s="142">
        <v>4283</v>
      </c>
      <c r="L72" s="182">
        <f t="shared" si="12"/>
        <v>81.565416111216919</v>
      </c>
      <c r="M72" s="94">
        <f t="shared" si="13"/>
        <v>81.54988575780655</v>
      </c>
      <c r="N72" s="69">
        <f t="shared" si="20"/>
        <v>238351</v>
      </c>
      <c r="O72" s="92">
        <f t="shared" si="21"/>
        <v>237861</v>
      </c>
      <c r="P72" s="30">
        <f t="shared" si="22"/>
        <v>200865</v>
      </c>
      <c r="Q72" s="72">
        <f t="shared" si="14"/>
        <v>84.272774185969439</v>
      </c>
      <c r="R72" s="94">
        <f t="shared" si="15"/>
        <v>84.446378347017799</v>
      </c>
    </row>
    <row r="73" spans="1:20" x14ac:dyDescent="0.2">
      <c r="A73" s="133" t="s">
        <v>78</v>
      </c>
      <c r="B73" s="160"/>
      <c r="C73" s="140" t="s">
        <v>91</v>
      </c>
      <c r="D73" s="143">
        <v>102381</v>
      </c>
      <c r="E73" s="142">
        <v>96623</v>
      </c>
      <c r="F73" s="142">
        <v>88174</v>
      </c>
      <c r="G73" s="72">
        <f t="shared" si="10"/>
        <v>86.12340180306893</v>
      </c>
      <c r="H73" s="94">
        <f t="shared" si="11"/>
        <v>91.255705163366898</v>
      </c>
      <c r="I73" s="143">
        <v>182175</v>
      </c>
      <c r="J73" s="142">
        <v>173760</v>
      </c>
      <c r="K73" s="142">
        <v>151633</v>
      </c>
      <c r="L73" s="182">
        <f t="shared" si="12"/>
        <v>83.234801701660487</v>
      </c>
      <c r="M73" s="94">
        <f t="shared" si="13"/>
        <v>87.265768876611418</v>
      </c>
      <c r="N73" s="69">
        <f t="shared" si="20"/>
        <v>284556</v>
      </c>
      <c r="O73" s="92">
        <f t="shared" si="21"/>
        <v>270383</v>
      </c>
      <c r="P73" s="30">
        <f t="shared" si="22"/>
        <v>239807</v>
      </c>
      <c r="Q73" s="72">
        <f t="shared" si="14"/>
        <v>84.274097190008291</v>
      </c>
      <c r="R73" s="94">
        <f t="shared" si="15"/>
        <v>88.691596735001838</v>
      </c>
    </row>
    <row r="74" spans="1:20" x14ac:dyDescent="0.2">
      <c r="A74" s="133" t="s">
        <v>79</v>
      </c>
      <c r="B74" s="160"/>
      <c r="C74" s="135" t="s">
        <v>92</v>
      </c>
      <c r="D74" s="143">
        <v>779572</v>
      </c>
      <c r="E74" s="142">
        <v>826935</v>
      </c>
      <c r="F74" s="142">
        <v>676993</v>
      </c>
      <c r="G74" s="72">
        <f t="shared" si="10"/>
        <v>86.841625917811314</v>
      </c>
      <c r="H74" s="94">
        <f t="shared" si="11"/>
        <v>81.867740511648435</v>
      </c>
      <c r="I74" s="143">
        <v>302899</v>
      </c>
      <c r="J74" s="142">
        <v>353155</v>
      </c>
      <c r="K74" s="142">
        <v>305540</v>
      </c>
      <c r="L74" s="182">
        <f t="shared" si="12"/>
        <v>100.87190779764872</v>
      </c>
      <c r="M74" s="94">
        <f t="shared" si="13"/>
        <v>86.517251631719787</v>
      </c>
      <c r="N74" s="69">
        <f t="shared" si="20"/>
        <v>1082471</v>
      </c>
      <c r="O74" s="92">
        <f t="shared" si="21"/>
        <v>1180090</v>
      </c>
      <c r="P74" s="30">
        <f t="shared" si="22"/>
        <v>982533</v>
      </c>
      <c r="Q74" s="72">
        <f t="shared" si="14"/>
        <v>90.767604859622111</v>
      </c>
      <c r="R74" s="94">
        <f t="shared" si="15"/>
        <v>83.259158199798321</v>
      </c>
    </row>
    <row r="75" spans="1:20" x14ac:dyDescent="0.2">
      <c r="A75" s="133" t="s">
        <v>80</v>
      </c>
      <c r="B75" s="160"/>
      <c r="C75" s="144" t="s">
        <v>93</v>
      </c>
      <c r="D75" s="143">
        <v>301825</v>
      </c>
      <c r="E75" s="142">
        <v>346280</v>
      </c>
      <c r="F75" s="142">
        <v>327449</v>
      </c>
      <c r="G75" s="72">
        <f t="shared" si="10"/>
        <v>108.48968773295783</v>
      </c>
      <c r="H75" s="94">
        <f t="shared" si="11"/>
        <v>94.561915213122333</v>
      </c>
      <c r="I75" s="143">
        <v>235143</v>
      </c>
      <c r="J75" s="142">
        <v>449479</v>
      </c>
      <c r="K75" s="142">
        <v>380752</v>
      </c>
      <c r="L75" s="182">
        <f t="shared" si="12"/>
        <v>161.92359542916438</v>
      </c>
      <c r="M75" s="94">
        <f t="shared" si="13"/>
        <v>84.709630483292869</v>
      </c>
      <c r="N75" s="69">
        <f t="shared" si="20"/>
        <v>536968</v>
      </c>
      <c r="O75" s="92">
        <f t="shared" si="21"/>
        <v>795759</v>
      </c>
      <c r="P75" s="30">
        <f t="shared" si="22"/>
        <v>708201</v>
      </c>
      <c r="Q75" s="72">
        <f t="shared" si="14"/>
        <v>131.88886488580326</v>
      </c>
      <c r="R75" s="94">
        <f t="shared" si="15"/>
        <v>88.996919921735099</v>
      </c>
    </row>
    <row r="76" spans="1:20" x14ac:dyDescent="0.2">
      <c r="A76" s="133">
        <v>5193</v>
      </c>
      <c r="B76" s="160"/>
      <c r="C76" s="135" t="s">
        <v>94</v>
      </c>
      <c r="D76" s="143">
        <v>1071218</v>
      </c>
      <c r="E76" s="142">
        <v>1064095</v>
      </c>
      <c r="F76" s="142">
        <v>1063002</v>
      </c>
      <c r="G76" s="72">
        <f t="shared" si="10"/>
        <v>99.23302259670767</v>
      </c>
      <c r="H76" s="94">
        <f t="shared" si="11"/>
        <v>99.897283607196727</v>
      </c>
      <c r="I76" s="143">
        <v>0</v>
      </c>
      <c r="J76" s="142">
        <v>0</v>
      </c>
      <c r="K76" s="142">
        <v>0</v>
      </c>
      <c r="L76" s="182" t="str">
        <f t="shared" si="12"/>
        <v>x</v>
      </c>
      <c r="M76" s="94" t="str">
        <f t="shared" si="13"/>
        <v>x</v>
      </c>
      <c r="N76" s="69">
        <f t="shared" si="20"/>
        <v>1071218</v>
      </c>
      <c r="O76" s="92">
        <f t="shared" si="21"/>
        <v>1064095</v>
      </c>
      <c r="P76" s="30">
        <f t="shared" si="22"/>
        <v>1063002</v>
      </c>
      <c r="Q76" s="72">
        <f t="shared" si="14"/>
        <v>99.23302259670767</v>
      </c>
      <c r="R76" s="94">
        <f t="shared" si="15"/>
        <v>99.897283607196727</v>
      </c>
    </row>
    <row r="77" spans="1:20" x14ac:dyDescent="0.2">
      <c r="A77" s="133" t="s">
        <v>81</v>
      </c>
      <c r="B77" s="160"/>
      <c r="C77" s="135" t="s">
        <v>102</v>
      </c>
      <c r="D77" s="143">
        <v>343032</v>
      </c>
      <c r="E77" s="142">
        <v>341836</v>
      </c>
      <c r="F77" s="142">
        <v>341478</v>
      </c>
      <c r="G77" s="72">
        <f t="shared" si="10"/>
        <v>99.546981039669774</v>
      </c>
      <c r="H77" s="94">
        <f t="shared" si="11"/>
        <v>99.895271416702741</v>
      </c>
      <c r="I77" s="143">
        <v>633</v>
      </c>
      <c r="J77" s="142">
        <v>3139</v>
      </c>
      <c r="K77" s="142">
        <v>3126</v>
      </c>
      <c r="L77" s="182">
        <f t="shared" si="12"/>
        <v>493.83886255924165</v>
      </c>
      <c r="M77" s="94">
        <f t="shared" si="13"/>
        <v>99.585855367951581</v>
      </c>
      <c r="N77" s="69">
        <f t="shared" si="20"/>
        <v>343665</v>
      </c>
      <c r="O77" s="92">
        <f>$E77+$J77</f>
        <v>344975</v>
      </c>
      <c r="P77" s="30">
        <f t="shared" si="22"/>
        <v>344604</v>
      </c>
      <c r="Q77" s="72">
        <f t="shared" si="14"/>
        <v>100.27323119898739</v>
      </c>
      <c r="R77" s="94">
        <f t="shared" si="15"/>
        <v>99.892455975070661</v>
      </c>
    </row>
    <row r="78" spans="1:20" x14ac:dyDescent="0.2">
      <c r="A78" s="133" t="s">
        <v>82</v>
      </c>
      <c r="B78" s="160"/>
      <c r="C78" s="140" t="s">
        <v>103</v>
      </c>
      <c r="D78" s="143">
        <v>170109</v>
      </c>
      <c r="E78" s="142">
        <v>260809</v>
      </c>
      <c r="F78" s="142">
        <v>260490</v>
      </c>
      <c r="G78" s="72">
        <f t="shared" si="10"/>
        <v>153.13122762464067</v>
      </c>
      <c r="H78" s="94">
        <f t="shared" si="11"/>
        <v>99.877688269960004</v>
      </c>
      <c r="I78" s="143">
        <v>4327</v>
      </c>
      <c r="J78" s="142">
        <v>11151</v>
      </c>
      <c r="K78" s="142">
        <v>10975</v>
      </c>
      <c r="L78" s="182">
        <f t="shared" si="12"/>
        <v>253.63993529003926</v>
      </c>
      <c r="M78" s="94">
        <f t="shared" si="13"/>
        <v>98.421666218276386</v>
      </c>
      <c r="N78" s="69">
        <f t="shared" si="20"/>
        <v>174436</v>
      </c>
      <c r="O78" s="92">
        <f t="shared" si="21"/>
        <v>271960</v>
      </c>
      <c r="P78" s="30">
        <f t="shared" si="22"/>
        <v>271465</v>
      </c>
      <c r="Q78" s="72">
        <f t="shared" si="14"/>
        <v>155.62441239193745</v>
      </c>
      <c r="R78" s="94">
        <f t="shared" si="15"/>
        <v>99.817987939402855</v>
      </c>
    </row>
    <row r="79" spans="1:20" x14ac:dyDescent="0.2">
      <c r="A79" s="133">
        <v>5321</v>
      </c>
      <c r="B79" s="160"/>
      <c r="C79" s="140" t="s">
        <v>95</v>
      </c>
      <c r="D79" s="143">
        <v>809928</v>
      </c>
      <c r="E79" s="142">
        <v>989407</v>
      </c>
      <c r="F79" s="142">
        <v>985847</v>
      </c>
      <c r="G79" s="72">
        <f t="shared" si="10"/>
        <v>121.72032575735128</v>
      </c>
      <c r="H79" s="94">
        <f t="shared" si="11"/>
        <v>99.640188516960166</v>
      </c>
      <c r="I79" s="143">
        <v>1420</v>
      </c>
      <c r="J79" s="142">
        <v>1426</v>
      </c>
      <c r="K79" s="142">
        <v>1279</v>
      </c>
      <c r="L79" s="182">
        <f t="shared" si="12"/>
        <v>90.070422535211264</v>
      </c>
      <c r="M79" s="94">
        <f t="shared" si="13"/>
        <v>89.691444600280505</v>
      </c>
      <c r="N79" s="69">
        <f t="shared" si="20"/>
        <v>811348</v>
      </c>
      <c r="O79" s="92">
        <f t="shared" si="21"/>
        <v>990833</v>
      </c>
      <c r="P79" s="30">
        <f t="shared" si="22"/>
        <v>987126</v>
      </c>
      <c r="Q79" s="72">
        <f t="shared" si="14"/>
        <v>121.66493292643847</v>
      </c>
      <c r="R79" s="94">
        <f t="shared" si="15"/>
        <v>99.625870353530814</v>
      </c>
    </row>
    <row r="80" spans="1:20" x14ac:dyDescent="0.2">
      <c r="A80" s="133" t="s">
        <v>83</v>
      </c>
      <c r="B80" s="160"/>
      <c r="C80" s="140" t="s">
        <v>104</v>
      </c>
      <c r="D80" s="143">
        <v>730172</v>
      </c>
      <c r="E80" s="142">
        <v>847995</v>
      </c>
      <c r="F80" s="142">
        <v>846233</v>
      </c>
      <c r="G80" s="72">
        <f t="shared" si="10"/>
        <v>115.89502199481765</v>
      </c>
      <c r="H80" s="94">
        <f t="shared" si="11"/>
        <v>99.792215755989119</v>
      </c>
      <c r="I80" s="143">
        <v>399374</v>
      </c>
      <c r="J80" s="142">
        <v>438052</v>
      </c>
      <c r="K80" s="142">
        <v>434178</v>
      </c>
      <c r="L80" s="182">
        <f t="shared" si="12"/>
        <v>108.71463840911026</v>
      </c>
      <c r="M80" s="94">
        <f t="shared" si="13"/>
        <v>99.115630107841085</v>
      </c>
      <c r="N80" s="69">
        <f t="shared" si="20"/>
        <v>1129546</v>
      </c>
      <c r="O80" s="92">
        <f t="shared" si="21"/>
        <v>1286047</v>
      </c>
      <c r="P80" s="30">
        <f t="shared" si="22"/>
        <v>1280411</v>
      </c>
      <c r="Q80" s="72">
        <f t="shared" si="14"/>
        <v>113.3562510955729</v>
      </c>
      <c r="R80" s="94">
        <f t="shared" si="15"/>
        <v>99.561757851773692</v>
      </c>
    </row>
    <row r="81" spans="1:19" x14ac:dyDescent="0.2">
      <c r="A81" s="133">
        <v>5362</v>
      </c>
      <c r="B81" s="160"/>
      <c r="C81" s="140" t="s">
        <v>96</v>
      </c>
      <c r="D81" s="143">
        <v>53087</v>
      </c>
      <c r="E81" s="142">
        <v>363834</v>
      </c>
      <c r="F81" s="142">
        <v>333657</v>
      </c>
      <c r="G81" s="72">
        <f t="shared" si="10"/>
        <v>628.50980466027465</v>
      </c>
      <c r="H81" s="94">
        <f t="shared" si="11"/>
        <v>91.705832879829813</v>
      </c>
      <c r="I81" s="143">
        <v>19304</v>
      </c>
      <c r="J81" s="142">
        <v>17044</v>
      </c>
      <c r="K81" s="142">
        <v>11560</v>
      </c>
      <c r="L81" s="182">
        <f t="shared" si="12"/>
        <v>59.883961873186905</v>
      </c>
      <c r="M81" s="94">
        <f t="shared" si="13"/>
        <v>67.824454353438156</v>
      </c>
      <c r="N81" s="69">
        <f t="shared" si="20"/>
        <v>72391</v>
      </c>
      <c r="O81" s="92">
        <f t="shared" si="21"/>
        <v>380878</v>
      </c>
      <c r="P81" s="30">
        <f t="shared" si="22"/>
        <v>345217</v>
      </c>
      <c r="Q81" s="72">
        <f t="shared" si="14"/>
        <v>476.87834123026346</v>
      </c>
      <c r="R81" s="94">
        <f t="shared" si="15"/>
        <v>90.637159405373907</v>
      </c>
    </row>
    <row r="82" spans="1:19" x14ac:dyDescent="0.2">
      <c r="A82" s="133">
        <v>5363</v>
      </c>
      <c r="B82" s="160"/>
      <c r="C82" s="140" t="s">
        <v>97</v>
      </c>
      <c r="D82" s="197">
        <v>0</v>
      </c>
      <c r="E82" s="142">
        <v>491</v>
      </c>
      <c r="F82" s="142">
        <v>336</v>
      </c>
      <c r="G82" s="72" t="str">
        <f t="shared" si="10"/>
        <v>x</v>
      </c>
      <c r="H82" s="94">
        <f t="shared" si="11"/>
        <v>68.431771894093686</v>
      </c>
      <c r="I82" s="143">
        <v>5</v>
      </c>
      <c r="J82" s="142">
        <v>45</v>
      </c>
      <c r="K82" s="142">
        <v>39</v>
      </c>
      <c r="L82" s="182">
        <f t="shared" si="12"/>
        <v>780</v>
      </c>
      <c r="M82" s="94">
        <f t="shared" si="13"/>
        <v>86.666666666666671</v>
      </c>
      <c r="N82" s="69">
        <f t="shared" si="20"/>
        <v>5</v>
      </c>
      <c r="O82" s="92">
        <f t="shared" si="21"/>
        <v>536</v>
      </c>
      <c r="P82" s="62">
        <f t="shared" si="22"/>
        <v>375</v>
      </c>
      <c r="Q82" s="72" t="s">
        <v>14</v>
      </c>
      <c r="R82" s="94">
        <f t="shared" si="15"/>
        <v>69.962686567164184</v>
      </c>
    </row>
    <row r="83" spans="1:19" x14ac:dyDescent="0.2">
      <c r="A83" s="133" t="s">
        <v>84</v>
      </c>
      <c r="B83" s="160"/>
      <c r="C83" s="135" t="s">
        <v>98</v>
      </c>
      <c r="D83" s="143">
        <v>4134</v>
      </c>
      <c r="E83" s="142">
        <v>4045</v>
      </c>
      <c r="F83" s="142">
        <v>2677</v>
      </c>
      <c r="G83" s="72">
        <f t="shared" si="10"/>
        <v>64.755684567005318</v>
      </c>
      <c r="H83" s="94">
        <f t="shared" si="11"/>
        <v>66.180469715698393</v>
      </c>
      <c r="I83" s="143">
        <v>3673</v>
      </c>
      <c r="J83" s="142">
        <v>3716</v>
      </c>
      <c r="K83" s="142">
        <v>1815</v>
      </c>
      <c r="L83" s="182">
        <f t="shared" si="12"/>
        <v>49.414647427171246</v>
      </c>
      <c r="M83" s="94">
        <f t="shared" si="13"/>
        <v>48.842841765339074</v>
      </c>
      <c r="N83" s="69">
        <f t="shared" si="20"/>
        <v>7807</v>
      </c>
      <c r="O83" s="92">
        <f t="shared" si="21"/>
        <v>7761</v>
      </c>
      <c r="P83" s="30">
        <f t="shared" si="22"/>
        <v>4492</v>
      </c>
      <c r="Q83" s="72">
        <f t="shared" si="14"/>
        <v>57.538106827206349</v>
      </c>
      <c r="R83" s="94">
        <f t="shared" si="15"/>
        <v>57.879139286174464</v>
      </c>
    </row>
    <row r="84" spans="1:19" x14ac:dyDescent="0.2">
      <c r="A84" s="133" t="s">
        <v>85</v>
      </c>
      <c r="B84" s="160"/>
      <c r="C84" s="140" t="s">
        <v>105</v>
      </c>
      <c r="D84" s="143">
        <v>26440</v>
      </c>
      <c r="E84" s="142">
        <v>27986</v>
      </c>
      <c r="F84" s="142">
        <v>27126</v>
      </c>
      <c r="G84" s="72">
        <f>IF(ISERROR($F84/$D84*100),"x",$F84/$D84*100)</f>
        <v>102.59455370650529</v>
      </c>
      <c r="H84" s="94">
        <f t="shared" si="11"/>
        <v>96.927034946044458</v>
      </c>
      <c r="I84" s="143">
        <v>19127</v>
      </c>
      <c r="J84" s="142">
        <v>21757</v>
      </c>
      <c r="K84" s="142">
        <v>19354</v>
      </c>
      <c r="L84" s="182">
        <f t="shared" si="12"/>
        <v>101.18680399435354</v>
      </c>
      <c r="M84" s="94">
        <f t="shared" si="13"/>
        <v>88.955278760858576</v>
      </c>
      <c r="N84" s="69">
        <f t="shared" si="20"/>
        <v>45567</v>
      </c>
      <c r="O84" s="92">
        <f t="shared" si="21"/>
        <v>49743</v>
      </c>
      <c r="P84" s="30">
        <f t="shared" si="22"/>
        <v>46480</v>
      </c>
      <c r="Q84" s="72">
        <f t="shared" si="14"/>
        <v>102.00364298724955</v>
      </c>
      <c r="R84" s="94">
        <f t="shared" si="15"/>
        <v>93.440283054902196</v>
      </c>
    </row>
    <row r="85" spans="1:19" x14ac:dyDescent="0.2">
      <c r="A85" s="133" t="s">
        <v>86</v>
      </c>
      <c r="B85" s="160"/>
      <c r="C85" s="140" t="s">
        <v>99</v>
      </c>
      <c r="D85" s="143">
        <v>149</v>
      </c>
      <c r="E85" s="142">
        <v>3073</v>
      </c>
      <c r="F85" s="142">
        <v>2902</v>
      </c>
      <c r="G85" s="72" t="s">
        <v>14</v>
      </c>
      <c r="H85" s="94">
        <f t="shared" si="11"/>
        <v>94.435405141555478</v>
      </c>
      <c r="I85" s="143">
        <v>1218</v>
      </c>
      <c r="J85" s="142">
        <v>3788</v>
      </c>
      <c r="K85" s="142">
        <v>3530</v>
      </c>
      <c r="L85" s="182">
        <f t="shared" si="12"/>
        <v>289.81937602627255</v>
      </c>
      <c r="M85" s="94">
        <f t="shared" si="13"/>
        <v>93.189017951425555</v>
      </c>
      <c r="N85" s="69">
        <f t="shared" si="20"/>
        <v>1367</v>
      </c>
      <c r="O85" s="92">
        <f t="shared" si="21"/>
        <v>6861</v>
      </c>
      <c r="P85" s="30">
        <f t="shared" si="22"/>
        <v>6432</v>
      </c>
      <c r="Q85" s="72">
        <f t="shared" si="14"/>
        <v>470.51938551572789</v>
      </c>
      <c r="R85" s="94">
        <f t="shared" si="15"/>
        <v>93.747267162221249</v>
      </c>
    </row>
    <row r="86" spans="1:19" x14ac:dyDescent="0.2">
      <c r="A86" s="133">
        <v>5901</v>
      </c>
      <c r="B86" s="160"/>
      <c r="C86" s="135" t="s">
        <v>106</v>
      </c>
      <c r="D86" s="198">
        <v>293014</v>
      </c>
      <c r="E86" s="147">
        <v>560549</v>
      </c>
      <c r="F86" s="199">
        <v>0</v>
      </c>
      <c r="G86" s="72">
        <f t="shared" si="10"/>
        <v>0</v>
      </c>
      <c r="H86" s="94">
        <f t="shared" si="11"/>
        <v>0</v>
      </c>
      <c r="I86" s="200">
        <v>40788</v>
      </c>
      <c r="J86" s="201">
        <v>68890</v>
      </c>
      <c r="K86" s="199">
        <v>2</v>
      </c>
      <c r="L86" s="182">
        <f t="shared" si="12"/>
        <v>4.9034029616553893E-3</v>
      </c>
      <c r="M86" s="94">
        <f>IF(ISERROR($K86/$J86*100),"x",$K86/$J86*100)</f>
        <v>2.9031789809841778E-3</v>
      </c>
      <c r="N86" s="69">
        <f t="shared" si="20"/>
        <v>333802</v>
      </c>
      <c r="O86" s="92">
        <f t="shared" si="21"/>
        <v>629439</v>
      </c>
      <c r="P86" s="30">
        <f t="shared" si="22"/>
        <v>2</v>
      </c>
      <c r="Q86" s="72">
        <f t="shared" si="14"/>
        <v>5.9915758443628258E-4</v>
      </c>
      <c r="R86" s="94">
        <f t="shared" si="15"/>
        <v>3.1774326026827064E-4</v>
      </c>
    </row>
    <row r="87" spans="1:19" ht="13.5" thickBot="1" x14ac:dyDescent="0.25">
      <c r="A87" s="151">
        <v>5909</v>
      </c>
      <c r="B87" s="162"/>
      <c r="C87" s="163" t="s">
        <v>107</v>
      </c>
      <c r="D87" s="202">
        <v>78011</v>
      </c>
      <c r="E87" s="165">
        <v>8564</v>
      </c>
      <c r="F87" s="165">
        <v>1131</v>
      </c>
      <c r="G87" s="102">
        <f>IF(ISERROR($F87/$D87*100),"x",$F87/$D87*100)</f>
        <v>1.449795541654382</v>
      </c>
      <c r="H87" s="103">
        <f>IF(ISERROR($F87/$E87*100),"x",$F87/$E87*100)</f>
        <v>13.206445586174684</v>
      </c>
      <c r="I87" s="164">
        <v>41844</v>
      </c>
      <c r="J87" s="203">
        <v>41689</v>
      </c>
      <c r="K87" s="165">
        <v>18729</v>
      </c>
      <c r="L87" s="184">
        <f>IF(ISERROR($K87/$I87*100),"x",$K87/$I87*100)</f>
        <v>44.759105248064238</v>
      </c>
      <c r="M87" s="103">
        <f>IF(ISERROR($K87/$J87*100),"x",$K87/$J87*100)</f>
        <v>44.92551992132217</v>
      </c>
      <c r="N87" s="74">
        <f t="shared" si="20"/>
        <v>119855</v>
      </c>
      <c r="O87" s="76">
        <f t="shared" si="21"/>
        <v>50253</v>
      </c>
      <c r="P87" s="76">
        <f t="shared" si="22"/>
        <v>19860</v>
      </c>
      <c r="Q87" s="102">
        <f>IF(ISERROR($P87/$N87*100),"x",$P87/$N87*100)</f>
        <v>16.570022110049642</v>
      </c>
      <c r="R87" s="103">
        <f>IF(ISERROR($P87/$O87*100),"x",$P87/$O87*100)</f>
        <v>39.520028655005675</v>
      </c>
    </row>
    <row r="88" spans="1:19" x14ac:dyDescent="0.2">
      <c r="A88" s="172"/>
      <c r="B88" s="172"/>
      <c r="C88" s="160"/>
      <c r="D88" s="7"/>
      <c r="E88" s="7"/>
      <c r="F88" s="7"/>
      <c r="G88" s="175"/>
      <c r="H88" s="204"/>
      <c r="I88" s="7"/>
      <c r="J88" s="7"/>
      <c r="K88" s="7"/>
      <c r="L88" s="205"/>
      <c r="M88" s="8"/>
      <c r="N88" s="7"/>
      <c r="O88" s="7"/>
      <c r="P88" s="7"/>
      <c r="Q88" s="323"/>
      <c r="R88" s="323"/>
      <c r="S88" s="11"/>
    </row>
    <row r="89" spans="1:19" x14ac:dyDescent="0.2">
      <c r="A89" s="172"/>
      <c r="B89" s="172"/>
      <c r="C89" s="160"/>
      <c r="D89" s="7"/>
      <c r="E89" s="7"/>
      <c r="F89" s="7"/>
      <c r="G89" s="175"/>
      <c r="H89" s="204"/>
      <c r="I89" s="7"/>
      <c r="J89" s="7"/>
      <c r="K89" s="7"/>
      <c r="L89" s="205"/>
      <c r="M89" s="8"/>
      <c r="N89" s="7"/>
      <c r="O89" s="7"/>
      <c r="P89" s="7"/>
      <c r="Q89" s="54"/>
      <c r="R89" s="54"/>
      <c r="S89" s="11"/>
    </row>
    <row r="90" spans="1:19" x14ac:dyDescent="0.2">
      <c r="A90" s="172"/>
      <c r="B90" s="172"/>
      <c r="C90" s="160"/>
      <c r="D90" s="7"/>
      <c r="E90" s="7"/>
      <c r="F90" s="7"/>
      <c r="G90" s="175"/>
      <c r="H90" s="204"/>
      <c r="I90" s="7"/>
      <c r="J90" s="7"/>
      <c r="K90" s="7"/>
      <c r="L90" s="205"/>
      <c r="M90" s="8"/>
      <c r="N90" s="7"/>
      <c r="O90" s="7"/>
      <c r="P90" s="7"/>
      <c r="Q90" s="54"/>
      <c r="R90" s="54"/>
      <c r="S90" s="11"/>
    </row>
    <row r="91" spans="1:19" x14ac:dyDescent="0.2">
      <c r="A91" s="172"/>
      <c r="B91" s="172"/>
      <c r="C91" s="160"/>
      <c r="D91" s="7"/>
      <c r="E91" s="7"/>
      <c r="F91" s="7"/>
      <c r="G91" s="175"/>
      <c r="H91" s="204"/>
      <c r="I91" s="7"/>
      <c r="J91" s="7"/>
      <c r="K91" s="7"/>
      <c r="L91" s="205"/>
      <c r="M91" s="8"/>
      <c r="N91" s="7"/>
      <c r="O91" s="7"/>
      <c r="P91" s="7"/>
      <c r="Q91" s="54"/>
      <c r="R91" s="54"/>
      <c r="S91" s="11"/>
    </row>
    <row r="92" spans="1:19" ht="13.5" thickBot="1" x14ac:dyDescent="0.25">
      <c r="A92" s="172"/>
      <c r="B92" s="172"/>
      <c r="C92" s="160"/>
      <c r="D92" s="7"/>
      <c r="E92" s="7"/>
      <c r="F92" s="7"/>
      <c r="G92" s="175"/>
      <c r="H92" s="204"/>
      <c r="I92" s="7"/>
      <c r="J92" s="7"/>
      <c r="K92" s="7"/>
      <c r="L92" s="205"/>
      <c r="M92" s="8"/>
      <c r="N92" s="7"/>
      <c r="O92" s="7"/>
      <c r="P92" s="7"/>
      <c r="Q92" s="54"/>
      <c r="R92" s="16" t="s">
        <v>2</v>
      </c>
      <c r="S92" s="11"/>
    </row>
    <row r="93" spans="1:19" ht="22.5" customHeight="1" thickBot="1" x14ac:dyDescent="0.25">
      <c r="A93" s="293" t="s">
        <v>26</v>
      </c>
      <c r="B93" s="278"/>
      <c r="C93" s="279"/>
      <c r="D93" s="308" t="s">
        <v>28</v>
      </c>
      <c r="E93" s="309"/>
      <c r="F93" s="309"/>
      <c r="G93" s="309"/>
      <c r="H93" s="310"/>
      <c r="I93" s="308" t="s">
        <v>29</v>
      </c>
      <c r="J93" s="309"/>
      <c r="K93" s="309"/>
      <c r="L93" s="309"/>
      <c r="M93" s="310"/>
      <c r="N93" s="308" t="s">
        <v>3</v>
      </c>
      <c r="O93" s="309"/>
      <c r="P93" s="309"/>
      <c r="Q93" s="309"/>
      <c r="R93" s="310"/>
    </row>
    <row r="94" spans="1:19" x14ac:dyDescent="0.2">
      <c r="A94" s="267"/>
      <c r="B94" s="294"/>
      <c r="C94" s="251"/>
      <c r="D94" s="295" t="s">
        <v>27</v>
      </c>
      <c r="E94" s="296"/>
      <c r="F94" s="303" t="s">
        <v>9</v>
      </c>
      <c r="G94" s="305" t="s">
        <v>5</v>
      </c>
      <c r="H94" s="306"/>
      <c r="I94" s="295" t="s">
        <v>27</v>
      </c>
      <c r="J94" s="296"/>
      <c r="K94" s="303" t="s">
        <v>30</v>
      </c>
      <c r="L94" s="305" t="s">
        <v>5</v>
      </c>
      <c r="M94" s="306"/>
      <c r="N94" s="17" t="s">
        <v>6</v>
      </c>
      <c r="O94" s="18"/>
      <c r="P94" s="303" t="s">
        <v>30</v>
      </c>
      <c r="Q94" s="305" t="s">
        <v>5</v>
      </c>
      <c r="R94" s="306"/>
    </row>
    <row r="95" spans="1:19" ht="13.5" thickBot="1" x14ac:dyDescent="0.25">
      <c r="A95" s="268"/>
      <c r="B95" s="254"/>
      <c r="C95" s="255"/>
      <c r="D95" s="176" t="s">
        <v>7</v>
      </c>
      <c r="E95" s="177" t="s">
        <v>8</v>
      </c>
      <c r="F95" s="304"/>
      <c r="G95" s="177" t="s">
        <v>10</v>
      </c>
      <c r="H95" s="178" t="s">
        <v>11</v>
      </c>
      <c r="I95" s="176" t="s">
        <v>7</v>
      </c>
      <c r="J95" s="177" t="s">
        <v>8</v>
      </c>
      <c r="K95" s="307"/>
      <c r="L95" s="177" t="s">
        <v>10</v>
      </c>
      <c r="M95" s="178" t="s">
        <v>11</v>
      </c>
      <c r="N95" s="19" t="s">
        <v>7</v>
      </c>
      <c r="O95" s="20" t="s">
        <v>8</v>
      </c>
      <c r="P95" s="307"/>
      <c r="Q95" s="20" t="s">
        <v>10</v>
      </c>
      <c r="R95" s="21" t="s">
        <v>11</v>
      </c>
    </row>
    <row r="96" spans="1:19" ht="13.5" thickBot="1" x14ac:dyDescent="0.25">
      <c r="A96" s="272">
        <v>1</v>
      </c>
      <c r="B96" s="273"/>
      <c r="C96" s="274"/>
      <c r="D96" s="22">
        <v>2</v>
      </c>
      <c r="E96" s="23">
        <v>3</v>
      </c>
      <c r="F96" s="23">
        <v>4</v>
      </c>
      <c r="G96" s="23">
        <v>5</v>
      </c>
      <c r="H96" s="26">
        <v>6</v>
      </c>
      <c r="I96" s="206">
        <v>7</v>
      </c>
      <c r="J96" s="207">
        <v>8</v>
      </c>
      <c r="K96" s="207">
        <v>9</v>
      </c>
      <c r="L96" s="23">
        <v>10</v>
      </c>
      <c r="M96" s="26">
        <v>11</v>
      </c>
      <c r="N96" s="22">
        <v>12</v>
      </c>
      <c r="O96" s="23">
        <v>13</v>
      </c>
      <c r="P96" s="23">
        <v>14</v>
      </c>
      <c r="Q96" s="23">
        <v>15</v>
      </c>
      <c r="R96" s="26">
        <v>16</v>
      </c>
    </row>
    <row r="97" spans="1:18" ht="13.5" thickBot="1" x14ac:dyDescent="0.25">
      <c r="A97" s="275" t="s">
        <v>18</v>
      </c>
      <c r="B97" s="273"/>
      <c r="C97" s="274"/>
      <c r="D97" s="114">
        <v>1562553</v>
      </c>
      <c r="E97" s="125">
        <v>2358024</v>
      </c>
      <c r="F97" s="125">
        <v>2178472</v>
      </c>
      <c r="G97" s="107">
        <f>IF(ISERROR($F97/$D97*100),"x",$F97/$D97*100)</f>
        <v>139.41747895911371</v>
      </c>
      <c r="H97" s="108">
        <f>IF(ISERROR($F97/$E97*100),"x",$F97/$E97*100)</f>
        <v>92.385488866949615</v>
      </c>
      <c r="I97" s="114">
        <v>527569</v>
      </c>
      <c r="J97" s="125">
        <v>981542</v>
      </c>
      <c r="K97" s="125">
        <v>660400</v>
      </c>
      <c r="L97" s="107">
        <f>IF(ISERROR($K97/$I97*100),"x",$K97/$I97*100)</f>
        <v>125.17793880989976</v>
      </c>
      <c r="M97" s="108">
        <f>IF(ISERROR($K97/$J97*100),"x",$K97/$J97*100)</f>
        <v>67.2818891091772</v>
      </c>
      <c r="N97" s="104">
        <f>D$97+I$97</f>
        <v>2090122</v>
      </c>
      <c r="O97" s="105">
        <f>E$97+J$97</f>
        <v>3339566</v>
      </c>
      <c r="P97" s="106">
        <f>F$97+K$97</f>
        <v>2838872</v>
      </c>
      <c r="Q97" s="107">
        <f>IF(ISERROR($P97/$N97*100),"x",$P97/$N97*100)</f>
        <v>135.82326773269696</v>
      </c>
      <c r="R97" s="108">
        <f>IF(ISERROR($P97/$O97*100),"x",$P97/$O97*100)</f>
        <v>85.007213512174943</v>
      </c>
    </row>
    <row r="98" spans="1:18" x14ac:dyDescent="0.2">
      <c r="A98" s="276" t="s">
        <v>149</v>
      </c>
      <c r="B98" s="270"/>
      <c r="C98" s="271"/>
      <c r="D98" s="32"/>
      <c r="E98" s="32"/>
      <c r="F98" s="32"/>
      <c r="G98" s="28"/>
      <c r="H98" s="60"/>
      <c r="I98" s="82"/>
      <c r="J98" s="83"/>
      <c r="K98" s="83"/>
      <c r="L98" s="83"/>
      <c r="M98" s="35"/>
      <c r="N98" s="31"/>
      <c r="O98" s="32"/>
      <c r="P98" s="32"/>
      <c r="Q98" s="28"/>
      <c r="R98" s="35"/>
    </row>
    <row r="99" spans="1:18" x14ac:dyDescent="0.2">
      <c r="A99" s="133" t="s">
        <v>108</v>
      </c>
      <c r="B99" s="171"/>
      <c r="C99" s="140" t="s">
        <v>120</v>
      </c>
      <c r="D99" s="62">
        <v>35594</v>
      </c>
      <c r="E99" s="62">
        <v>37483</v>
      </c>
      <c r="F99" s="62">
        <v>29694</v>
      </c>
      <c r="G99" s="79">
        <f t="shared" ref="G99:G115" si="23">IF(ISERROR($F99/$D99*100),"x",$F99/$D99*100)</f>
        <v>83.424172613361804</v>
      </c>
      <c r="H99" s="68">
        <f t="shared" ref="H99:H115" si="24">IF(ISERROR($F99/$E99*100),"x",$F99/$E99*100)</f>
        <v>79.219913027239016</v>
      </c>
      <c r="I99" s="61">
        <v>3714</v>
      </c>
      <c r="J99" s="62">
        <v>4523</v>
      </c>
      <c r="K99" s="62">
        <v>4021</v>
      </c>
      <c r="L99" s="29">
        <f t="shared" ref="L99:L115" si="25">IF(ISERROR($K99/$I99*100),"x",$K99/$I99*100)</f>
        <v>108.26602046311255</v>
      </c>
      <c r="M99" s="33">
        <f t="shared" ref="M99:M115" si="26">IF(ISERROR($K99/$J99*100),"x",$K99/$J99*100)</f>
        <v>88.901171788635864</v>
      </c>
      <c r="N99" s="66">
        <f>$D99+$I99</f>
        <v>39308</v>
      </c>
      <c r="O99" s="109">
        <f>$E99+$J99</f>
        <v>42006</v>
      </c>
      <c r="P99" s="109">
        <f>$F99+$K99</f>
        <v>33715</v>
      </c>
      <c r="Q99" s="79">
        <f t="shared" ref="Q99:Q115" si="27">IF(ISERROR($P99/$N99*100),"x",$P99/$N99*100)</f>
        <v>85.771344255622267</v>
      </c>
      <c r="R99" s="33">
        <f t="shared" ref="R99:R115" si="28">IF(ISERROR($P99/$O99*100),"x",$P99/$O99*100)</f>
        <v>80.262343474741698</v>
      </c>
    </row>
    <row r="100" spans="1:18" x14ac:dyDescent="0.2">
      <c r="A100" s="133">
        <v>6121</v>
      </c>
      <c r="B100" s="171"/>
      <c r="C100" s="135" t="s">
        <v>112</v>
      </c>
      <c r="D100" s="69">
        <v>1156897</v>
      </c>
      <c r="E100" s="30">
        <v>1291080</v>
      </c>
      <c r="F100" s="30">
        <v>1234781</v>
      </c>
      <c r="G100" s="71">
        <f t="shared" si="23"/>
        <v>106.73214642271525</v>
      </c>
      <c r="H100" s="65">
        <f t="shared" si="24"/>
        <v>95.639387179725503</v>
      </c>
      <c r="I100" s="69">
        <v>437950</v>
      </c>
      <c r="J100" s="30">
        <v>891252</v>
      </c>
      <c r="K100" s="30">
        <v>593441</v>
      </c>
      <c r="L100" s="29">
        <f t="shared" si="25"/>
        <v>135.50428131065192</v>
      </c>
      <c r="M100" s="33">
        <f t="shared" si="26"/>
        <v>66.585096022224917</v>
      </c>
      <c r="N100" s="69">
        <f t="shared" ref="N100:N113" si="29">$D100+$I100</f>
        <v>1594847</v>
      </c>
      <c r="O100" s="92">
        <f t="shared" ref="O100:O113" si="30">$E100+$J100</f>
        <v>2182332</v>
      </c>
      <c r="P100" s="92">
        <f t="shared" ref="P100:P113" si="31">$F100+$K100</f>
        <v>1828222</v>
      </c>
      <c r="Q100" s="72">
        <f t="shared" si="27"/>
        <v>114.63306511533709</v>
      </c>
      <c r="R100" s="65">
        <f t="shared" si="28"/>
        <v>83.7737796082356</v>
      </c>
    </row>
    <row r="101" spans="1:18" x14ac:dyDescent="0.2">
      <c r="A101" s="133">
        <v>6122</v>
      </c>
      <c r="B101" s="171"/>
      <c r="C101" s="135" t="s">
        <v>113</v>
      </c>
      <c r="D101" s="69">
        <v>3553</v>
      </c>
      <c r="E101" s="30">
        <v>66864</v>
      </c>
      <c r="F101" s="30">
        <v>64512</v>
      </c>
      <c r="G101" s="72" t="s">
        <v>14</v>
      </c>
      <c r="H101" s="70">
        <f t="shared" si="24"/>
        <v>96.482412060301499</v>
      </c>
      <c r="I101" s="69">
        <v>3102</v>
      </c>
      <c r="J101" s="30">
        <v>28422</v>
      </c>
      <c r="K101" s="30">
        <v>27102</v>
      </c>
      <c r="L101" s="29">
        <f t="shared" si="25"/>
        <v>873.6943907156674</v>
      </c>
      <c r="M101" s="33">
        <f t="shared" si="26"/>
        <v>95.355710365210044</v>
      </c>
      <c r="N101" s="69">
        <f t="shared" si="29"/>
        <v>6655</v>
      </c>
      <c r="O101" s="92">
        <f t="shared" si="30"/>
        <v>95286</v>
      </c>
      <c r="P101" s="92">
        <f t="shared" si="31"/>
        <v>91614</v>
      </c>
      <c r="Q101" s="72" t="s">
        <v>14</v>
      </c>
      <c r="R101" s="70">
        <f t="shared" si="28"/>
        <v>96.14633839178893</v>
      </c>
    </row>
    <row r="102" spans="1:18" x14ac:dyDescent="0.2">
      <c r="A102" s="133">
        <v>6123</v>
      </c>
      <c r="B102" s="171"/>
      <c r="C102" s="140" t="s">
        <v>114</v>
      </c>
      <c r="D102" s="69">
        <v>4500</v>
      </c>
      <c r="E102" s="30">
        <v>27756</v>
      </c>
      <c r="F102" s="30">
        <v>26955</v>
      </c>
      <c r="G102" s="72">
        <f t="shared" si="23"/>
        <v>599</v>
      </c>
      <c r="H102" s="70">
        <f t="shared" si="24"/>
        <v>97.114137483787289</v>
      </c>
      <c r="I102" s="69">
        <v>0</v>
      </c>
      <c r="J102" s="30">
        <v>1230</v>
      </c>
      <c r="K102" s="30">
        <v>1258</v>
      </c>
      <c r="L102" s="29" t="str">
        <f t="shared" si="25"/>
        <v>x</v>
      </c>
      <c r="M102" s="33">
        <f t="shared" si="26"/>
        <v>102.27642276422763</v>
      </c>
      <c r="N102" s="69">
        <f t="shared" si="29"/>
        <v>4500</v>
      </c>
      <c r="O102" s="92">
        <f t="shared" si="30"/>
        <v>28986</v>
      </c>
      <c r="P102" s="92">
        <f t="shared" si="31"/>
        <v>28213</v>
      </c>
      <c r="Q102" s="72">
        <f t="shared" si="27"/>
        <v>626.95555555555552</v>
      </c>
      <c r="R102" s="70">
        <f t="shared" si="28"/>
        <v>97.333195335679292</v>
      </c>
    </row>
    <row r="103" spans="1:18" x14ac:dyDescent="0.2">
      <c r="A103" s="133">
        <v>6125</v>
      </c>
      <c r="B103" s="171"/>
      <c r="C103" s="140" t="s">
        <v>115</v>
      </c>
      <c r="D103" s="69">
        <v>8000</v>
      </c>
      <c r="E103" s="30">
        <v>12477</v>
      </c>
      <c r="F103" s="30">
        <v>11135</v>
      </c>
      <c r="G103" s="72">
        <f t="shared" si="23"/>
        <v>139.1875</v>
      </c>
      <c r="H103" s="70">
        <f t="shared" si="24"/>
        <v>89.244209345195159</v>
      </c>
      <c r="I103" s="69">
        <v>194</v>
      </c>
      <c r="J103" s="30">
        <v>1907</v>
      </c>
      <c r="K103" s="30">
        <v>1860</v>
      </c>
      <c r="L103" s="29">
        <f t="shared" si="25"/>
        <v>958.76288659793806</v>
      </c>
      <c r="M103" s="33">
        <f t="shared" si="26"/>
        <v>97.53539590980597</v>
      </c>
      <c r="N103" s="69">
        <f t="shared" si="29"/>
        <v>8194</v>
      </c>
      <c r="O103" s="92">
        <f t="shared" si="30"/>
        <v>14384</v>
      </c>
      <c r="P103" s="92">
        <f t="shared" si="31"/>
        <v>12995</v>
      </c>
      <c r="Q103" s="72">
        <f t="shared" si="27"/>
        <v>158.5916524286063</v>
      </c>
      <c r="R103" s="70">
        <f t="shared" si="28"/>
        <v>90.343437152391544</v>
      </c>
    </row>
    <row r="104" spans="1:18" x14ac:dyDescent="0.2">
      <c r="A104" s="133">
        <v>6130</v>
      </c>
      <c r="B104" s="171"/>
      <c r="C104" s="140" t="s">
        <v>116</v>
      </c>
      <c r="D104" s="69">
        <v>39600</v>
      </c>
      <c r="E104" s="30">
        <v>33850</v>
      </c>
      <c r="F104" s="30">
        <v>17623</v>
      </c>
      <c r="G104" s="72">
        <f t="shared" si="23"/>
        <v>44.502525252525253</v>
      </c>
      <c r="H104" s="70">
        <f t="shared" si="24"/>
        <v>52.062038404726742</v>
      </c>
      <c r="I104" s="69">
        <v>17185</v>
      </c>
      <c r="J104" s="30">
        <v>35797</v>
      </c>
      <c r="K104" s="30">
        <v>20850</v>
      </c>
      <c r="L104" s="29">
        <f t="shared" si="25"/>
        <v>121.3267384346814</v>
      </c>
      <c r="M104" s="33">
        <f t="shared" si="26"/>
        <v>58.24510433835237</v>
      </c>
      <c r="N104" s="69">
        <f t="shared" si="29"/>
        <v>56785</v>
      </c>
      <c r="O104" s="92">
        <f t="shared" si="30"/>
        <v>69647</v>
      </c>
      <c r="P104" s="92">
        <f t="shared" si="31"/>
        <v>38473</v>
      </c>
      <c r="Q104" s="72">
        <f t="shared" si="27"/>
        <v>67.752047195562199</v>
      </c>
      <c r="R104" s="70">
        <f t="shared" si="28"/>
        <v>55.239995979726331</v>
      </c>
    </row>
    <row r="105" spans="1:18" x14ac:dyDescent="0.2">
      <c r="A105" s="133">
        <v>6201</v>
      </c>
      <c r="B105" s="171"/>
      <c r="C105" s="140" t="s">
        <v>117</v>
      </c>
      <c r="D105" s="69">
        <v>0</v>
      </c>
      <c r="E105" s="30">
        <v>378000</v>
      </c>
      <c r="F105" s="30">
        <v>378000</v>
      </c>
      <c r="G105" s="72" t="str">
        <f t="shared" si="23"/>
        <v>x</v>
      </c>
      <c r="H105" s="70">
        <f t="shared" si="24"/>
        <v>100</v>
      </c>
      <c r="I105" s="69">
        <v>0</v>
      </c>
      <c r="J105" s="30">
        <v>0</v>
      </c>
      <c r="K105" s="30">
        <v>0</v>
      </c>
      <c r="L105" s="29" t="str">
        <f t="shared" si="25"/>
        <v>x</v>
      </c>
      <c r="M105" s="33" t="str">
        <f t="shared" si="26"/>
        <v>x</v>
      </c>
      <c r="N105" s="69">
        <f t="shared" si="29"/>
        <v>0</v>
      </c>
      <c r="O105" s="92">
        <f t="shared" si="30"/>
        <v>378000</v>
      </c>
      <c r="P105" s="92">
        <f t="shared" si="31"/>
        <v>378000</v>
      </c>
      <c r="Q105" s="72" t="str">
        <f t="shared" si="27"/>
        <v>x</v>
      </c>
      <c r="R105" s="70">
        <f t="shared" si="28"/>
        <v>100</v>
      </c>
    </row>
    <row r="106" spans="1:18" x14ac:dyDescent="0.2">
      <c r="A106" s="133">
        <v>6202</v>
      </c>
      <c r="B106" s="171"/>
      <c r="C106" s="140" t="s">
        <v>118</v>
      </c>
      <c r="D106" s="69">
        <v>0</v>
      </c>
      <c r="E106" s="30">
        <v>0</v>
      </c>
      <c r="F106" s="30">
        <v>0</v>
      </c>
      <c r="G106" s="72" t="str">
        <f t="shared" si="23"/>
        <v>x</v>
      </c>
      <c r="H106" s="70" t="str">
        <f t="shared" si="24"/>
        <v>x</v>
      </c>
      <c r="I106" s="69">
        <v>0</v>
      </c>
      <c r="J106" s="30">
        <v>0</v>
      </c>
      <c r="K106" s="30">
        <v>0</v>
      </c>
      <c r="L106" s="29" t="str">
        <f t="shared" si="25"/>
        <v>x</v>
      </c>
      <c r="M106" s="33" t="str">
        <f t="shared" si="26"/>
        <v>x</v>
      </c>
      <c r="N106" s="69">
        <f t="shared" si="29"/>
        <v>0</v>
      </c>
      <c r="O106" s="92">
        <f t="shared" si="30"/>
        <v>0</v>
      </c>
      <c r="P106" s="92">
        <f t="shared" si="31"/>
        <v>0</v>
      </c>
      <c r="Q106" s="72" t="str">
        <f t="shared" si="27"/>
        <v>x</v>
      </c>
      <c r="R106" s="70" t="str">
        <f t="shared" si="28"/>
        <v>x</v>
      </c>
    </row>
    <row r="107" spans="1:18" x14ac:dyDescent="0.2">
      <c r="A107" s="133" t="s">
        <v>121</v>
      </c>
      <c r="B107" s="171"/>
      <c r="C107" s="140" t="s">
        <v>122</v>
      </c>
      <c r="D107" s="69">
        <v>136474</v>
      </c>
      <c r="E107" s="30">
        <v>100505</v>
      </c>
      <c r="F107" s="30">
        <v>44588</v>
      </c>
      <c r="G107" s="72">
        <f t="shared" si="23"/>
        <v>32.671424593695505</v>
      </c>
      <c r="H107" s="70">
        <f t="shared" si="24"/>
        <v>44.363961991940698</v>
      </c>
      <c r="I107" s="69">
        <v>0</v>
      </c>
      <c r="J107" s="30">
        <v>0</v>
      </c>
      <c r="K107" s="30">
        <v>0</v>
      </c>
      <c r="L107" s="29" t="str">
        <f t="shared" si="25"/>
        <v>x</v>
      </c>
      <c r="M107" s="33" t="str">
        <f t="shared" si="26"/>
        <v>x</v>
      </c>
      <c r="N107" s="69">
        <f t="shared" si="29"/>
        <v>136474</v>
      </c>
      <c r="O107" s="92">
        <f t="shared" si="30"/>
        <v>100505</v>
      </c>
      <c r="P107" s="92">
        <f t="shared" si="31"/>
        <v>44588</v>
      </c>
      <c r="Q107" s="72">
        <f t="shared" si="27"/>
        <v>32.671424593695505</v>
      </c>
      <c r="R107" s="70">
        <f t="shared" si="28"/>
        <v>44.363961991940698</v>
      </c>
    </row>
    <row r="108" spans="1:18" x14ac:dyDescent="0.2">
      <c r="A108" s="133" t="s">
        <v>109</v>
      </c>
      <c r="B108" s="171"/>
      <c r="C108" s="135" t="s">
        <v>123</v>
      </c>
      <c r="D108" s="69">
        <v>0</v>
      </c>
      <c r="E108" s="30">
        <v>14725</v>
      </c>
      <c r="F108" s="30">
        <v>14722</v>
      </c>
      <c r="G108" s="72" t="str">
        <f t="shared" si="23"/>
        <v>x</v>
      </c>
      <c r="H108" s="70">
        <f t="shared" si="24"/>
        <v>99.979626485568758</v>
      </c>
      <c r="I108" s="69">
        <v>58</v>
      </c>
      <c r="J108" s="30">
        <v>668</v>
      </c>
      <c r="K108" s="30">
        <v>668</v>
      </c>
      <c r="L108" s="29" t="s">
        <v>14</v>
      </c>
      <c r="M108" s="33">
        <f t="shared" si="26"/>
        <v>100</v>
      </c>
      <c r="N108" s="69">
        <f t="shared" si="29"/>
        <v>58</v>
      </c>
      <c r="O108" s="92">
        <f t="shared" si="30"/>
        <v>15393</v>
      </c>
      <c r="P108" s="92">
        <f t="shared" si="31"/>
        <v>15390</v>
      </c>
      <c r="Q108" s="72" t="s">
        <v>14</v>
      </c>
      <c r="R108" s="70">
        <f t="shared" si="28"/>
        <v>99.980510621711176</v>
      </c>
    </row>
    <row r="109" spans="1:18" x14ac:dyDescent="0.2">
      <c r="A109" s="133">
        <v>6341</v>
      </c>
      <c r="B109" s="171"/>
      <c r="C109" s="140" t="s">
        <v>124</v>
      </c>
      <c r="D109" s="69">
        <v>88374</v>
      </c>
      <c r="E109" s="30">
        <v>207496</v>
      </c>
      <c r="F109" s="30">
        <v>187891</v>
      </c>
      <c r="G109" s="72">
        <f t="shared" si="23"/>
        <v>212.60891212347525</v>
      </c>
      <c r="H109" s="70">
        <f t="shared" si="24"/>
        <v>90.551625091568027</v>
      </c>
      <c r="I109" s="69">
        <v>0</v>
      </c>
      <c r="J109" s="30">
        <v>0</v>
      </c>
      <c r="K109" s="30">
        <v>0</v>
      </c>
      <c r="L109" s="29" t="str">
        <f t="shared" si="25"/>
        <v>x</v>
      </c>
      <c r="M109" s="33" t="str">
        <f t="shared" si="26"/>
        <v>x</v>
      </c>
      <c r="N109" s="69">
        <f t="shared" si="29"/>
        <v>88374</v>
      </c>
      <c r="O109" s="92">
        <f t="shared" si="30"/>
        <v>207496</v>
      </c>
      <c r="P109" s="92">
        <f t="shared" si="31"/>
        <v>187891</v>
      </c>
      <c r="Q109" s="72">
        <f t="shared" si="27"/>
        <v>212.60891212347525</v>
      </c>
      <c r="R109" s="70">
        <f t="shared" si="28"/>
        <v>90.551625091568027</v>
      </c>
    </row>
    <row r="110" spans="1:18" x14ac:dyDescent="0.2">
      <c r="A110" s="133" t="s">
        <v>110</v>
      </c>
      <c r="B110" s="171"/>
      <c r="C110" s="140" t="s">
        <v>125</v>
      </c>
      <c r="D110" s="69">
        <v>15321</v>
      </c>
      <c r="E110" s="30">
        <v>102225</v>
      </c>
      <c r="F110" s="30">
        <v>90363</v>
      </c>
      <c r="G110" s="72">
        <f t="shared" si="23"/>
        <v>589.79831603681225</v>
      </c>
      <c r="H110" s="70">
        <f t="shared" si="24"/>
        <v>88.396184886280267</v>
      </c>
      <c r="I110" s="69">
        <v>2715</v>
      </c>
      <c r="J110" s="30">
        <v>6743</v>
      </c>
      <c r="K110" s="30">
        <v>6552</v>
      </c>
      <c r="L110" s="29">
        <f t="shared" si="25"/>
        <v>241.32596685082873</v>
      </c>
      <c r="M110" s="33">
        <f t="shared" si="26"/>
        <v>97.167432893370915</v>
      </c>
      <c r="N110" s="69">
        <f t="shared" si="29"/>
        <v>18036</v>
      </c>
      <c r="O110" s="92">
        <f t="shared" si="30"/>
        <v>108968</v>
      </c>
      <c r="P110" s="92">
        <f t="shared" si="31"/>
        <v>96915</v>
      </c>
      <c r="Q110" s="72">
        <f t="shared" si="27"/>
        <v>537.34198270126421</v>
      </c>
      <c r="R110" s="70">
        <f t="shared" si="28"/>
        <v>88.938954555465827</v>
      </c>
    </row>
    <row r="111" spans="1:18" x14ac:dyDescent="0.2">
      <c r="A111" s="133" t="s">
        <v>111</v>
      </c>
      <c r="B111" s="171"/>
      <c r="C111" s="140" t="s">
        <v>119</v>
      </c>
      <c r="D111" s="69">
        <v>42126</v>
      </c>
      <c r="E111" s="30">
        <v>80623</v>
      </c>
      <c r="F111" s="30">
        <v>78045</v>
      </c>
      <c r="G111" s="72">
        <f t="shared" si="23"/>
        <v>185.26563167639938</v>
      </c>
      <c r="H111" s="70">
        <f t="shared" si="24"/>
        <v>96.802401299877204</v>
      </c>
      <c r="I111" s="69">
        <v>0</v>
      </c>
      <c r="J111" s="30">
        <v>935</v>
      </c>
      <c r="K111" s="30">
        <v>935</v>
      </c>
      <c r="L111" s="29" t="str">
        <f t="shared" si="25"/>
        <v>x</v>
      </c>
      <c r="M111" s="33">
        <f t="shared" si="26"/>
        <v>100</v>
      </c>
      <c r="N111" s="69">
        <f t="shared" si="29"/>
        <v>42126</v>
      </c>
      <c r="O111" s="92">
        <f t="shared" si="30"/>
        <v>81558</v>
      </c>
      <c r="P111" s="92">
        <f t="shared" si="31"/>
        <v>78980</v>
      </c>
      <c r="Q111" s="72">
        <f t="shared" si="27"/>
        <v>187.48516355694821</v>
      </c>
      <c r="R111" s="70">
        <f t="shared" si="28"/>
        <v>96.839059319747918</v>
      </c>
    </row>
    <row r="112" spans="1:18" x14ac:dyDescent="0.2">
      <c r="A112" s="133">
        <v>6901</v>
      </c>
      <c r="B112" s="171"/>
      <c r="C112" s="140" t="s">
        <v>126</v>
      </c>
      <c r="D112" s="69">
        <v>0</v>
      </c>
      <c r="E112" s="30">
        <v>0</v>
      </c>
      <c r="F112" s="30">
        <v>0</v>
      </c>
      <c r="G112" s="72" t="str">
        <f t="shared" si="23"/>
        <v>x</v>
      </c>
      <c r="H112" s="70" t="str">
        <f t="shared" si="24"/>
        <v>x</v>
      </c>
      <c r="I112" s="208">
        <v>62651</v>
      </c>
      <c r="J112" s="209">
        <v>6266</v>
      </c>
      <c r="K112" s="209">
        <v>0</v>
      </c>
      <c r="L112" s="29">
        <f t="shared" si="25"/>
        <v>0</v>
      </c>
      <c r="M112" s="33">
        <f t="shared" si="26"/>
        <v>0</v>
      </c>
      <c r="N112" s="69">
        <f t="shared" si="29"/>
        <v>62651</v>
      </c>
      <c r="O112" s="92">
        <f t="shared" si="30"/>
        <v>6266</v>
      </c>
      <c r="P112" s="92">
        <f t="shared" si="31"/>
        <v>0</v>
      </c>
      <c r="Q112" s="72">
        <f t="shared" si="27"/>
        <v>0</v>
      </c>
      <c r="R112" s="70">
        <f t="shared" si="28"/>
        <v>0</v>
      </c>
    </row>
    <row r="113" spans="1:20" ht="13.5" thickBot="1" x14ac:dyDescent="0.25">
      <c r="A113" s="151">
        <v>6909</v>
      </c>
      <c r="B113" s="210"/>
      <c r="C113" s="153" t="s">
        <v>127</v>
      </c>
      <c r="D113" s="69">
        <v>32114</v>
      </c>
      <c r="E113" s="30">
        <v>870</v>
      </c>
      <c r="F113" s="211">
        <v>0</v>
      </c>
      <c r="G113" s="110">
        <f t="shared" si="23"/>
        <v>0</v>
      </c>
      <c r="H113" s="70">
        <f t="shared" si="24"/>
        <v>0</v>
      </c>
      <c r="I113" s="80">
        <v>0</v>
      </c>
      <c r="J113" s="75">
        <v>0</v>
      </c>
      <c r="K113" s="212">
        <v>0</v>
      </c>
      <c r="L113" s="110" t="str">
        <f t="shared" si="25"/>
        <v>x</v>
      </c>
      <c r="M113" s="111" t="str">
        <f t="shared" si="26"/>
        <v>x</v>
      </c>
      <c r="N113" s="61">
        <f t="shared" si="29"/>
        <v>32114</v>
      </c>
      <c r="O113" s="62">
        <f t="shared" si="30"/>
        <v>870</v>
      </c>
      <c r="P113" s="62">
        <f t="shared" si="31"/>
        <v>0</v>
      </c>
      <c r="Q113" s="110">
        <f t="shared" si="27"/>
        <v>0</v>
      </c>
      <c r="R113" s="111">
        <f t="shared" si="28"/>
        <v>0</v>
      </c>
      <c r="T113" s="11"/>
    </row>
    <row r="114" spans="1:20" ht="9" customHeight="1" x14ac:dyDescent="0.2">
      <c r="A114" s="213"/>
      <c r="B114" s="214"/>
      <c r="C114" s="187" t="s">
        <v>1</v>
      </c>
      <c r="D114" s="58" t="s">
        <v>1</v>
      </c>
      <c r="E114" s="59" t="s">
        <v>1</v>
      </c>
      <c r="F114" s="59"/>
      <c r="G114" s="28"/>
      <c r="H114" s="60"/>
      <c r="I114" s="61" t="s">
        <v>1</v>
      </c>
      <c r="J114" s="62" t="s">
        <v>1</v>
      </c>
      <c r="K114" s="62" t="s">
        <v>1</v>
      </c>
      <c r="L114" s="28"/>
      <c r="M114" s="60"/>
      <c r="N114" s="58"/>
      <c r="O114" s="59"/>
      <c r="P114" s="59"/>
      <c r="Q114" s="28"/>
      <c r="R114" s="60"/>
    </row>
    <row r="115" spans="1:20" ht="15" customHeight="1" thickBot="1" x14ac:dyDescent="0.25">
      <c r="A115" s="256" t="s">
        <v>150</v>
      </c>
      <c r="B115" s="257"/>
      <c r="C115" s="258"/>
      <c r="D115" s="97">
        <f>D$66+D$97</f>
        <v>7341573</v>
      </c>
      <c r="E115" s="98">
        <f>E$66+E$97</f>
        <v>9287780</v>
      </c>
      <c r="F115" s="99">
        <f>F$66+F$97</f>
        <v>8266499</v>
      </c>
      <c r="G115" s="87">
        <f t="shared" si="23"/>
        <v>112.59847174440682</v>
      </c>
      <c r="H115" s="88">
        <f t="shared" si="24"/>
        <v>89.004035409968793</v>
      </c>
      <c r="I115" s="97">
        <f>I$66+I$97</f>
        <v>2486766</v>
      </c>
      <c r="J115" s="98">
        <f t="shared" ref="J115:K115" si="32">J$66+J$97</f>
        <v>3385524</v>
      </c>
      <c r="K115" s="99">
        <f t="shared" si="32"/>
        <v>2764302</v>
      </c>
      <c r="L115" s="87">
        <f t="shared" si="25"/>
        <v>111.16051932509934</v>
      </c>
      <c r="M115" s="88">
        <f t="shared" si="26"/>
        <v>81.650639605567704</v>
      </c>
      <c r="N115" s="97">
        <f>N$66+N$97</f>
        <v>9828339</v>
      </c>
      <c r="O115" s="98">
        <f>O$66+O$97</f>
        <v>12673304</v>
      </c>
      <c r="P115" s="99">
        <f>P$66+P$97</f>
        <v>11030801</v>
      </c>
      <c r="Q115" s="87">
        <f t="shared" si="27"/>
        <v>112.23464107210792</v>
      </c>
      <c r="R115" s="88">
        <f t="shared" si="28"/>
        <v>87.039662269602303</v>
      </c>
    </row>
    <row r="116" spans="1:20" ht="15" customHeight="1" thickBot="1" x14ac:dyDescent="0.25">
      <c r="A116" s="277" t="s">
        <v>19</v>
      </c>
      <c r="B116" s="263"/>
      <c r="C116" s="264"/>
      <c r="D116" s="97">
        <f>D$64-D$115</f>
        <v>-820795</v>
      </c>
      <c r="E116" s="124">
        <f>E$64-E$115</f>
        <v>-1221627</v>
      </c>
      <c r="F116" s="125">
        <f>F$64-F$115</f>
        <v>34990</v>
      </c>
      <c r="G116" s="107" t="s">
        <v>14</v>
      </c>
      <c r="H116" s="108" t="s">
        <v>14</v>
      </c>
      <c r="I116" s="97">
        <f>I$64-I$115</f>
        <v>-326277</v>
      </c>
      <c r="J116" s="124">
        <f>J$64-J$115</f>
        <v>-707839</v>
      </c>
      <c r="K116" s="125">
        <f>K$64-K$115</f>
        <v>-41526</v>
      </c>
      <c r="L116" s="107" t="s">
        <v>14</v>
      </c>
      <c r="M116" s="108" t="s">
        <v>14</v>
      </c>
      <c r="N116" s="112">
        <f>N$64-N$115</f>
        <v>-1147072</v>
      </c>
      <c r="O116" s="112">
        <f>O$64-O$115</f>
        <v>-1929466</v>
      </c>
      <c r="P116" s="112">
        <f>P$64-P$115-1</f>
        <v>-6536</v>
      </c>
      <c r="Q116" s="107" t="s">
        <v>14</v>
      </c>
      <c r="R116" s="108" t="s">
        <v>14</v>
      </c>
    </row>
    <row r="117" spans="1:20" ht="6" customHeight="1" x14ac:dyDescent="0.2">
      <c r="A117" s="265" t="s">
        <v>1</v>
      </c>
      <c r="B117" s="260"/>
      <c r="C117" s="261"/>
      <c r="D117" s="215" t="s">
        <v>1</v>
      </c>
      <c r="E117" s="216" t="s">
        <v>1</v>
      </c>
      <c r="F117" s="216" t="s">
        <v>1</v>
      </c>
      <c r="G117" s="28"/>
      <c r="H117" s="60"/>
      <c r="I117" s="59"/>
      <c r="J117" s="59"/>
      <c r="K117" s="59"/>
      <c r="L117" s="28"/>
      <c r="M117" s="60"/>
      <c r="N117" s="58"/>
      <c r="O117" s="59"/>
      <c r="P117" s="113"/>
      <c r="Q117" s="28"/>
      <c r="R117" s="60"/>
    </row>
    <row r="118" spans="1:20" ht="15.75" customHeight="1" thickBot="1" x14ac:dyDescent="0.25">
      <c r="A118" s="256" t="s">
        <v>151</v>
      </c>
      <c r="B118" s="257"/>
      <c r="C118" s="258"/>
      <c r="D118" s="97">
        <f>D$120+D$126+D$127+D$128</f>
        <v>820795</v>
      </c>
      <c r="E118" s="98">
        <f>E$120+E$126+E$127+E$128</f>
        <v>1221627</v>
      </c>
      <c r="F118" s="99">
        <f>F$120+F$126+F$127+F$128</f>
        <v>-34990</v>
      </c>
      <c r="G118" s="87" t="s">
        <v>14</v>
      </c>
      <c r="H118" s="88" t="s">
        <v>14</v>
      </c>
      <c r="I118" s="112">
        <f>I$120+I$126+I$127+I$128</f>
        <v>326277</v>
      </c>
      <c r="J118" s="99">
        <f>J$120+J$126+J$127+J$128</f>
        <v>707839</v>
      </c>
      <c r="K118" s="99">
        <f>K$120+K$126+K$127+K$128</f>
        <v>41526</v>
      </c>
      <c r="L118" s="87" t="s">
        <v>14</v>
      </c>
      <c r="M118" s="88" t="s">
        <v>14</v>
      </c>
      <c r="N118" s="97">
        <f>D$118+I$118</f>
        <v>1147072</v>
      </c>
      <c r="O118" s="98">
        <f>E$118+J$118</f>
        <v>1929466</v>
      </c>
      <c r="P118" s="99">
        <f>F$118+K$118</f>
        <v>6536</v>
      </c>
      <c r="Q118" s="87" t="s">
        <v>14</v>
      </c>
      <c r="R118" s="88" t="s">
        <v>14</v>
      </c>
      <c r="T118" s="1" t="s">
        <v>1</v>
      </c>
    </row>
    <row r="119" spans="1:20" x14ac:dyDescent="0.2">
      <c r="A119" s="259" t="s">
        <v>152</v>
      </c>
      <c r="B119" s="260"/>
      <c r="C119" s="261"/>
      <c r="D119" s="58"/>
      <c r="E119" s="113" t="s">
        <v>1</v>
      </c>
      <c r="F119" s="113"/>
      <c r="G119" s="28"/>
      <c r="H119" s="60"/>
      <c r="I119" s="58"/>
      <c r="J119" s="113"/>
      <c r="K119" s="113"/>
      <c r="L119" s="28"/>
      <c r="M119" s="60"/>
      <c r="N119" s="58"/>
      <c r="O119" s="113"/>
      <c r="P119" s="113"/>
      <c r="Q119" s="28"/>
      <c r="R119" s="60"/>
    </row>
    <row r="120" spans="1:20" x14ac:dyDescent="0.2">
      <c r="A120" s="217" t="s">
        <v>128</v>
      </c>
      <c r="B120" s="171"/>
      <c r="C120" s="218" t="s">
        <v>133</v>
      </c>
      <c r="D120" s="219">
        <f>SUM(D$121:D$125)</f>
        <v>1204962</v>
      </c>
      <c r="E120" s="219">
        <f>SUM(E$121:E$125)</f>
        <v>1306153</v>
      </c>
      <c r="F120" s="219">
        <f>SUM(F$121:F$125)</f>
        <v>2512115</v>
      </c>
      <c r="G120" s="64" t="s">
        <v>14</v>
      </c>
      <c r="H120" s="78" t="s">
        <v>14</v>
      </c>
      <c r="I120" s="220">
        <f>SUM(I$123:I$125)</f>
        <v>337617</v>
      </c>
      <c r="J120" s="221">
        <f>SUM(J$123:J$125)</f>
        <v>716603</v>
      </c>
      <c r="K120" s="63">
        <f>SUM(K$123:K$125)</f>
        <v>55406</v>
      </c>
      <c r="L120" s="64" t="s">
        <v>14</v>
      </c>
      <c r="M120" s="78" t="s">
        <v>14</v>
      </c>
      <c r="N120" s="31">
        <f t="shared" ref="N120:N128" si="33">$D120+$I120</f>
        <v>1542579</v>
      </c>
      <c r="O120" s="63">
        <f>$E120+$J120</f>
        <v>2022756</v>
      </c>
      <c r="P120" s="63">
        <f>$F120+$K120</f>
        <v>2567521</v>
      </c>
      <c r="Q120" s="71" t="s">
        <v>14</v>
      </c>
      <c r="R120" s="78" t="s">
        <v>14</v>
      </c>
    </row>
    <row r="121" spans="1:20" x14ac:dyDescent="0.2">
      <c r="A121" s="222" t="s">
        <v>129</v>
      </c>
      <c r="B121" s="171"/>
      <c r="C121" s="223" t="s">
        <v>139</v>
      </c>
      <c r="D121" s="224">
        <v>0</v>
      </c>
      <c r="E121" s="225">
        <v>890000</v>
      </c>
      <c r="F121" s="225">
        <v>1690000</v>
      </c>
      <c r="G121" s="79" t="s">
        <v>14</v>
      </c>
      <c r="H121" s="33" t="s">
        <v>14</v>
      </c>
      <c r="I121" s="40">
        <v>0</v>
      </c>
      <c r="J121" s="41">
        <v>0</v>
      </c>
      <c r="K121" s="36">
        <v>0</v>
      </c>
      <c r="L121" s="29" t="s">
        <v>14</v>
      </c>
      <c r="M121" s="33" t="s">
        <v>14</v>
      </c>
      <c r="N121" s="73">
        <f t="shared" si="33"/>
        <v>0</v>
      </c>
      <c r="O121" s="36">
        <f t="shared" ref="O121:O128" si="34">$E121+$J121</f>
        <v>890000</v>
      </c>
      <c r="P121" s="36">
        <f t="shared" ref="P121:P128" si="35">$F121+$K121</f>
        <v>1690000</v>
      </c>
      <c r="Q121" s="79" t="s">
        <v>14</v>
      </c>
      <c r="R121" s="68" t="s">
        <v>14</v>
      </c>
    </row>
    <row r="122" spans="1:20" x14ac:dyDescent="0.2">
      <c r="A122" s="222"/>
      <c r="B122" s="171"/>
      <c r="C122" s="223" t="s">
        <v>141</v>
      </c>
      <c r="D122" s="226">
        <v>0</v>
      </c>
      <c r="E122" s="227">
        <v>-1150000</v>
      </c>
      <c r="F122" s="227">
        <v>-1950000</v>
      </c>
      <c r="G122" s="72" t="s">
        <v>14</v>
      </c>
      <c r="H122" s="70" t="s">
        <v>14</v>
      </c>
      <c r="I122" s="40">
        <v>0</v>
      </c>
      <c r="J122" s="41">
        <v>0</v>
      </c>
      <c r="K122" s="36">
        <v>0</v>
      </c>
      <c r="L122" s="29" t="s">
        <v>14</v>
      </c>
      <c r="M122" s="33" t="s">
        <v>14</v>
      </c>
      <c r="N122" s="73">
        <f t="shared" si="33"/>
        <v>0</v>
      </c>
      <c r="O122" s="36">
        <f t="shared" si="34"/>
        <v>-1150000</v>
      </c>
      <c r="P122" s="36">
        <f t="shared" si="35"/>
        <v>-1950000</v>
      </c>
      <c r="Q122" s="29" t="s">
        <v>14</v>
      </c>
      <c r="R122" s="33" t="s">
        <v>14</v>
      </c>
    </row>
    <row r="123" spans="1:20" x14ac:dyDescent="0.2">
      <c r="A123" s="222"/>
      <c r="B123" s="171"/>
      <c r="C123" s="223" t="s">
        <v>140</v>
      </c>
      <c r="D123" s="228">
        <v>1204962</v>
      </c>
      <c r="E123" s="229">
        <v>1566153</v>
      </c>
      <c r="F123" s="168">
        <v>1104494</v>
      </c>
      <c r="G123" s="29" t="s">
        <v>14</v>
      </c>
      <c r="H123" s="33" t="s">
        <v>14</v>
      </c>
      <c r="I123" s="148">
        <v>337617</v>
      </c>
      <c r="J123" s="168">
        <v>716603</v>
      </c>
      <c r="K123" s="168">
        <v>55406</v>
      </c>
      <c r="L123" s="29" t="s">
        <v>14</v>
      </c>
      <c r="M123" s="33" t="s">
        <v>14</v>
      </c>
      <c r="N123" s="73">
        <f t="shared" si="33"/>
        <v>1542579</v>
      </c>
      <c r="O123" s="36">
        <f t="shared" si="34"/>
        <v>2282756</v>
      </c>
      <c r="P123" s="36">
        <f t="shared" si="35"/>
        <v>1159900</v>
      </c>
      <c r="Q123" s="29" t="s">
        <v>14</v>
      </c>
      <c r="R123" s="33" t="s">
        <v>14</v>
      </c>
    </row>
    <row r="124" spans="1:20" x14ac:dyDescent="0.2">
      <c r="A124" s="222"/>
      <c r="B124" s="171"/>
      <c r="C124" s="135" t="s">
        <v>134</v>
      </c>
      <c r="D124" s="230">
        <v>0</v>
      </c>
      <c r="E124" s="231">
        <v>0</v>
      </c>
      <c r="F124" s="142">
        <v>4653601</v>
      </c>
      <c r="G124" s="72" t="s">
        <v>14</v>
      </c>
      <c r="H124" s="70" t="s">
        <v>14</v>
      </c>
      <c r="I124" s="143">
        <v>0</v>
      </c>
      <c r="J124" s="142">
        <v>0</v>
      </c>
      <c r="K124" s="142">
        <v>0</v>
      </c>
      <c r="L124" s="29" t="s">
        <v>14</v>
      </c>
      <c r="M124" s="33" t="s">
        <v>14</v>
      </c>
      <c r="N124" s="73">
        <f t="shared" si="33"/>
        <v>0</v>
      </c>
      <c r="O124" s="30">
        <f t="shared" si="34"/>
        <v>0</v>
      </c>
      <c r="P124" s="30">
        <f t="shared" si="35"/>
        <v>4653601</v>
      </c>
      <c r="Q124" s="72" t="s">
        <v>14</v>
      </c>
      <c r="R124" s="70" t="s">
        <v>14</v>
      </c>
    </row>
    <row r="125" spans="1:20" x14ac:dyDescent="0.2">
      <c r="A125" s="222"/>
      <c r="B125" s="171"/>
      <c r="C125" s="144" t="s">
        <v>135</v>
      </c>
      <c r="D125" s="230">
        <v>0</v>
      </c>
      <c r="E125" s="231">
        <v>0</v>
      </c>
      <c r="F125" s="142">
        <v>-2985980</v>
      </c>
      <c r="G125" s="72" t="s">
        <v>14</v>
      </c>
      <c r="H125" s="70" t="s">
        <v>14</v>
      </c>
      <c r="I125" s="143">
        <v>0</v>
      </c>
      <c r="J125" s="142">
        <v>0</v>
      </c>
      <c r="K125" s="142">
        <v>0</v>
      </c>
      <c r="L125" s="29" t="s">
        <v>14</v>
      </c>
      <c r="M125" s="33" t="s">
        <v>14</v>
      </c>
      <c r="N125" s="73">
        <f t="shared" si="33"/>
        <v>0</v>
      </c>
      <c r="O125" s="30">
        <f t="shared" si="34"/>
        <v>0</v>
      </c>
      <c r="P125" s="30">
        <f t="shared" si="35"/>
        <v>-2985980</v>
      </c>
      <c r="Q125" s="72" t="s">
        <v>14</v>
      </c>
      <c r="R125" s="70" t="s">
        <v>14</v>
      </c>
    </row>
    <row r="126" spans="1:20" x14ac:dyDescent="0.2">
      <c r="A126" s="222" t="s">
        <v>130</v>
      </c>
      <c r="B126" s="171"/>
      <c r="C126" s="135" t="s">
        <v>136</v>
      </c>
      <c r="D126" s="145">
        <f>-311500-72667</f>
        <v>-384167</v>
      </c>
      <c r="E126" s="145">
        <f>-1500-72667</f>
        <v>-74167</v>
      </c>
      <c r="F126" s="142">
        <v>-1500</v>
      </c>
      <c r="G126" s="72" t="s">
        <v>14</v>
      </c>
      <c r="H126" s="70" t="s">
        <v>14</v>
      </c>
      <c r="I126" s="143">
        <v>-11340</v>
      </c>
      <c r="J126" s="142">
        <v>-8764</v>
      </c>
      <c r="K126" s="142">
        <v>-11340</v>
      </c>
      <c r="L126" s="29" t="s">
        <v>14</v>
      </c>
      <c r="M126" s="33" t="s">
        <v>14</v>
      </c>
      <c r="N126" s="73">
        <f t="shared" si="33"/>
        <v>-395507</v>
      </c>
      <c r="O126" s="30">
        <f t="shared" si="34"/>
        <v>-82931</v>
      </c>
      <c r="P126" s="30">
        <f t="shared" si="35"/>
        <v>-12840</v>
      </c>
      <c r="Q126" s="72" t="s">
        <v>14</v>
      </c>
      <c r="R126" s="70" t="s">
        <v>14</v>
      </c>
    </row>
    <row r="127" spans="1:20" x14ac:dyDescent="0.2">
      <c r="A127" s="222" t="s">
        <v>131</v>
      </c>
      <c r="B127" s="171"/>
      <c r="C127" s="140" t="s">
        <v>137</v>
      </c>
      <c r="D127" s="145">
        <v>0</v>
      </c>
      <c r="E127" s="142">
        <v>-10359</v>
      </c>
      <c r="F127" s="142">
        <v>-2550000</v>
      </c>
      <c r="G127" s="72" t="s">
        <v>14</v>
      </c>
      <c r="H127" s="70" t="s">
        <v>14</v>
      </c>
      <c r="I127" s="143">
        <v>0</v>
      </c>
      <c r="J127" s="142">
        <v>0</v>
      </c>
      <c r="K127" s="142">
        <v>0</v>
      </c>
      <c r="L127" s="29" t="s">
        <v>14</v>
      </c>
      <c r="M127" s="33" t="s">
        <v>14</v>
      </c>
      <c r="N127" s="73">
        <f t="shared" si="33"/>
        <v>0</v>
      </c>
      <c r="O127" s="30">
        <f t="shared" si="34"/>
        <v>-10359</v>
      </c>
      <c r="P127" s="30">
        <f t="shared" si="35"/>
        <v>-2550000</v>
      </c>
      <c r="Q127" s="72" t="s">
        <v>14</v>
      </c>
      <c r="R127" s="70" t="s">
        <v>14</v>
      </c>
    </row>
    <row r="128" spans="1:20" ht="13.5" thickBot="1" x14ac:dyDescent="0.25">
      <c r="A128" s="222" t="s">
        <v>132</v>
      </c>
      <c r="B128" s="171"/>
      <c r="C128" s="135" t="s">
        <v>138</v>
      </c>
      <c r="D128" s="232">
        <v>0</v>
      </c>
      <c r="E128" s="233">
        <v>0</v>
      </c>
      <c r="F128" s="165">
        <v>4395</v>
      </c>
      <c r="G128" s="110" t="s">
        <v>14</v>
      </c>
      <c r="H128" s="111" t="s">
        <v>14</v>
      </c>
      <c r="I128" s="164">
        <v>0</v>
      </c>
      <c r="J128" s="165">
        <v>0</v>
      </c>
      <c r="K128" s="165">
        <v>-2540</v>
      </c>
      <c r="L128" s="110" t="s">
        <v>14</v>
      </c>
      <c r="M128" s="111" t="s">
        <v>14</v>
      </c>
      <c r="N128" s="73">
        <f t="shared" si="33"/>
        <v>0</v>
      </c>
      <c r="O128" s="63">
        <f t="shared" si="34"/>
        <v>0</v>
      </c>
      <c r="P128" s="63">
        <f t="shared" si="35"/>
        <v>1855</v>
      </c>
      <c r="Q128" s="110" t="s">
        <v>14</v>
      </c>
      <c r="R128" s="111" t="s">
        <v>14</v>
      </c>
    </row>
    <row r="129" spans="1:21" ht="13.5" thickBot="1" x14ac:dyDescent="0.25">
      <c r="A129" s="262" t="s">
        <v>20</v>
      </c>
      <c r="B129" s="263"/>
      <c r="C129" s="264"/>
      <c r="D129" s="234">
        <v>0</v>
      </c>
      <c r="E129" s="234">
        <v>0</v>
      </c>
      <c r="F129" s="235">
        <v>0</v>
      </c>
      <c r="G129" s="107" t="s">
        <v>14</v>
      </c>
      <c r="H129" s="108" t="s">
        <v>14</v>
      </c>
      <c r="I129" s="235">
        <v>0</v>
      </c>
      <c r="J129" s="235">
        <v>0</v>
      </c>
      <c r="K129" s="235">
        <v>0</v>
      </c>
      <c r="L129" s="107" t="s">
        <v>14</v>
      </c>
      <c r="M129" s="108" t="s">
        <v>14</v>
      </c>
      <c r="N129" s="114">
        <v>0</v>
      </c>
      <c r="O129" s="115">
        <v>0</v>
      </c>
      <c r="P129" s="115">
        <v>0</v>
      </c>
      <c r="Q129" s="107" t="s">
        <v>14</v>
      </c>
      <c r="R129" s="108" t="s">
        <v>14</v>
      </c>
    </row>
    <row r="130" spans="1:21" x14ac:dyDescent="0.2">
      <c r="A130" s="172"/>
      <c r="B130" s="172"/>
      <c r="C130" s="236"/>
      <c r="D130" s="204"/>
      <c r="E130" s="204"/>
      <c r="F130" s="7"/>
      <c r="G130" s="237"/>
      <c r="H130" s="238"/>
      <c r="I130" s="7"/>
      <c r="J130" s="7"/>
      <c r="K130" s="7"/>
      <c r="L130" s="239"/>
      <c r="M130" s="8"/>
      <c r="N130" s="7"/>
      <c r="O130" s="7"/>
      <c r="P130" s="7"/>
      <c r="Q130" s="8"/>
      <c r="R130" s="8"/>
    </row>
    <row r="131" spans="1:21" x14ac:dyDescent="0.2">
      <c r="A131" s="172"/>
      <c r="B131" s="172"/>
      <c r="C131" s="236"/>
      <c r="D131" s="204"/>
      <c r="E131" s="204"/>
      <c r="F131" s="7"/>
      <c r="G131" s="237"/>
      <c r="H131" s="238"/>
      <c r="I131" s="7"/>
      <c r="J131" s="7"/>
      <c r="K131" s="7"/>
      <c r="L131" s="239"/>
      <c r="M131" s="8"/>
      <c r="N131" s="7"/>
      <c r="O131" s="7"/>
      <c r="P131" s="7"/>
      <c r="Q131" s="8"/>
      <c r="R131" s="8"/>
    </row>
    <row r="132" spans="1:21" x14ac:dyDescent="0.2">
      <c r="A132" s="172"/>
      <c r="B132" s="172"/>
      <c r="C132" s="236"/>
      <c r="D132" s="204"/>
      <c r="E132" s="204"/>
      <c r="F132" s="7"/>
      <c r="G132" s="237"/>
      <c r="H132" s="238"/>
      <c r="I132" s="7"/>
      <c r="J132" s="7"/>
      <c r="K132" s="7"/>
      <c r="L132" s="239"/>
      <c r="M132" s="8"/>
      <c r="N132" s="7"/>
      <c r="O132" s="7"/>
      <c r="P132" s="7"/>
      <c r="Q132" s="8"/>
      <c r="R132" s="8"/>
    </row>
    <row r="133" spans="1:21" ht="13.5" thickBot="1" x14ac:dyDescent="0.25">
      <c r="A133" s="172"/>
      <c r="B133" s="172"/>
      <c r="C133" s="236"/>
      <c r="D133" s="204"/>
      <c r="E133" s="204"/>
      <c r="F133" s="7"/>
      <c r="G133" s="237"/>
      <c r="H133" s="238"/>
      <c r="I133" s="7"/>
      <c r="J133" s="7"/>
      <c r="K133" s="7"/>
      <c r="L133" s="239"/>
      <c r="M133" s="8"/>
      <c r="N133" s="12"/>
      <c r="O133" s="7"/>
      <c r="P133" s="7"/>
      <c r="Q133" s="8"/>
      <c r="R133" s="16" t="s">
        <v>2</v>
      </c>
      <c r="S133" s="11"/>
      <c r="T133" s="11"/>
      <c r="U133" s="11"/>
    </row>
    <row r="134" spans="1:21" x14ac:dyDescent="0.2">
      <c r="A134" s="269" t="s">
        <v>25</v>
      </c>
      <c r="B134" s="270"/>
      <c r="C134" s="271"/>
      <c r="D134" s="297" t="s">
        <v>28</v>
      </c>
      <c r="E134" s="298"/>
      <c r="F134" s="298"/>
      <c r="G134" s="298"/>
      <c r="H134" s="299"/>
      <c r="I134" s="297" t="s">
        <v>29</v>
      </c>
      <c r="J134" s="298"/>
      <c r="K134" s="298"/>
      <c r="L134" s="298"/>
      <c r="M134" s="299"/>
      <c r="N134" s="297" t="s">
        <v>3</v>
      </c>
      <c r="O134" s="298"/>
      <c r="P134" s="298"/>
      <c r="Q134" s="298"/>
      <c r="R134" s="299"/>
    </row>
    <row r="135" spans="1:21" ht="13.5" thickBot="1" x14ac:dyDescent="0.25">
      <c r="A135" s="266" t="s">
        <v>4</v>
      </c>
      <c r="B135" s="250"/>
      <c r="C135" s="251"/>
      <c r="D135" s="300"/>
      <c r="E135" s="301"/>
      <c r="F135" s="301"/>
      <c r="G135" s="301"/>
      <c r="H135" s="302"/>
      <c r="I135" s="300"/>
      <c r="J135" s="301"/>
      <c r="K135" s="301"/>
      <c r="L135" s="301"/>
      <c r="M135" s="302"/>
      <c r="N135" s="300"/>
      <c r="O135" s="301"/>
      <c r="P135" s="301"/>
      <c r="Q135" s="301"/>
      <c r="R135" s="302"/>
    </row>
    <row r="136" spans="1:21" x14ac:dyDescent="0.2">
      <c r="A136" s="267"/>
      <c r="B136" s="250"/>
      <c r="C136" s="251"/>
      <c r="D136" s="295" t="s">
        <v>27</v>
      </c>
      <c r="E136" s="296"/>
      <c r="F136" s="303" t="s">
        <v>9</v>
      </c>
      <c r="G136" s="305" t="s">
        <v>5</v>
      </c>
      <c r="H136" s="306"/>
      <c r="I136" s="295" t="s">
        <v>27</v>
      </c>
      <c r="J136" s="296"/>
      <c r="K136" s="303" t="s">
        <v>30</v>
      </c>
      <c r="L136" s="305" t="s">
        <v>5</v>
      </c>
      <c r="M136" s="306"/>
      <c r="N136" s="17" t="s">
        <v>6</v>
      </c>
      <c r="O136" s="18"/>
      <c r="P136" s="303" t="s">
        <v>30</v>
      </c>
      <c r="Q136" s="305" t="s">
        <v>5</v>
      </c>
      <c r="R136" s="306"/>
    </row>
    <row r="137" spans="1:21" ht="13.5" thickBot="1" x14ac:dyDescent="0.25">
      <c r="A137" s="268"/>
      <c r="B137" s="254"/>
      <c r="C137" s="255"/>
      <c r="D137" s="19" t="s">
        <v>7</v>
      </c>
      <c r="E137" s="20" t="s">
        <v>8</v>
      </c>
      <c r="F137" s="304"/>
      <c r="G137" s="20" t="s">
        <v>10</v>
      </c>
      <c r="H137" s="21" t="s">
        <v>11</v>
      </c>
      <c r="I137" s="19" t="s">
        <v>7</v>
      </c>
      <c r="J137" s="20" t="s">
        <v>8</v>
      </c>
      <c r="K137" s="307"/>
      <c r="L137" s="20" t="s">
        <v>10</v>
      </c>
      <c r="M137" s="21" t="s">
        <v>11</v>
      </c>
      <c r="N137" s="19" t="s">
        <v>7</v>
      </c>
      <c r="O137" s="20" t="s">
        <v>8</v>
      </c>
      <c r="P137" s="307"/>
      <c r="Q137" s="20" t="s">
        <v>10</v>
      </c>
      <c r="R137" s="21" t="s">
        <v>11</v>
      </c>
    </row>
    <row r="138" spans="1:21" x14ac:dyDescent="0.2">
      <c r="A138" s="249" t="s">
        <v>21</v>
      </c>
      <c r="B138" s="250"/>
      <c r="C138" s="251"/>
      <c r="D138" s="150">
        <v>6519378</v>
      </c>
      <c r="E138" s="240">
        <v>8048896</v>
      </c>
      <c r="F138" s="168">
        <v>8283589</v>
      </c>
      <c r="G138" s="29">
        <f>IF(ISERROR($F138/$D138*100),"x",$F138/$D138*100)</f>
        <v>127.06103250954308</v>
      </c>
      <c r="H138" s="33">
        <f>IF(ISERROR($F138/$E138*100),"x",$F138/$E138*100)</f>
        <v>102.91584088053816</v>
      </c>
      <c r="I138" s="150">
        <v>1262188</v>
      </c>
      <c r="J138" s="168">
        <v>1480783</v>
      </c>
      <c r="K138" s="168">
        <v>1548992</v>
      </c>
      <c r="L138" s="29">
        <f>IF(ISERROR($K138/$I138*100),"x",$K138/$I138*100)</f>
        <v>122.72276396226236</v>
      </c>
      <c r="M138" s="33">
        <f>IF(ISERROR($K138/$J138*100),"x",$K138/$J138*100)</f>
        <v>104.60627924550727</v>
      </c>
      <c r="N138" s="42">
        <f>$D138+$I138</f>
        <v>7781566</v>
      </c>
      <c r="O138" s="43">
        <f>$E138+$J138</f>
        <v>9529679</v>
      </c>
      <c r="P138" s="44">
        <f>$F138+$K138</f>
        <v>9832581</v>
      </c>
      <c r="Q138" s="45">
        <f>IF(ISERROR($P138/$N138*100),"x",$P138/$N138*100)</f>
        <v>126.35735531896792</v>
      </c>
      <c r="R138" s="46">
        <f>IF(ISERROR($P138/$O138*100),"x",$P138/$O138*100)</f>
        <v>103.17851209888602</v>
      </c>
      <c r="S138" s="13"/>
      <c r="T138" s="13"/>
    </row>
    <row r="139" spans="1:21" x14ac:dyDescent="0.2">
      <c r="A139" s="252" t="s">
        <v>22</v>
      </c>
      <c r="B139" s="250"/>
      <c r="C139" s="251"/>
      <c r="D139" s="241">
        <v>6443271</v>
      </c>
      <c r="E139" s="242">
        <v>8088301</v>
      </c>
      <c r="F139" s="243">
        <v>7092762</v>
      </c>
      <c r="G139" s="29">
        <f>IF(ISERROR($F139/$D139*100),"x",$F139/$D139*100)</f>
        <v>110.08014407588939</v>
      </c>
      <c r="H139" s="33">
        <f>IF(ISERROR($F139/$E139*100),"x",$F139/$E139*100)</f>
        <v>87.69161780700297</v>
      </c>
      <c r="I139" s="241">
        <v>2485366</v>
      </c>
      <c r="J139" s="243">
        <v>3367408</v>
      </c>
      <c r="K139" s="243">
        <v>2746438</v>
      </c>
      <c r="L139" s="29">
        <f>IF(ISERROR($K139/$I139*100),"x",$K139/$I139*100)</f>
        <v>110.50436837069471</v>
      </c>
      <c r="M139" s="33">
        <f>IF(ISERROR($K139/$J139*100),"x",$K139/$J139*100)</f>
        <v>81.559407116690338</v>
      </c>
      <c r="N139" s="40">
        <f>$D139+$I139</f>
        <v>8928637</v>
      </c>
      <c r="O139" s="41">
        <f>$E139+$J139</f>
        <v>11455709</v>
      </c>
      <c r="P139" s="36">
        <f>$F139+$K139</f>
        <v>9839200</v>
      </c>
      <c r="Q139" s="29">
        <f>IF(ISERROR($P139/$N139*100),"x",$P139/$N139*100)</f>
        <v>110.1982307041937</v>
      </c>
      <c r="R139" s="33">
        <f>IF(ISERROR($P139/$O139*100),"x",$P139/$O139*100)</f>
        <v>85.88905322228419</v>
      </c>
    </row>
    <row r="140" spans="1:21" x14ac:dyDescent="0.2">
      <c r="A140" s="249" t="s">
        <v>23</v>
      </c>
      <c r="B140" s="250"/>
      <c r="C140" s="251"/>
      <c r="D140" s="244">
        <f>D138-D139</f>
        <v>76107</v>
      </c>
      <c r="E140" s="30">
        <f>E138-E139</f>
        <v>-39405</v>
      </c>
      <c r="F140" s="30">
        <f>F138-F139</f>
        <v>1190827</v>
      </c>
      <c r="G140" s="29" t="s">
        <v>14</v>
      </c>
      <c r="H140" s="33" t="s">
        <v>14</v>
      </c>
      <c r="I140" s="244">
        <f>I138-I139</f>
        <v>-1223178</v>
      </c>
      <c r="J140" s="245">
        <f>J138-J139</f>
        <v>-1886625</v>
      </c>
      <c r="K140" s="30">
        <f>K138-K139</f>
        <v>-1197446</v>
      </c>
      <c r="L140" s="29" t="s">
        <v>14</v>
      </c>
      <c r="M140" s="33" t="s">
        <v>14</v>
      </c>
      <c r="N140" s="40">
        <f>$D140+$I140</f>
        <v>-1147071</v>
      </c>
      <c r="O140" s="41">
        <f>$E140+$J140</f>
        <v>-1926030</v>
      </c>
      <c r="P140" s="36">
        <f>$F140+$K140</f>
        <v>-6619</v>
      </c>
      <c r="Q140" s="29" t="s">
        <v>14</v>
      </c>
      <c r="R140" s="33" t="s">
        <v>14</v>
      </c>
    </row>
    <row r="141" spans="1:21" ht="13.5" thickBot="1" x14ac:dyDescent="0.25">
      <c r="A141" s="253" t="s">
        <v>24</v>
      </c>
      <c r="B141" s="254"/>
      <c r="C141" s="255"/>
      <c r="D141" s="164">
        <v>820795</v>
      </c>
      <c r="E141" s="165">
        <v>1219051</v>
      </c>
      <c r="F141" s="165">
        <v>-34990</v>
      </c>
      <c r="G141" s="47" t="s">
        <v>14</v>
      </c>
      <c r="H141" s="48" t="s">
        <v>14</v>
      </c>
      <c r="I141" s="164">
        <v>326277</v>
      </c>
      <c r="J141" s="165">
        <v>707839</v>
      </c>
      <c r="K141" s="165">
        <v>41526</v>
      </c>
      <c r="L141" s="47" t="s">
        <v>14</v>
      </c>
      <c r="M141" s="48" t="s">
        <v>14</v>
      </c>
      <c r="N141" s="49">
        <f>$D141+$I141</f>
        <v>1147072</v>
      </c>
      <c r="O141" s="50">
        <f>$E141+$J141</f>
        <v>1926890</v>
      </c>
      <c r="P141" s="51">
        <f>$F141+$K141</f>
        <v>6536</v>
      </c>
      <c r="Q141" s="47" t="s">
        <v>14</v>
      </c>
      <c r="R141" s="48" t="s">
        <v>14</v>
      </c>
    </row>
    <row r="142" spans="1:21" x14ac:dyDescent="0.2">
      <c r="A142" s="172"/>
      <c r="B142" s="172"/>
      <c r="C142" s="171"/>
      <c r="D142" s="13"/>
      <c r="E142" s="13"/>
      <c r="F142" s="13"/>
      <c r="G142" s="13"/>
      <c r="H142" s="246"/>
      <c r="O142" s="14"/>
      <c r="P142" s="14"/>
      <c r="Q142" s="15"/>
    </row>
    <row r="143" spans="1:21" x14ac:dyDescent="0.2">
      <c r="A143" s="172"/>
      <c r="B143" s="172"/>
      <c r="C143" s="247"/>
      <c r="D143" s="248"/>
      <c r="E143" s="248"/>
      <c r="F143" s="248"/>
      <c r="G143" s="248"/>
      <c r="H143" s="248"/>
    </row>
    <row r="144" spans="1:21" x14ac:dyDescent="0.2">
      <c r="D144" s="53"/>
    </row>
    <row r="145" spans="4:9" x14ac:dyDescent="0.2">
      <c r="D145" s="53"/>
      <c r="I145" s="10"/>
    </row>
    <row r="146" spans="4:9" x14ac:dyDescent="0.2">
      <c r="D146" s="53"/>
    </row>
    <row r="151" spans="4:9" x14ac:dyDescent="0.2">
      <c r="D151" s="10"/>
    </row>
    <row r="154" spans="4:9" x14ac:dyDescent="0.2">
      <c r="D154" s="10"/>
    </row>
  </sheetData>
  <sheetProtection selectLockedCells="1"/>
  <mergeCells count="81">
    <mergeCell ref="A51:C51"/>
    <mergeCell ref="A50:C50"/>
    <mergeCell ref="A49:C49"/>
    <mergeCell ref="A46:C48"/>
    <mergeCell ref="A67:C67"/>
    <mergeCell ref="A66:C66"/>
    <mergeCell ref="A64:C64"/>
    <mergeCell ref="Q136:R136"/>
    <mergeCell ref="L136:M136"/>
    <mergeCell ref="Q94:R94"/>
    <mergeCell ref="L8:M8"/>
    <mergeCell ref="L47:M47"/>
    <mergeCell ref="P136:P137"/>
    <mergeCell ref="N134:R135"/>
    <mergeCell ref="P47:P48"/>
    <mergeCell ref="N46:R46"/>
    <mergeCell ref="Q47:R47"/>
    <mergeCell ref="Q88:R88"/>
    <mergeCell ref="N93:R93"/>
    <mergeCell ref="P94:P95"/>
    <mergeCell ref="D46:H46"/>
    <mergeCell ref="I46:M46"/>
    <mergeCell ref="D47:E47"/>
    <mergeCell ref="G47:H47"/>
    <mergeCell ref="F47:F48"/>
    <mergeCell ref="I47:J47"/>
    <mergeCell ref="K47:K48"/>
    <mergeCell ref="Q1:R1"/>
    <mergeCell ref="D7:H7"/>
    <mergeCell ref="I7:M7"/>
    <mergeCell ref="I8:J8"/>
    <mergeCell ref="N7:R7"/>
    <mergeCell ref="G8:H8"/>
    <mergeCell ref="D8:E8"/>
    <mergeCell ref="F8:F9"/>
    <mergeCell ref="K8:K9"/>
    <mergeCell ref="Q8:R8"/>
    <mergeCell ref="Q3:R3"/>
    <mergeCell ref="P8:P9"/>
    <mergeCell ref="A93:C95"/>
    <mergeCell ref="D136:E136"/>
    <mergeCell ref="I136:J136"/>
    <mergeCell ref="D134:H135"/>
    <mergeCell ref="I134:M135"/>
    <mergeCell ref="F136:F137"/>
    <mergeCell ref="G136:H136"/>
    <mergeCell ref="K136:K137"/>
    <mergeCell ref="D93:H93"/>
    <mergeCell ref="I93:M93"/>
    <mergeCell ref="D94:E94"/>
    <mergeCell ref="F94:F95"/>
    <mergeCell ref="K94:K95"/>
    <mergeCell ref="G94:H94"/>
    <mergeCell ref="L94:M94"/>
    <mergeCell ref="I94:J94"/>
    <mergeCell ref="A24:C24"/>
    <mergeCell ref="A25:C25"/>
    <mergeCell ref="A34:C34"/>
    <mergeCell ref="A39:C39"/>
    <mergeCell ref="A4:R4"/>
    <mergeCell ref="A6:R6"/>
    <mergeCell ref="A13:C13"/>
    <mergeCell ref="A12:C12"/>
    <mergeCell ref="A11:C11"/>
    <mergeCell ref="A10:C10"/>
    <mergeCell ref="A7:C9"/>
    <mergeCell ref="A117:C117"/>
    <mergeCell ref="A135:C137"/>
    <mergeCell ref="A134:C134"/>
    <mergeCell ref="A96:C96"/>
    <mergeCell ref="A97:C97"/>
    <mergeCell ref="A98:C98"/>
    <mergeCell ref="A115:C115"/>
    <mergeCell ref="A116:C116"/>
    <mergeCell ref="A138:C138"/>
    <mergeCell ref="A139:C139"/>
    <mergeCell ref="A140:C140"/>
    <mergeCell ref="A141:C141"/>
    <mergeCell ref="A118:C118"/>
    <mergeCell ref="A119:C119"/>
    <mergeCell ref="A129:C129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88" fitToHeight="0" orientation="landscape" r:id="rId1"/>
  <headerFooter alignWithMargins="0">
    <oddFooter>&amp;C&amp;P</oddFooter>
  </headerFooter>
  <rowBreaks count="3" manualBreakCount="3">
    <brk id="43" max="16383" man="1"/>
    <brk id="89" max="16383" man="1"/>
    <brk id="1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Bilance</vt:lpstr>
      <vt:lpstr>Bilance!Oblast_tisku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Krupčík Ivan</cp:lastModifiedBy>
  <cp:lastPrinted>2015-03-14T09:00:10Z</cp:lastPrinted>
  <dcterms:created xsi:type="dcterms:W3CDTF">1997-01-24T11:07:25Z</dcterms:created>
  <dcterms:modified xsi:type="dcterms:W3CDTF">2015-05-21T10:31:43Z</dcterms:modified>
</cp:coreProperties>
</file>