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defaultThemeVersion="124226"/>
  <xr:revisionPtr revIDLastSave="0" documentId="8_{2D73712B-257A-48FF-BEDD-3413EFA2313E}" xr6:coauthVersionLast="47" xr6:coauthVersionMax="47" xr10:uidLastSave="{00000000-0000-0000-0000-000000000000}"/>
  <bookViews>
    <workbookView xWindow="28680" yWindow="-45" windowWidth="29040" windowHeight="15840" xr2:uid="{00000000-000D-0000-FFFF-FFFF00000000}"/>
  </bookViews>
  <sheets>
    <sheet name="verze 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1" l="1"/>
  <c r="E60" i="1"/>
  <c r="E59" i="1" s="1"/>
  <c r="E58" i="1"/>
  <c r="E57" i="1" s="1"/>
  <c r="E56" i="1"/>
  <c r="E55" i="1"/>
  <c r="E54" i="1"/>
  <c r="E53" i="1"/>
  <c r="E51" i="1"/>
  <c r="E50" i="1"/>
  <c r="E49" i="1"/>
  <c r="E47" i="1"/>
  <c r="E46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29" i="1"/>
  <c r="E28" i="1" s="1"/>
  <c r="E24" i="1"/>
  <c r="E23" i="1"/>
  <c r="E21" i="1"/>
  <c r="E20" i="1" s="1"/>
  <c r="E19" i="1"/>
  <c r="E18" i="1" s="1"/>
  <c r="E8" i="1"/>
  <c r="E7" i="1"/>
  <c r="E6" i="1"/>
  <c r="E10" i="1"/>
  <c r="C13" i="1"/>
  <c r="D13" i="1"/>
  <c r="E17" i="1"/>
  <c r="E16" i="1"/>
  <c r="E15" i="1"/>
  <c r="E14" i="1"/>
  <c r="E12" i="1"/>
  <c r="E11" i="1"/>
  <c r="D28" i="1"/>
  <c r="D22" i="1"/>
  <c r="D52" i="1"/>
  <c r="C52" i="1"/>
  <c r="E52" i="1" l="1"/>
  <c r="E13" i="1"/>
  <c r="E45" i="1"/>
  <c r="E31" i="1"/>
  <c r="E22" i="1"/>
  <c r="E5" i="1"/>
  <c r="E9" i="1"/>
  <c r="D59" i="1"/>
  <c r="D57" i="1"/>
  <c r="D45" i="1"/>
  <c r="D31" i="1"/>
  <c r="D20" i="1"/>
  <c r="D18" i="1"/>
  <c r="D9" i="1"/>
  <c r="D5" i="1"/>
  <c r="E30" i="1" l="1"/>
  <c r="E61" i="1" s="1"/>
  <c r="E64" i="1" s="1"/>
  <c r="E4" i="1"/>
  <c r="E25" i="1" s="1"/>
  <c r="D30" i="1"/>
  <c r="D61" i="1" s="1"/>
  <c r="D64" i="1" s="1"/>
  <c r="D4" i="1"/>
  <c r="D25" i="1" s="1"/>
  <c r="C5" i="1"/>
  <c r="C9" i="1"/>
  <c r="C18" i="1"/>
  <c r="C20" i="1"/>
  <c r="C22" i="1"/>
  <c r="C28" i="1"/>
  <c r="C31" i="1"/>
  <c r="C45" i="1"/>
  <c r="C57" i="1"/>
  <c r="C59" i="1"/>
  <c r="E62" i="1" l="1"/>
  <c r="E65" i="1"/>
  <c r="D65" i="1"/>
  <c r="D62" i="1"/>
  <c r="C30" i="1"/>
  <c r="C61" i="1" s="1"/>
  <c r="C64" i="1" s="1"/>
  <c r="C4" i="1"/>
  <c r="C25" i="1" s="1"/>
  <c r="C65" i="1" l="1"/>
  <c r="C62" i="1"/>
</calcChain>
</file>

<file path=xl/sharedStrings.xml><?xml version="1.0" encoding="utf-8"?>
<sst xmlns="http://schemas.openxmlformats.org/spreadsheetml/2006/main" count="64" uniqueCount="55">
  <si>
    <t xml:space="preserve">P Ř Í J M Y </t>
  </si>
  <si>
    <t>Úsek správy domovního a bytového fondu</t>
  </si>
  <si>
    <t xml:space="preserve">Úsek financí a rozpočtu </t>
  </si>
  <si>
    <t>Příjmy z pronájmu ostatních nemovitostí a jejich částí</t>
  </si>
  <si>
    <t>Úsek privatizace domovního a bytového fondu</t>
  </si>
  <si>
    <t>Příjmy z prodeje ostatních nemovitostí a jejich částí</t>
  </si>
  <si>
    <t>P Ř Í J M Y  C E L K E M</t>
  </si>
  <si>
    <t xml:space="preserve">V Ý D A J E </t>
  </si>
  <si>
    <t xml:space="preserve">Úsek - investic a oprav </t>
  </si>
  <si>
    <t>DHDM a materiál</t>
  </si>
  <si>
    <t>Výdaje za studenou vodu, teplo, plyn, elektrickou energii</t>
  </si>
  <si>
    <t>Služby nájemníků - úklid, obsluha kotelen, servis výtahů</t>
  </si>
  <si>
    <t>Běžná údržba v bytech a bytových domech - zařizovací předměty</t>
  </si>
  <si>
    <t>Úsek hospodářské správy</t>
  </si>
  <si>
    <t>Inzeráty k pronájmu a prodeji bytového fondu</t>
  </si>
  <si>
    <t xml:space="preserve">Náklady na správu </t>
  </si>
  <si>
    <t xml:space="preserve">(výdaje na platy, vč. pojistného na soc. a zdrav. pojištění) podílející se na správě domovního a bytového fondu </t>
  </si>
  <si>
    <t>V Ý D A J E  C E L K E M</t>
  </si>
  <si>
    <t>Rozdíl      P Ř Í J M Y  -  V Ý D A J E</t>
  </si>
  <si>
    <t>Kapitálové výdaje</t>
  </si>
  <si>
    <t xml:space="preserve">V Ý D A J E  C E L K E M   (vč. kapitálových výdajů) </t>
  </si>
  <si>
    <t>Rozdíl      P Ř Í J M Y  -  V Ý D A J E  (vč. kapitálových výdajů)</t>
  </si>
  <si>
    <t>Přijaté dotace</t>
  </si>
  <si>
    <t>Invesitční neúčelový transfer z rozpočtu SMO</t>
  </si>
  <si>
    <t>oblast bytového fondu</t>
  </si>
  <si>
    <t>oblast nebytového fondu</t>
  </si>
  <si>
    <t>Komunální služby a územní rozvoj (věcné břemeno - Veolia Energie ČR)</t>
  </si>
  <si>
    <t>ostatní výdaje hrazené z úseku správy DBF</t>
  </si>
  <si>
    <t>Činnost místní správy (náhrady za kolky, vyklízení bytů)</t>
  </si>
  <si>
    <t>ostatní příjmy z úseku správy DBF</t>
  </si>
  <si>
    <t xml:space="preserve">Neinvestiční účelový transfer z rozpočtu SMO </t>
  </si>
  <si>
    <t>Příjmy z poskytování služeb</t>
  </si>
  <si>
    <t>Ostatní příjmy - sankční platby, náhrady od pojišťoven, náhrady soudních poplatků, náhrady za kolky</t>
  </si>
  <si>
    <t>Příjmy z pronájmu ost. nemovitostí a jejich částí</t>
  </si>
  <si>
    <t>Ostatní příjmy - náhrady od pojišťoven, náhrady soudních poplatků</t>
  </si>
  <si>
    <t>Velké opravy a udržování bytového fondu včetně projektových dokumentací</t>
  </si>
  <si>
    <t>Zálohy na služby SVJ, odměny správcům SVJ, zálohy do fondu oprav SVJ</t>
  </si>
  <si>
    <t>Úhrada kolků bezhotovostně, náklady advokáta, soudní stěhování (exekuce)</t>
  </si>
  <si>
    <t>Revize, projekty, posudky, ostatní služby</t>
  </si>
  <si>
    <t>Běžná údržba v bytech a bytových domech - zařizovací předměty; významné opravy (nad 100 tis. Kč)</t>
  </si>
  <si>
    <t>Údržba zeleně, pojištění majetku</t>
  </si>
  <si>
    <t>Revize, deratizace, projekty, posudky, služby pošt</t>
  </si>
  <si>
    <t>Ostatní služby - exekuční stěhování, čištění komínů, kontrola hasící techniky, odečty a rozúčtování tepla a vody, domy ve spoluvlastnictví (úklid společných prostor)</t>
  </si>
  <si>
    <t>Vrácení přeplatků z vyúčtování služeb nájemníků, vrácení nedoplatků z vyúčtování služeb od SVJ, vratky nájmů a služeb z minulých let</t>
  </si>
  <si>
    <t>Podlimitní technické zhodnocení</t>
  </si>
  <si>
    <t>Zařizovací předměty</t>
  </si>
  <si>
    <t>Voda,teplo, elektrická energie (budovy úřadu, odlehčovací služba a kluby seniorů)</t>
  </si>
  <si>
    <t>Paušál za havarijní opravy</t>
  </si>
  <si>
    <t>Opravy ve volných bytech</t>
  </si>
  <si>
    <t>Činnost místní správy (přeplatky vyúčtování energií)</t>
  </si>
  <si>
    <t>Komunální rozvoj (drobný dlouhodobý hmotný majetek, nájemné, opravy a udržování)</t>
  </si>
  <si>
    <t>Humanitární zahraniční pomoc přímá</t>
  </si>
  <si>
    <t>Úhrada kolků bezhotovostně, náklady advokáta</t>
  </si>
  <si>
    <t>Přehled příjmů a výdajů v oblasti bytového a nebytového fondu 2022 (v tis. Kč)</t>
  </si>
  <si>
    <t>tabulka č.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</si>
</sst>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9">
    <xf numFmtId="0" fontId="0" fillId="0" borderId="0" xfId="0"/>
    <xf numFmtId="0" fontId="4" fillId="0" borderId="1" xfId="1" applyFont="1" applyBorder="1" applyAlignment="1">
      <alignment horizontal="right"/>
    </xf>
    <xf numFmtId="0" fontId="5" fillId="0" borderId="7" xfId="1" applyFont="1" applyBorder="1"/>
    <xf numFmtId="164" fontId="0" fillId="0" borderId="0" xfId="0" applyNumberFormat="1"/>
    <xf numFmtId="0" fontId="4" fillId="5" borderId="2" xfId="1" applyFont="1" applyFill="1" applyBorder="1" applyAlignment="1">
      <alignment horizontal="center" vertical="center" wrapText="1"/>
    </xf>
    <xf numFmtId="0" fontId="0" fillId="0" borderId="7" xfId="0" applyBorder="1"/>
    <xf numFmtId="0" fontId="4" fillId="5" borderId="10" xfId="1" applyFont="1" applyFill="1" applyBorder="1" applyAlignment="1">
      <alignment horizontal="left" vertical="center"/>
    </xf>
    <xf numFmtId="0" fontId="4" fillId="4" borderId="11" xfId="1" applyFont="1" applyFill="1" applyBorder="1"/>
    <xf numFmtId="0" fontId="4" fillId="6" borderId="12" xfId="1" applyFont="1" applyFill="1" applyBorder="1"/>
    <xf numFmtId="0" fontId="5" fillId="2" borderId="13" xfId="1" applyFont="1" applyFill="1" applyBorder="1"/>
    <xf numFmtId="0" fontId="5" fillId="0" borderId="13" xfId="1" applyFont="1" applyBorder="1"/>
    <xf numFmtId="0" fontId="4" fillId="6" borderId="14" xfId="1" applyFont="1" applyFill="1" applyBorder="1"/>
    <xf numFmtId="0" fontId="3" fillId="0" borderId="13" xfId="1" applyBorder="1"/>
    <xf numFmtId="0" fontId="8" fillId="6" borderId="13" xfId="1" applyFont="1" applyFill="1" applyBorder="1"/>
    <xf numFmtId="0" fontId="5" fillId="2" borderId="15" xfId="1" applyFont="1" applyFill="1" applyBorder="1"/>
    <xf numFmtId="0" fontId="4" fillId="4" borderId="16" xfId="1" applyFont="1" applyFill="1" applyBorder="1"/>
    <xf numFmtId="3" fontId="4" fillId="4" borderId="16" xfId="1" applyNumberFormat="1" applyFont="1" applyFill="1" applyBorder="1" applyAlignment="1">
      <alignment horizontal="left"/>
    </xf>
    <xf numFmtId="0" fontId="5" fillId="0" borderId="12" xfId="1" applyFont="1" applyBorder="1"/>
    <xf numFmtId="0" fontId="5" fillId="0" borderId="15" xfId="1" applyFont="1" applyBorder="1"/>
    <xf numFmtId="0" fontId="4" fillId="5" borderId="16" xfId="1" applyFont="1" applyFill="1" applyBorder="1" applyAlignment="1">
      <alignment horizontal="left" vertical="center"/>
    </xf>
    <xf numFmtId="0" fontId="5" fillId="2" borderId="12" xfId="1" applyFont="1" applyFill="1" applyBorder="1" applyAlignment="1">
      <alignment horizontal="left" vertical="center"/>
    </xf>
    <xf numFmtId="0" fontId="5" fillId="2" borderId="12" xfId="1" applyFont="1" applyFill="1" applyBorder="1"/>
    <xf numFmtId="0" fontId="5" fillId="2" borderId="13" xfId="1" applyFont="1" applyFill="1" applyBorder="1" applyAlignment="1">
      <alignment wrapText="1"/>
    </xf>
    <xf numFmtId="0" fontId="5" fillId="0" borderId="14" xfId="1" applyFont="1" applyBorder="1"/>
    <xf numFmtId="0" fontId="5" fillId="2" borderId="7" xfId="1" applyFont="1" applyFill="1" applyBorder="1"/>
    <xf numFmtId="0" fontId="5" fillId="3" borderId="14" xfId="1" applyFont="1" applyFill="1" applyBorder="1" applyAlignment="1">
      <alignment wrapText="1"/>
    </xf>
    <xf numFmtId="0" fontId="4" fillId="0" borderId="16" xfId="1" applyFont="1" applyBorder="1" applyAlignment="1">
      <alignment horizontal="left" vertical="center"/>
    </xf>
    <xf numFmtId="0" fontId="4" fillId="2" borderId="16" xfId="1" applyFont="1" applyFill="1" applyBorder="1"/>
    <xf numFmtId="0" fontId="4" fillId="0" borderId="16" xfId="1" applyFont="1" applyBorder="1"/>
    <xf numFmtId="164" fontId="7" fillId="4" borderId="3" xfId="0" applyNumberFormat="1" applyFont="1" applyFill="1" applyBorder="1" applyAlignment="1">
      <alignment horizontal="right"/>
    </xf>
    <xf numFmtId="164" fontId="7" fillId="6" borderId="3" xfId="0" applyNumberFormat="1" applyFont="1" applyFill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7" fillId="6" borderId="9" xfId="0" applyNumberFormat="1" applyFont="1" applyFill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0" fontId="7" fillId="4" borderId="6" xfId="0" applyFont="1" applyFill="1" applyBorder="1" applyAlignment="1">
      <alignment horizontal="right"/>
    </xf>
    <xf numFmtId="0" fontId="0" fillId="0" borderId="5" xfId="0" applyBorder="1" applyAlignment="1">
      <alignment horizontal="right"/>
    </xf>
    <xf numFmtId="3" fontId="4" fillId="4" borderId="6" xfId="1" applyNumberFormat="1" applyFont="1" applyFill="1" applyBorder="1" applyAlignment="1">
      <alignment horizontal="right"/>
    </xf>
    <xf numFmtId="3" fontId="0" fillId="2" borderId="2" xfId="0" applyNumberFormat="1" applyFill="1" applyBorder="1" applyAlignment="1">
      <alignment horizontal="right"/>
    </xf>
    <xf numFmtId="3" fontId="4" fillId="4" borderId="2" xfId="1" applyNumberFormat="1" applyFont="1" applyFill="1" applyBorder="1" applyAlignment="1">
      <alignment horizontal="right"/>
    </xf>
    <xf numFmtId="3" fontId="0" fillId="2" borderId="3" xfId="0" applyNumberFormat="1" applyFill="1" applyBorder="1" applyAlignment="1">
      <alignment horizontal="right"/>
    </xf>
    <xf numFmtId="3" fontId="0" fillId="2" borderId="5" xfId="0" applyNumberFormat="1" applyFill="1" applyBorder="1" applyAlignment="1">
      <alignment horizontal="right"/>
    </xf>
    <xf numFmtId="3" fontId="4" fillId="5" borderId="2" xfId="1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/>
    </xf>
    <xf numFmtId="0" fontId="0" fillId="5" borderId="2" xfId="0" applyFill="1" applyBorder="1" applyAlignment="1">
      <alignment horizontal="right"/>
    </xf>
    <xf numFmtId="3" fontId="7" fillId="4" borderId="4" xfId="0" applyNumberFormat="1" applyFont="1" applyFill="1" applyBorder="1" applyAlignment="1">
      <alignment horizontal="right"/>
    </xf>
    <xf numFmtId="3" fontId="0" fillId="2" borderId="9" xfId="0" applyNumberFormat="1" applyFill="1" applyBorder="1" applyAlignment="1">
      <alignment horizontal="right"/>
    </xf>
    <xf numFmtId="164" fontId="7" fillId="4" borderId="6" xfId="0" applyNumberFormat="1" applyFont="1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3" fontId="6" fillId="4" borderId="6" xfId="1" applyNumberFormat="1" applyFont="1" applyFill="1" applyBorder="1" applyAlignment="1">
      <alignment horizontal="right"/>
    </xf>
    <xf numFmtId="3" fontId="4" fillId="0" borderId="2" xfId="1" applyNumberFormat="1" applyFont="1" applyBorder="1" applyAlignment="1">
      <alignment horizontal="right" vertical="center"/>
    </xf>
    <xf numFmtId="3" fontId="5" fillId="2" borderId="2" xfId="1" applyNumberFormat="1" applyFont="1" applyFill="1" applyBorder="1" applyAlignment="1">
      <alignment horizontal="right"/>
    </xf>
    <xf numFmtId="3" fontId="4" fillId="0" borderId="2" xfId="1" applyNumberFormat="1" applyFont="1" applyBorder="1" applyAlignment="1">
      <alignment horizontal="right"/>
    </xf>
    <xf numFmtId="164" fontId="1" fillId="2" borderId="3" xfId="0" applyNumberFormat="1" applyFont="1" applyFill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9" fillId="0" borderId="0" xfId="1" applyFont="1" applyAlignment="1">
      <alignment horizontal="left"/>
    </xf>
    <xf numFmtId="0" fontId="10" fillId="0" borderId="1" xfId="0" applyFont="1" applyBorder="1" applyAlignment="1">
      <alignment horizontal="right"/>
    </xf>
  </cellXfs>
  <cellStyles count="2">
    <cellStyle name="Normální" xfId="0" builtinId="0"/>
    <cellStyle name="normální_Xl0000033" xfId="1" xr:uid="{00000000-0005-0000-0000-000001000000}"/>
  </cellStyles>
  <dxfs count="0"/>
  <tableStyles count="0" defaultTableStyle="TableStyleMedium2" defaultPivotStyle="PivotStyleMedium9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palarcikovave\2023\Z&#225;v&#283;re&#269;n&#253;%20&#250;&#269;et%202022\R%202022%20-%20%20p&#345;ehled%20p&#345;&#237;jm&#367;%20%20a%20v&#253;daj&#367;%20v%20oblasti%20bytov&#233;ho%20a%20nebytov&#233;ho%20fondu%20-%20v&#269;.%20barevn&#253;ch%20sou&#269;t&#36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</sheetNames>
    <sheetDataSet>
      <sheetData sheetId="0">
        <row r="13">
          <cell r="H13">
            <v>33062</v>
          </cell>
        </row>
        <row r="18">
          <cell r="H18">
            <v>69756</v>
          </cell>
        </row>
        <row r="22">
          <cell r="H22">
            <v>870</v>
          </cell>
        </row>
        <row r="29">
          <cell r="H29">
            <v>7705</v>
          </cell>
        </row>
        <row r="36">
          <cell r="H36">
            <v>40765</v>
          </cell>
        </row>
        <row r="40">
          <cell r="H40">
            <v>206</v>
          </cell>
        </row>
        <row r="42">
          <cell r="E42">
            <v>17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513</v>
          </cell>
        </row>
        <row r="48">
          <cell r="E48">
            <v>400</v>
          </cell>
        </row>
        <row r="50">
          <cell r="E50">
            <v>8597</v>
          </cell>
        </row>
        <row r="52">
          <cell r="E52">
            <v>7</v>
          </cell>
        </row>
        <row r="53">
          <cell r="E53">
            <v>17284</v>
          </cell>
        </row>
        <row r="59">
          <cell r="H59">
            <v>187</v>
          </cell>
        </row>
        <row r="62">
          <cell r="E62">
            <v>17</v>
          </cell>
        </row>
        <row r="63">
          <cell r="E63">
            <v>424</v>
          </cell>
        </row>
        <row r="64">
          <cell r="E64">
            <v>25870</v>
          </cell>
        </row>
        <row r="66">
          <cell r="E66">
            <v>1513</v>
          </cell>
        </row>
        <row r="70">
          <cell r="H70">
            <v>1181</v>
          </cell>
        </row>
        <row r="73">
          <cell r="H73">
            <v>2148</v>
          </cell>
        </row>
        <row r="74">
          <cell r="H74">
            <v>20946</v>
          </cell>
        </row>
        <row r="75">
          <cell r="E75">
            <v>1558</v>
          </cell>
        </row>
        <row r="76">
          <cell r="E76">
            <v>8329</v>
          </cell>
        </row>
        <row r="77">
          <cell r="E77">
            <v>131</v>
          </cell>
        </row>
        <row r="78">
          <cell r="E78">
            <v>11400</v>
          </cell>
        </row>
        <row r="79">
          <cell r="H79">
            <v>46</v>
          </cell>
        </row>
        <row r="82">
          <cell r="H82">
            <v>3811</v>
          </cell>
        </row>
        <row r="84">
          <cell r="E84">
            <v>0</v>
          </cell>
        </row>
        <row r="85">
          <cell r="E85">
            <v>0</v>
          </cell>
        </row>
        <row r="88">
          <cell r="H88">
            <v>637</v>
          </cell>
        </row>
        <row r="90">
          <cell r="H90">
            <v>5500</v>
          </cell>
        </row>
        <row r="94">
          <cell r="H94">
            <v>2033</v>
          </cell>
        </row>
        <row r="98">
          <cell r="H98">
            <v>77</v>
          </cell>
        </row>
        <row r="102">
          <cell r="H102">
            <v>3029</v>
          </cell>
        </row>
        <row r="103">
          <cell r="E103">
            <v>64</v>
          </cell>
        </row>
        <row r="104">
          <cell r="H104">
            <v>195</v>
          </cell>
        </row>
        <row r="106">
          <cell r="E106">
            <v>34</v>
          </cell>
        </row>
        <row r="108">
          <cell r="E108">
            <v>22687</v>
          </cell>
        </row>
        <row r="115">
          <cell r="H115">
            <v>52911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5"/>
  <sheetViews>
    <sheetView showGridLines="0" tabSelected="1" zoomScale="80" zoomScaleNormal="80" workbookViewId="0">
      <selection activeCell="G7" sqref="G7"/>
    </sheetView>
  </sheetViews>
  <sheetFormatPr defaultRowHeight="15" x14ac:dyDescent="0.25"/>
  <cols>
    <col min="1" max="1" width="1.5703125" customWidth="1"/>
    <col min="2" max="2" width="97.5703125" customWidth="1"/>
    <col min="3" max="5" width="11.5703125" customWidth="1"/>
  </cols>
  <sheetData>
    <row r="1" spans="2:6" ht="18" x14ac:dyDescent="0.25">
      <c r="B1" s="57" t="s">
        <v>53</v>
      </c>
    </row>
    <row r="2" spans="2:6" ht="15.75" thickBot="1" x14ac:dyDescent="0.3">
      <c r="B2" s="1"/>
      <c r="D2" s="58" t="s">
        <v>54</v>
      </c>
      <c r="E2" s="58"/>
    </row>
    <row r="3" spans="2:6" ht="15.75" thickBot="1" x14ac:dyDescent="0.3">
      <c r="B3" s="6" t="s">
        <v>0</v>
      </c>
      <c r="C3" s="4">
        <v>2020</v>
      </c>
      <c r="D3" s="4">
        <v>2021</v>
      </c>
      <c r="E3" s="4">
        <v>2022</v>
      </c>
    </row>
    <row r="4" spans="2:6" x14ac:dyDescent="0.25">
      <c r="B4" s="7" t="s">
        <v>1</v>
      </c>
      <c r="C4" s="29">
        <f>C5+C9+C13</f>
        <v>127737</v>
      </c>
      <c r="D4" s="29">
        <f>D5+D9+D13</f>
        <v>138341</v>
      </c>
      <c r="E4" s="29">
        <f>E5+E9+E13</f>
        <v>152894</v>
      </c>
    </row>
    <row r="5" spans="2:6" x14ac:dyDescent="0.25">
      <c r="B5" s="8" t="s">
        <v>24</v>
      </c>
      <c r="C5" s="30">
        <f>SUM(C6:C8)</f>
        <v>83757</v>
      </c>
      <c r="D5" s="30">
        <f>SUM(D6:D8)</f>
        <v>91582</v>
      </c>
      <c r="E5" s="30">
        <f>SUM(E6:E8)</f>
        <v>103688</v>
      </c>
    </row>
    <row r="6" spans="2:6" x14ac:dyDescent="0.25">
      <c r="B6" s="9" t="s">
        <v>31</v>
      </c>
      <c r="C6" s="53">
        <v>24325</v>
      </c>
      <c r="D6" s="53">
        <v>27612</v>
      </c>
      <c r="E6" s="53">
        <f>[1]List1!$H$13</f>
        <v>33062</v>
      </c>
    </row>
    <row r="7" spans="2:6" x14ac:dyDescent="0.25">
      <c r="B7" s="10" t="s">
        <v>33</v>
      </c>
      <c r="C7" s="31">
        <v>58324</v>
      </c>
      <c r="D7" s="31">
        <v>63256</v>
      </c>
      <c r="E7" s="31">
        <f>[1]List1!$H$18</f>
        <v>69756</v>
      </c>
    </row>
    <row r="8" spans="2:6" x14ac:dyDescent="0.25">
      <c r="B8" s="5" t="s">
        <v>32</v>
      </c>
      <c r="C8" s="31">
        <v>1108</v>
      </c>
      <c r="D8" s="31">
        <v>714</v>
      </c>
      <c r="E8" s="31">
        <f>[1]List1!$H$22</f>
        <v>870</v>
      </c>
    </row>
    <row r="9" spans="2:6" x14ac:dyDescent="0.25">
      <c r="B9" s="11" t="s">
        <v>25</v>
      </c>
      <c r="C9" s="32">
        <f>SUM(C10:C12)</f>
        <v>43961</v>
      </c>
      <c r="D9" s="32">
        <f>SUM(D10:D12)</f>
        <v>46733</v>
      </c>
      <c r="E9" s="32">
        <f>SUM(E10:E12)</f>
        <v>48676</v>
      </c>
    </row>
    <row r="10" spans="2:6" x14ac:dyDescent="0.25">
      <c r="B10" s="12" t="s">
        <v>31</v>
      </c>
      <c r="C10" s="33">
        <v>7358</v>
      </c>
      <c r="D10" s="33">
        <v>7726</v>
      </c>
      <c r="E10" s="33">
        <f>[1]List1!$H$29</f>
        <v>7705</v>
      </c>
    </row>
    <row r="11" spans="2:6" x14ac:dyDescent="0.25">
      <c r="B11" s="12" t="s">
        <v>33</v>
      </c>
      <c r="C11" s="33">
        <v>34738</v>
      </c>
      <c r="D11" s="33">
        <v>38970</v>
      </c>
      <c r="E11" s="33">
        <f>[1]List1!$H$36</f>
        <v>40765</v>
      </c>
    </row>
    <row r="12" spans="2:6" x14ac:dyDescent="0.25">
      <c r="B12" s="5" t="s">
        <v>34</v>
      </c>
      <c r="C12" s="33">
        <v>1865</v>
      </c>
      <c r="D12" s="33">
        <v>37</v>
      </c>
      <c r="E12" s="33">
        <f>[1]List1!$H$40</f>
        <v>206</v>
      </c>
    </row>
    <row r="13" spans="2:6" x14ac:dyDescent="0.25">
      <c r="B13" s="13" t="s">
        <v>29</v>
      </c>
      <c r="C13" s="32">
        <f>SUM(C14:C17)</f>
        <v>19</v>
      </c>
      <c r="D13" s="32">
        <f>SUM(D14:D17)</f>
        <v>26</v>
      </c>
      <c r="E13" s="32">
        <f>SUM(E14:E17)</f>
        <v>530</v>
      </c>
    </row>
    <row r="14" spans="2:6" x14ac:dyDescent="0.25">
      <c r="B14" s="12" t="s">
        <v>26</v>
      </c>
      <c r="C14" s="34">
        <v>16</v>
      </c>
      <c r="D14" s="34">
        <v>20</v>
      </c>
      <c r="E14" s="34">
        <f>[1]List1!$E$42</f>
        <v>17</v>
      </c>
    </row>
    <row r="15" spans="2:6" x14ac:dyDescent="0.25">
      <c r="B15" s="10" t="s">
        <v>49</v>
      </c>
      <c r="C15" s="34">
        <v>0</v>
      </c>
      <c r="D15" s="34">
        <v>6</v>
      </c>
      <c r="E15" s="34">
        <f>[1]List1!$E$43</f>
        <v>0</v>
      </c>
      <c r="F15" s="3"/>
    </row>
    <row r="16" spans="2:6" x14ac:dyDescent="0.25">
      <c r="B16" s="10" t="s">
        <v>28</v>
      </c>
      <c r="C16" s="54">
        <v>3</v>
      </c>
      <c r="D16" s="54">
        <v>0</v>
      </c>
      <c r="E16" s="54">
        <f>[1]List1!$E$44</f>
        <v>0</v>
      </c>
    </row>
    <row r="17" spans="2:7" ht="15.75" thickBot="1" x14ac:dyDescent="0.3">
      <c r="B17" s="18" t="s">
        <v>51</v>
      </c>
      <c r="C17" s="55">
        <v>0</v>
      </c>
      <c r="D17" s="55">
        <v>0</v>
      </c>
      <c r="E17" s="55">
        <f>[1]List1!$E$45</f>
        <v>513</v>
      </c>
    </row>
    <row r="18" spans="2:7" x14ac:dyDescent="0.25">
      <c r="B18" s="7" t="s">
        <v>2</v>
      </c>
      <c r="C18" s="35">
        <f>SUM(C19)</f>
        <v>635</v>
      </c>
      <c r="D18" s="35">
        <f>SUM(D19)</f>
        <v>3708</v>
      </c>
      <c r="E18" s="35">
        <f>SUM(E19)</f>
        <v>400</v>
      </c>
    </row>
    <row r="19" spans="2:7" ht="15.75" thickBot="1" x14ac:dyDescent="0.3">
      <c r="B19" s="14" t="s">
        <v>3</v>
      </c>
      <c r="C19" s="36">
        <v>635</v>
      </c>
      <c r="D19" s="36">
        <v>3708</v>
      </c>
      <c r="E19" s="56">
        <f>[1]List1!$E$48</f>
        <v>400</v>
      </c>
    </row>
    <row r="20" spans="2:7" ht="15.75" thickBot="1" x14ac:dyDescent="0.3">
      <c r="B20" s="15" t="s">
        <v>4</v>
      </c>
      <c r="C20" s="37">
        <f>SUM(C21)</f>
        <v>870</v>
      </c>
      <c r="D20" s="37">
        <f>SUM(D21)</f>
        <v>4949</v>
      </c>
      <c r="E20" s="37">
        <f>SUM(E21)</f>
        <v>8597</v>
      </c>
      <c r="G20" s="3"/>
    </row>
    <row r="21" spans="2:7" ht="15.75" thickBot="1" x14ac:dyDescent="0.3">
      <c r="B21" s="2" t="s">
        <v>5</v>
      </c>
      <c r="C21" s="38">
        <v>870</v>
      </c>
      <c r="D21" s="38">
        <v>4949</v>
      </c>
      <c r="E21" s="38">
        <f>[1]List1!$E$50</f>
        <v>8597</v>
      </c>
    </row>
    <row r="22" spans="2:7" ht="15.75" thickBot="1" x14ac:dyDescent="0.3">
      <c r="B22" s="16" t="s">
        <v>22</v>
      </c>
      <c r="C22" s="39">
        <f>SUM(C23:C24)</f>
        <v>23706</v>
      </c>
      <c r="D22" s="39">
        <f>SUM(D23:D24)</f>
        <v>7958</v>
      </c>
      <c r="E22" s="39">
        <f>SUM(E23:E24)</f>
        <v>17291</v>
      </c>
    </row>
    <row r="23" spans="2:7" x14ac:dyDescent="0.25">
      <c r="B23" s="17" t="s">
        <v>30</v>
      </c>
      <c r="C23" s="40">
        <v>1809</v>
      </c>
      <c r="D23" s="40">
        <v>2839</v>
      </c>
      <c r="E23" s="40">
        <f>[1]List1!$E$52</f>
        <v>7</v>
      </c>
    </row>
    <row r="24" spans="2:7" ht="15.75" thickBot="1" x14ac:dyDescent="0.3">
      <c r="B24" s="18" t="s">
        <v>23</v>
      </c>
      <c r="C24" s="41">
        <v>21897</v>
      </c>
      <c r="D24" s="41">
        <v>5119</v>
      </c>
      <c r="E24" s="41">
        <f>[1]List1!$E$53</f>
        <v>17284</v>
      </c>
    </row>
    <row r="25" spans="2:7" ht="15.75" thickBot="1" x14ac:dyDescent="0.3">
      <c r="B25" s="19" t="s">
        <v>6</v>
      </c>
      <c r="C25" s="42">
        <f>C4+C18+C20+C22</f>
        <v>152948</v>
      </c>
      <c r="D25" s="42">
        <f>D4+D18+D20+D22</f>
        <v>154956</v>
      </c>
      <c r="E25" s="42">
        <f>E4+E18+E20+E22</f>
        <v>179182</v>
      </c>
    </row>
    <row r="26" spans="2:7" ht="15.75" thickBot="1" x14ac:dyDescent="0.3">
      <c r="B26" s="2"/>
      <c r="C26" s="43"/>
      <c r="D26" s="43"/>
      <c r="E26" s="43"/>
    </row>
    <row r="27" spans="2:7" ht="15.75" thickBot="1" x14ac:dyDescent="0.3">
      <c r="B27" s="6" t="s">
        <v>7</v>
      </c>
      <c r="C27" s="44"/>
      <c r="D27" s="44"/>
      <c r="E27" s="44"/>
    </row>
    <row r="28" spans="2:7" x14ac:dyDescent="0.25">
      <c r="B28" s="7" t="s">
        <v>8</v>
      </c>
      <c r="C28" s="45">
        <f>SUM(C29:C29)</f>
        <v>2168</v>
      </c>
      <c r="D28" s="45">
        <f t="shared" ref="D28:E28" si="0">SUM(D29:D29)</f>
        <v>0</v>
      </c>
      <c r="E28" s="45">
        <f t="shared" si="0"/>
        <v>187</v>
      </c>
    </row>
    <row r="29" spans="2:7" ht="15.75" thickBot="1" x14ac:dyDescent="0.3">
      <c r="B29" s="20" t="s">
        <v>35</v>
      </c>
      <c r="C29" s="46">
        <v>2168</v>
      </c>
      <c r="D29" s="46"/>
      <c r="E29" s="46">
        <f>[1]List1!$H$59</f>
        <v>187</v>
      </c>
    </row>
    <row r="30" spans="2:7" x14ac:dyDescent="0.25">
      <c r="B30" s="7" t="s">
        <v>1</v>
      </c>
      <c r="C30" s="47">
        <f>SUM(C31+C45+C52)</f>
        <v>73604</v>
      </c>
      <c r="D30" s="47">
        <f>SUM(D31+D45+D52)</f>
        <v>83634</v>
      </c>
      <c r="E30" s="47">
        <f>SUM(E31+E45+E52)</f>
        <v>88912</v>
      </c>
    </row>
    <row r="31" spans="2:7" x14ac:dyDescent="0.25">
      <c r="B31" s="8" t="s">
        <v>24</v>
      </c>
      <c r="C31" s="30">
        <f>SUM(C32:C44)</f>
        <v>66547</v>
      </c>
      <c r="D31" s="30">
        <f>SUM(D32:D44)</f>
        <v>76435</v>
      </c>
      <c r="E31" s="30">
        <f>SUM(E32:E44)</f>
        <v>77374</v>
      </c>
    </row>
    <row r="32" spans="2:7" x14ac:dyDescent="0.25">
      <c r="B32" s="21" t="s">
        <v>9</v>
      </c>
      <c r="C32" s="31">
        <v>28</v>
      </c>
      <c r="D32" s="31">
        <v>14</v>
      </c>
      <c r="E32" s="31">
        <f>[1]List1!$E$62</f>
        <v>17</v>
      </c>
    </row>
    <row r="33" spans="2:5" x14ac:dyDescent="0.25">
      <c r="B33" s="21" t="s">
        <v>44</v>
      </c>
      <c r="C33" s="31">
        <v>517</v>
      </c>
      <c r="D33" s="31">
        <v>627</v>
      </c>
      <c r="E33" s="31">
        <f>[1]List1!$E$63</f>
        <v>424</v>
      </c>
    </row>
    <row r="34" spans="2:5" x14ac:dyDescent="0.25">
      <c r="B34" s="9" t="s">
        <v>10</v>
      </c>
      <c r="C34" s="31">
        <v>19669</v>
      </c>
      <c r="D34" s="31">
        <v>21491</v>
      </c>
      <c r="E34" s="31">
        <f>[1]List1!$E$64</f>
        <v>25870</v>
      </c>
    </row>
    <row r="35" spans="2:5" x14ac:dyDescent="0.25">
      <c r="B35" s="22" t="s">
        <v>11</v>
      </c>
      <c r="C35" s="31">
        <v>1328</v>
      </c>
      <c r="D35" s="31">
        <v>1320</v>
      </c>
      <c r="E35" s="31">
        <f>[1]List1!$E$66</f>
        <v>1513</v>
      </c>
    </row>
    <row r="36" spans="2:5" x14ac:dyDescent="0.25">
      <c r="B36" s="9" t="s">
        <v>36</v>
      </c>
      <c r="C36" s="31">
        <v>20482</v>
      </c>
      <c r="D36" s="31">
        <v>20417</v>
      </c>
      <c r="E36" s="31">
        <f>[1]List1!$H$74</f>
        <v>20946</v>
      </c>
    </row>
    <row r="37" spans="2:5" x14ac:dyDescent="0.25">
      <c r="B37" s="9" t="s">
        <v>41</v>
      </c>
      <c r="C37" s="31">
        <v>572</v>
      </c>
      <c r="D37" s="31">
        <v>1037</v>
      </c>
      <c r="E37" s="31">
        <f>[1]List1!$H$70</f>
        <v>1181</v>
      </c>
    </row>
    <row r="38" spans="2:5" ht="30" x14ac:dyDescent="0.25">
      <c r="B38" s="22" t="s">
        <v>42</v>
      </c>
      <c r="C38" s="31">
        <v>1523</v>
      </c>
      <c r="D38" s="31">
        <v>1729</v>
      </c>
      <c r="E38" s="31">
        <f>[1]List1!$H$73</f>
        <v>2148</v>
      </c>
    </row>
    <row r="39" spans="2:5" x14ac:dyDescent="0.25">
      <c r="B39" s="22" t="s">
        <v>45</v>
      </c>
      <c r="C39" s="31">
        <v>1026</v>
      </c>
      <c r="D39" s="31">
        <v>1461</v>
      </c>
      <c r="E39" s="31">
        <f>[1]List1!$E$75</f>
        <v>1558</v>
      </c>
    </row>
    <row r="40" spans="2:5" x14ac:dyDescent="0.25">
      <c r="B40" s="9" t="s">
        <v>12</v>
      </c>
      <c r="C40" s="31">
        <v>5676</v>
      </c>
      <c r="D40" s="31">
        <v>10955</v>
      </c>
      <c r="E40" s="31">
        <f>[1]List1!$E$76</f>
        <v>8329</v>
      </c>
    </row>
    <row r="41" spans="2:5" x14ac:dyDescent="0.25">
      <c r="B41" s="9" t="s">
        <v>47</v>
      </c>
      <c r="C41" s="31">
        <v>10</v>
      </c>
      <c r="D41" s="31">
        <v>106</v>
      </c>
      <c r="E41" s="31">
        <f>[1]List1!$E$77</f>
        <v>131</v>
      </c>
    </row>
    <row r="42" spans="2:5" x14ac:dyDescent="0.25">
      <c r="B42" s="9" t="s">
        <v>48</v>
      </c>
      <c r="C42" s="31">
        <v>12305</v>
      </c>
      <c r="D42" s="31">
        <v>14074</v>
      </c>
      <c r="E42" s="31">
        <f>[1]List1!$E$78</f>
        <v>11400</v>
      </c>
    </row>
    <row r="43" spans="2:5" x14ac:dyDescent="0.25">
      <c r="B43" s="9" t="s">
        <v>37</v>
      </c>
      <c r="C43" s="31">
        <v>67</v>
      </c>
      <c r="D43" s="31">
        <v>47</v>
      </c>
      <c r="E43" s="31">
        <f>[1]List1!$H$79</f>
        <v>46</v>
      </c>
    </row>
    <row r="44" spans="2:5" ht="30" x14ac:dyDescent="0.25">
      <c r="B44" s="22" t="s">
        <v>43</v>
      </c>
      <c r="C44" s="31">
        <v>3344</v>
      </c>
      <c r="D44" s="31">
        <v>3157</v>
      </c>
      <c r="E44" s="31">
        <f>[1]List1!$H$82</f>
        <v>3811</v>
      </c>
    </row>
    <row r="45" spans="2:5" x14ac:dyDescent="0.25">
      <c r="B45" s="11" t="s">
        <v>25</v>
      </c>
      <c r="C45" s="32">
        <f>SUM(C46:C51)</f>
        <v>4398</v>
      </c>
      <c r="D45" s="32">
        <f>SUM(D46:D51)</f>
        <v>4057</v>
      </c>
      <c r="E45" s="32">
        <f>SUM(E46:E51)</f>
        <v>8173</v>
      </c>
    </row>
    <row r="46" spans="2:5" x14ac:dyDescent="0.25">
      <c r="B46" s="23" t="s">
        <v>9</v>
      </c>
      <c r="C46" s="33">
        <v>0</v>
      </c>
      <c r="D46" s="33">
        <v>0</v>
      </c>
      <c r="E46" s="33">
        <f>[1]List1!$E$84</f>
        <v>0</v>
      </c>
    </row>
    <row r="47" spans="2:5" x14ac:dyDescent="0.25">
      <c r="B47" s="23" t="s">
        <v>44</v>
      </c>
      <c r="C47" s="33">
        <v>23</v>
      </c>
      <c r="D47" s="33">
        <v>0</v>
      </c>
      <c r="E47" s="33">
        <f>[1]List1!$E$85</f>
        <v>0</v>
      </c>
    </row>
    <row r="48" spans="2:5" x14ac:dyDescent="0.25">
      <c r="B48" s="9" t="s">
        <v>52</v>
      </c>
      <c r="C48" s="33">
        <v>0</v>
      </c>
      <c r="D48" s="33">
        <v>0</v>
      </c>
      <c r="E48" s="33">
        <v>3</v>
      </c>
    </row>
    <row r="49" spans="2:5" x14ac:dyDescent="0.25">
      <c r="B49" s="23" t="s">
        <v>38</v>
      </c>
      <c r="C49" s="33">
        <v>512</v>
      </c>
      <c r="D49" s="33">
        <v>477</v>
      </c>
      <c r="E49" s="33">
        <f>[1]List1!$H$88</f>
        <v>637</v>
      </c>
    </row>
    <row r="50" spans="2:5" x14ac:dyDescent="0.25">
      <c r="B50" s="23" t="s">
        <v>39</v>
      </c>
      <c r="C50" s="33">
        <v>2296</v>
      </c>
      <c r="D50" s="33">
        <v>2067</v>
      </c>
      <c r="E50" s="33">
        <f>[1]List1!$H$90</f>
        <v>5500</v>
      </c>
    </row>
    <row r="51" spans="2:5" ht="30" x14ac:dyDescent="0.25">
      <c r="B51" s="22" t="s">
        <v>43</v>
      </c>
      <c r="C51" s="33">
        <v>1567</v>
      </c>
      <c r="D51" s="33">
        <v>1513</v>
      </c>
      <c r="E51" s="33">
        <f>[1]List1!$H$94</f>
        <v>2033</v>
      </c>
    </row>
    <row r="52" spans="2:5" x14ac:dyDescent="0.25">
      <c r="B52" s="11" t="s">
        <v>27</v>
      </c>
      <c r="C52" s="32">
        <f>SUM(C53:C56)</f>
        <v>2659</v>
      </c>
      <c r="D52" s="32">
        <f>SUM(D53:D56)</f>
        <v>3142</v>
      </c>
      <c r="E52" s="32">
        <f>SUM(E53:E56)</f>
        <v>3365</v>
      </c>
    </row>
    <row r="53" spans="2:5" x14ac:dyDescent="0.25">
      <c r="B53" s="23" t="s">
        <v>50</v>
      </c>
      <c r="C53" s="33">
        <v>0</v>
      </c>
      <c r="D53" s="33">
        <v>96</v>
      </c>
      <c r="E53" s="33">
        <f>[1]List1!$H$98</f>
        <v>77</v>
      </c>
    </row>
    <row r="54" spans="2:5" x14ac:dyDescent="0.25">
      <c r="B54" s="23" t="s">
        <v>46</v>
      </c>
      <c r="C54" s="33">
        <v>2321</v>
      </c>
      <c r="D54" s="33">
        <v>2864</v>
      </c>
      <c r="E54" s="33">
        <f>[1]List1!$H$102</f>
        <v>3029</v>
      </c>
    </row>
    <row r="55" spans="2:5" x14ac:dyDescent="0.25">
      <c r="B55" s="23" t="s">
        <v>51</v>
      </c>
      <c r="C55" s="33">
        <v>0</v>
      </c>
      <c r="D55" s="33">
        <v>0</v>
      </c>
      <c r="E55" s="33">
        <f>[1]List1!$E$103</f>
        <v>64</v>
      </c>
    </row>
    <row r="56" spans="2:5" ht="15.75" thickBot="1" x14ac:dyDescent="0.3">
      <c r="B56" s="23" t="s">
        <v>40</v>
      </c>
      <c r="C56" s="33">
        <v>338</v>
      </c>
      <c r="D56" s="33">
        <v>182</v>
      </c>
      <c r="E56" s="33">
        <f>[1]List1!$H$104</f>
        <v>195</v>
      </c>
    </row>
    <row r="57" spans="2:5" x14ac:dyDescent="0.25">
      <c r="B57" s="7" t="s">
        <v>13</v>
      </c>
      <c r="C57" s="37">
        <f>SUM(C58)</f>
        <v>18</v>
      </c>
      <c r="D57" s="37">
        <f>SUM(D58)</f>
        <v>18</v>
      </c>
      <c r="E57" s="37">
        <f>SUM(E58)</f>
        <v>34</v>
      </c>
    </row>
    <row r="58" spans="2:5" ht="15.75" thickBot="1" x14ac:dyDescent="0.3">
      <c r="B58" s="24" t="s">
        <v>14</v>
      </c>
      <c r="C58" s="48">
        <v>18</v>
      </c>
      <c r="D58" s="48">
        <v>18</v>
      </c>
      <c r="E58" s="48">
        <f>[1]List1!$E$106</f>
        <v>34</v>
      </c>
    </row>
    <row r="59" spans="2:5" x14ac:dyDescent="0.25">
      <c r="B59" s="7" t="s">
        <v>15</v>
      </c>
      <c r="C59" s="49">
        <f>SUM(C60)</f>
        <v>19813</v>
      </c>
      <c r="D59" s="49">
        <f>SUM(D60)</f>
        <v>20580</v>
      </c>
      <c r="E59" s="49">
        <f>SUM(E60)</f>
        <v>22687</v>
      </c>
    </row>
    <row r="60" spans="2:5" ht="30.75" thickBot="1" x14ac:dyDescent="0.3">
      <c r="B60" s="25" t="s">
        <v>16</v>
      </c>
      <c r="C60" s="33">
        <v>19813</v>
      </c>
      <c r="D60" s="33">
        <v>20580</v>
      </c>
      <c r="E60" s="33">
        <f>[1]List1!$E$108</f>
        <v>22687</v>
      </c>
    </row>
    <row r="61" spans="2:5" ht="15.75" thickBot="1" x14ac:dyDescent="0.3">
      <c r="B61" s="19" t="s">
        <v>17</v>
      </c>
      <c r="C61" s="42">
        <f>C28+C30+C57+C59</f>
        <v>95603</v>
      </c>
      <c r="D61" s="42">
        <f>D28+D30+D57+D59</f>
        <v>104232</v>
      </c>
      <c r="E61" s="42">
        <f>E28+E30+E57+E59</f>
        <v>111820</v>
      </c>
    </row>
    <row r="62" spans="2:5" ht="15.75" thickBot="1" x14ac:dyDescent="0.3">
      <c r="B62" s="26" t="s">
        <v>18</v>
      </c>
      <c r="C62" s="50">
        <f>C25-C61</f>
        <v>57345</v>
      </c>
      <c r="D62" s="50">
        <f>D25-D61</f>
        <v>50724</v>
      </c>
      <c r="E62" s="50">
        <f>E25-E61</f>
        <v>67362</v>
      </c>
    </row>
    <row r="63" spans="2:5" ht="15.75" thickBot="1" x14ac:dyDescent="0.3">
      <c r="B63" s="27" t="s">
        <v>19</v>
      </c>
      <c r="C63" s="51">
        <v>46978</v>
      </c>
      <c r="D63" s="51">
        <v>21016</v>
      </c>
      <c r="E63" s="51">
        <f>[1]List1!$H$115</f>
        <v>52911</v>
      </c>
    </row>
    <row r="64" spans="2:5" ht="15.75" thickBot="1" x14ac:dyDescent="0.3">
      <c r="B64" s="28" t="s">
        <v>20</v>
      </c>
      <c r="C64" s="52">
        <f>C61+C63</f>
        <v>142581</v>
      </c>
      <c r="D64" s="52">
        <f>D61+D63</f>
        <v>125248</v>
      </c>
      <c r="E64" s="52">
        <f>E61+E63</f>
        <v>164731</v>
      </c>
    </row>
    <row r="65" spans="2:5" ht="15.75" thickBot="1" x14ac:dyDescent="0.3">
      <c r="B65" s="19" t="s">
        <v>21</v>
      </c>
      <c r="C65" s="42">
        <f>C25-C64</f>
        <v>10367</v>
      </c>
      <c r="D65" s="42">
        <f>D25-D64</f>
        <v>29708</v>
      </c>
      <c r="E65" s="42">
        <f>E25-E64</f>
        <v>14451</v>
      </c>
    </row>
  </sheetData>
  <mergeCells count="1">
    <mergeCell ref="D2:E2"/>
  </mergeCells>
  <printOptions gridLines="1"/>
  <pageMargins left="0.70866141732283472" right="0.70866141732283472" top="0.55118110236220474" bottom="0.55118110236220474" header="0.31496062992125984" footer="0.31496062992125984"/>
  <pageSetup paperSize="9" scale="67" fitToHeight="0" orientation="portrait" horizontalDpi="300" verticalDpi="300" r:id="rId1"/>
  <ignoredErrors>
    <ignoredError sqref="E58 E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verze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2023-09-27T08:21:30Z</dcterms:modified>
</cp:coreProperties>
</file>