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V:\Závěrečný účet\MOaP\2022\"/>
    </mc:Choice>
  </mc:AlternateContent>
  <xr:revisionPtr revIDLastSave="0" documentId="8_{2E3A71E8-50DD-46B2-862E-E04F558F1ED1}" xr6:coauthVersionLast="47" xr6:coauthVersionMax="47" xr10:uidLastSave="{00000000-0000-0000-0000-000000000000}"/>
  <bookViews>
    <workbookView xWindow="28680" yWindow="-45" windowWidth="29040" windowHeight="15840" xr2:uid="{EBDD8E79-48E2-4BF5-B786-D1BBC97742DC}"/>
  </bookViews>
  <sheets>
    <sheet name="Výdaje tab. č. 2 " sheetId="1" r:id="rId1"/>
  </sheets>
  <externalReferences>
    <externalReference r:id="rId2"/>
    <externalReference r:id="rId3"/>
  </externalReferences>
  <definedNames>
    <definedName name="dates" localSheetId="0">[1]číselník!$B$42:$C$54</definedName>
    <definedName name="dates">[2]číselník!$B$42:$C$54</definedName>
    <definedName name="joj">#REF!</definedName>
    <definedName name="Print_Are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3" i="1" l="1"/>
  <c r="I57" i="1"/>
  <c r="H57" i="1"/>
  <c r="G56" i="1"/>
  <c r="G58" i="1" s="1"/>
  <c r="I55" i="1"/>
  <c r="H55" i="1"/>
  <c r="I54" i="1"/>
  <c r="H54" i="1"/>
  <c r="I53" i="1"/>
  <c r="H53" i="1"/>
  <c r="I52" i="1"/>
  <c r="H52" i="1"/>
  <c r="I51" i="1"/>
  <c r="H51" i="1"/>
  <c r="F50" i="1"/>
  <c r="F56" i="1" s="1"/>
  <c r="E50" i="1"/>
  <c r="E56" i="1" s="1"/>
  <c r="I49" i="1"/>
  <c r="H49" i="1"/>
  <c r="I48" i="1"/>
  <c r="H48" i="1"/>
  <c r="I47" i="1"/>
  <c r="H47" i="1"/>
  <c r="I46" i="1"/>
  <c r="H46" i="1"/>
  <c r="I45" i="1"/>
  <c r="H45" i="1"/>
  <c r="I44" i="1"/>
  <c r="H44" i="1"/>
  <c r="I41" i="1"/>
  <c r="H41" i="1"/>
  <c r="I40" i="1"/>
  <c r="H40" i="1"/>
  <c r="G39" i="1"/>
  <c r="I38" i="1"/>
  <c r="H38" i="1"/>
  <c r="G37" i="1"/>
  <c r="F37" i="1"/>
  <c r="F39" i="1" s="1"/>
  <c r="I39" i="1" s="1"/>
  <c r="E37" i="1"/>
  <c r="E39" i="1" s="1"/>
  <c r="H39" i="1" s="1"/>
  <c r="G36" i="1"/>
  <c r="F36" i="1"/>
  <c r="I36" i="1" s="1"/>
  <c r="E36" i="1"/>
  <c r="H36" i="1" s="1"/>
  <c r="I35" i="1"/>
  <c r="H35" i="1"/>
  <c r="G34" i="1"/>
  <c r="F34" i="1"/>
  <c r="I34" i="1" s="1"/>
  <c r="E34" i="1"/>
  <c r="H34" i="1" s="1"/>
  <c r="I33" i="1"/>
  <c r="H33" i="1"/>
  <c r="I32" i="1"/>
  <c r="H32" i="1"/>
  <c r="G31" i="1"/>
  <c r="F31" i="1"/>
  <c r="I31" i="1" s="1"/>
  <c r="E31" i="1"/>
  <c r="H31" i="1" s="1"/>
  <c r="I30" i="1"/>
  <c r="H30" i="1"/>
  <c r="G29" i="1"/>
  <c r="F29" i="1"/>
  <c r="I29" i="1" s="1"/>
  <c r="E29" i="1"/>
  <c r="H29" i="1" s="1"/>
  <c r="I28" i="1"/>
  <c r="H28" i="1"/>
  <c r="I27" i="1"/>
  <c r="H27" i="1"/>
  <c r="I26" i="1"/>
  <c r="H26" i="1"/>
  <c r="I25" i="1"/>
  <c r="G25" i="1"/>
  <c r="F25" i="1"/>
  <c r="E25" i="1"/>
  <c r="H25" i="1" s="1"/>
  <c r="I24" i="1"/>
  <c r="H24" i="1"/>
  <c r="H23" i="1"/>
  <c r="G23" i="1"/>
  <c r="F23" i="1"/>
  <c r="I23" i="1" s="1"/>
  <c r="E23" i="1"/>
  <c r="I22" i="1"/>
  <c r="H22" i="1"/>
  <c r="G21" i="1"/>
  <c r="F21" i="1"/>
  <c r="I21" i="1" s="1"/>
  <c r="E21" i="1"/>
  <c r="H21" i="1" s="1"/>
  <c r="I20" i="1"/>
  <c r="H20" i="1"/>
  <c r="G19" i="1"/>
  <c r="F19" i="1"/>
  <c r="I19" i="1" s="1"/>
  <c r="E19" i="1"/>
  <c r="H19" i="1" s="1"/>
  <c r="I18" i="1"/>
  <c r="H18" i="1"/>
  <c r="I17" i="1"/>
  <c r="G17" i="1"/>
  <c r="F17" i="1"/>
  <c r="E17" i="1"/>
  <c r="H17" i="1" s="1"/>
  <c r="I16" i="1"/>
  <c r="H16" i="1"/>
  <c r="I15" i="1"/>
  <c r="H15" i="1"/>
  <c r="I14" i="1"/>
  <c r="H14" i="1"/>
  <c r="H13" i="1"/>
  <c r="G13" i="1"/>
  <c r="F13" i="1"/>
  <c r="I13" i="1" s="1"/>
  <c r="E13" i="1"/>
  <c r="I12" i="1"/>
  <c r="H12" i="1"/>
  <c r="G11" i="1"/>
  <c r="G42" i="1" s="1"/>
  <c r="F11" i="1"/>
  <c r="I11" i="1" s="1"/>
  <c r="E11" i="1"/>
  <c r="E42" i="1" s="1"/>
  <c r="I10" i="1"/>
  <c r="H10" i="1"/>
  <c r="I9" i="1"/>
  <c r="H9" i="1"/>
  <c r="I8" i="1"/>
  <c r="H8" i="1"/>
  <c r="I7" i="1"/>
  <c r="H7" i="1"/>
  <c r="G59" i="1" l="1"/>
  <c r="F58" i="1"/>
  <c r="I58" i="1" s="1"/>
  <c r="I56" i="1"/>
  <c r="E58" i="1"/>
  <c r="H58" i="1" s="1"/>
  <c r="H56" i="1"/>
  <c r="H42" i="1"/>
  <c r="H11" i="1"/>
  <c r="F42" i="1"/>
  <c r="H37" i="1"/>
  <c r="H50" i="1"/>
  <c r="I37" i="1"/>
  <c r="I50" i="1"/>
  <c r="E59" i="1" l="1"/>
  <c r="H59" i="1" s="1"/>
  <c r="F59" i="1"/>
  <c r="I59" i="1" s="1"/>
  <c r="I42" i="1"/>
</calcChain>
</file>

<file path=xl/sharedStrings.xml><?xml version="1.0" encoding="utf-8"?>
<sst xmlns="http://schemas.openxmlformats.org/spreadsheetml/2006/main" count="89" uniqueCount="78">
  <si>
    <t xml:space="preserve">Souhrnný výkaz plnění rozpočtu výdajů MOb MOaP (v tis. Kč)   </t>
  </si>
  <si>
    <t>Plnění rozpočtu výdajů k 31.12.2022</t>
  </si>
  <si>
    <t>tabulka č. 2</t>
  </si>
  <si>
    <t>Schválený</t>
  </si>
  <si>
    <t>Upravený</t>
  </si>
  <si>
    <t>Plnění</t>
  </si>
  <si>
    <t>Plnění SR     v %</t>
  </si>
  <si>
    <t>Plnění UR    v %</t>
  </si>
  <si>
    <t>VÝDAJE</t>
  </si>
  <si>
    <t>rozpočet</t>
  </si>
  <si>
    <t>rozpočtu</t>
  </si>
  <si>
    <t>v %</t>
  </si>
  <si>
    <t>roku 2022</t>
  </si>
  <si>
    <t>k 31.12.2022</t>
  </si>
  <si>
    <t>běžné výdaje</t>
  </si>
  <si>
    <t>Úsek školství a volnočasových aktivit</t>
  </si>
  <si>
    <t>Neinvestiční příspěvky CKV MO</t>
  </si>
  <si>
    <t xml:space="preserve">Neinvest.přísp. základním a mateřským školám </t>
  </si>
  <si>
    <t>Neinvestiční transfery</t>
  </si>
  <si>
    <t>OŠR</t>
  </si>
  <si>
    <t>Odbor strategického rozvoje, školství a volnočasových aktivit</t>
  </si>
  <si>
    <t xml:space="preserve">       </t>
  </si>
  <si>
    <t>Úsek péče o občany</t>
  </si>
  <si>
    <t>OSV</t>
  </si>
  <si>
    <t xml:space="preserve">Odbor sociálních věcí </t>
  </si>
  <si>
    <t>Úsek obřadů a slavností</t>
  </si>
  <si>
    <t>Úsek IZS, PO,BOZP</t>
  </si>
  <si>
    <t>Úsek hospodářské správy</t>
  </si>
  <si>
    <t>OVV</t>
  </si>
  <si>
    <t xml:space="preserve">Odbor vnitřních věcí </t>
  </si>
  <si>
    <t>Úsek osobních výdajů</t>
  </si>
  <si>
    <t>Osobní výdaje</t>
  </si>
  <si>
    <t>Úsek výpočetní techniky</t>
  </si>
  <si>
    <t>Výpočetní technika</t>
  </si>
  <si>
    <t>Úsek sekretariátů</t>
  </si>
  <si>
    <t>Sekretariáty</t>
  </si>
  <si>
    <t>Úsek vnějších a vnitřních vztahů</t>
  </si>
  <si>
    <t>Vnější a vnitřní vztahy</t>
  </si>
  <si>
    <t>Úsek místního hospodářství</t>
  </si>
  <si>
    <t>Neinvestiční příspěvek Technickým službám MOaP</t>
  </si>
  <si>
    <t>Úsek investic a oprav</t>
  </si>
  <si>
    <t>OIMH</t>
  </si>
  <si>
    <t xml:space="preserve">Odbor investic a místního hospodářství </t>
  </si>
  <si>
    <t>Úsek správy domovního a bytového fondu</t>
  </si>
  <si>
    <t>OSDF</t>
  </si>
  <si>
    <t>Odbor správy domovního fondu</t>
  </si>
  <si>
    <t>Úsek privatizace domovního a bytového fondu</t>
  </si>
  <si>
    <t xml:space="preserve">Úsek majetku </t>
  </si>
  <si>
    <t>OM</t>
  </si>
  <si>
    <t>Odbor majetku</t>
  </si>
  <si>
    <t>Úsek stavebního řádu a přestupků</t>
  </si>
  <si>
    <t>OSŘP</t>
  </si>
  <si>
    <t>Odbor stavebního řádu a přestupků</t>
  </si>
  <si>
    <t>Úsek financí a rozpočtu  (bez rezerv a převodů)</t>
  </si>
  <si>
    <t xml:space="preserve">Ost. neinv. výdaje - pohledávka Sberbank, a.s. v likvidaci </t>
  </si>
  <si>
    <t>OFR</t>
  </si>
  <si>
    <t>Odbor financí a rozpočtu</t>
  </si>
  <si>
    <t>Rezerva na krizová opatření</t>
  </si>
  <si>
    <t xml:space="preserve"> </t>
  </si>
  <si>
    <t>Nespecifikovaná rezerva</t>
  </si>
  <si>
    <t>B Ě Ź N É  V Ý D A J E    C E L K E M</t>
  </si>
  <si>
    <t>kapitálové výdaje</t>
  </si>
  <si>
    <t>odboru strategického rozvoje, školství a volnočasových aktivit</t>
  </si>
  <si>
    <t>v tom transfery</t>
  </si>
  <si>
    <t>OIT</t>
  </si>
  <si>
    <t>oddělení informačních technologií</t>
  </si>
  <si>
    <t>odboru vnitřních věcí</t>
  </si>
  <si>
    <t>odboru investic a místního hospodářství</t>
  </si>
  <si>
    <t>odboru majetkového</t>
  </si>
  <si>
    <t xml:space="preserve">odboru sociálních věcí </t>
  </si>
  <si>
    <t>Rezerva kapitálových výdajů</t>
  </si>
  <si>
    <t>Kapitálové výdaje odborů</t>
  </si>
  <si>
    <t>Investiční transfery příspěvkovým organizacím</t>
  </si>
  <si>
    <t>K A P I T Á L O V É  V Ý D A J E   C E L K E M</t>
  </si>
  <si>
    <t>V Ý D A J E    C E L K E M</t>
  </si>
  <si>
    <t>Výnosy celkem</t>
  </si>
  <si>
    <t>Náklady celkem</t>
  </si>
  <si>
    <t>VH (zisk) v tis.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</si>
</sst>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6" x14ac:knownFonts="1">
    <font>
      <sz val="10"/>
      <name val="Arial"/>
      <charset val="238"/>
    </font>
    <font>
      <b/>
      <sz val="14"/>
      <color indexed="8"/>
      <name val="Arial"/>
      <family val="2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0"/>
      <name val="Arial"/>
      <family val="2"/>
    </font>
    <font>
      <b/>
      <i/>
      <sz val="10"/>
      <color indexed="16"/>
      <name val="Arial"/>
      <family val="2"/>
      <charset val="238"/>
    </font>
    <font>
      <b/>
      <i/>
      <sz val="10"/>
      <color indexed="60"/>
      <name val="Arial"/>
      <family val="2"/>
      <charset val="238"/>
    </font>
    <font>
      <sz val="10"/>
      <name val="Arial"/>
      <family val="2"/>
    </font>
    <font>
      <b/>
      <sz val="10"/>
      <color indexed="10"/>
      <name val="Arial"/>
      <family val="2"/>
      <charset val="238"/>
    </font>
    <font>
      <sz val="12"/>
      <name val="Arial"/>
      <family val="2"/>
    </font>
    <font>
      <sz val="10"/>
      <color indexed="2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144">
    <xf numFmtId="0" fontId="0" fillId="0" borderId="0" xfId="0"/>
    <xf numFmtId="0" fontId="1" fillId="2" borderId="0" xfId="0" applyFont="1" applyFill="1"/>
    <xf numFmtId="0" fontId="0" fillId="2" borderId="0" xfId="0" applyFill="1"/>
    <xf numFmtId="4" fontId="0" fillId="0" borderId="0" xfId="0" applyNumberFormat="1"/>
    <xf numFmtId="0" fontId="0" fillId="2" borderId="2" xfId="0" applyFill="1" applyBorder="1"/>
    <xf numFmtId="0" fontId="0" fillId="2" borderId="3" xfId="0" applyFill="1" applyBorder="1"/>
    <xf numFmtId="3" fontId="4" fillId="2" borderId="4" xfId="0" applyNumberFormat="1" applyFont="1" applyFill="1" applyBorder="1" applyAlignment="1">
      <alignment horizontal="center"/>
    </xf>
    <xf numFmtId="3" fontId="4" fillId="2" borderId="5" xfId="0" applyNumberFormat="1" applyFont="1" applyFill="1" applyBorder="1" applyAlignment="1">
      <alignment horizontal="center"/>
    </xf>
    <xf numFmtId="0" fontId="0" fillId="2" borderId="6" xfId="0" applyFill="1" applyBorder="1"/>
    <xf numFmtId="0" fontId="5" fillId="2" borderId="0" xfId="0" applyFont="1" applyFill="1"/>
    <xf numFmtId="3" fontId="4" fillId="2" borderId="7" xfId="0" applyNumberFormat="1" applyFont="1" applyFill="1" applyBorder="1" applyAlignment="1">
      <alignment horizontal="center"/>
    </xf>
    <xf numFmtId="3" fontId="4" fillId="2" borderId="8" xfId="0" applyNumberFormat="1" applyFont="1" applyFill="1" applyBorder="1" applyAlignment="1">
      <alignment horizontal="center"/>
    </xf>
    <xf numFmtId="0" fontId="0" fillId="2" borderId="9" xfId="0" applyFill="1" applyBorder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3" fontId="4" fillId="2" borderId="10" xfId="0" applyNumberFormat="1" applyFont="1" applyFill="1" applyBorder="1" applyAlignment="1">
      <alignment horizontal="center"/>
    </xf>
    <xf numFmtId="3" fontId="4" fillId="2" borderId="11" xfId="0" applyNumberFormat="1" applyFont="1" applyFill="1" applyBorder="1" applyAlignment="1">
      <alignment horizontal="center"/>
    </xf>
    <xf numFmtId="0" fontId="6" fillId="2" borderId="2" xfId="0" applyFont="1" applyFill="1" applyBorder="1"/>
    <xf numFmtId="0" fontId="4" fillId="2" borderId="5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0" fillId="0" borderId="14" xfId="0" applyBorder="1"/>
    <xf numFmtId="0" fontId="0" fillId="0" borderId="15" xfId="0" applyBorder="1"/>
    <xf numFmtId="3" fontId="7" fillId="0" borderId="16" xfId="0" applyNumberFormat="1" applyFont="1" applyBorder="1"/>
    <xf numFmtId="3" fontId="7" fillId="0" borderId="17" xfId="0" applyNumberFormat="1" applyFont="1" applyBorder="1"/>
    <xf numFmtId="3" fontId="7" fillId="0" borderId="18" xfId="0" applyNumberFormat="1" applyFont="1" applyBorder="1"/>
    <xf numFmtId="164" fontId="0" fillId="0" borderId="17" xfId="0" applyNumberFormat="1" applyBorder="1"/>
    <xf numFmtId="164" fontId="0" fillId="0" borderId="19" xfId="0" applyNumberFormat="1" applyBorder="1"/>
    <xf numFmtId="3" fontId="0" fillId="0" borderId="0" xfId="0" applyNumberFormat="1"/>
    <xf numFmtId="0" fontId="0" fillId="0" borderId="6" xfId="0" applyBorder="1"/>
    <xf numFmtId="3" fontId="7" fillId="0" borderId="7" xfId="0" applyNumberFormat="1" applyFont="1" applyBorder="1"/>
    <xf numFmtId="3" fontId="7" fillId="0" borderId="8" xfId="0" applyNumberFormat="1" applyFont="1" applyBorder="1"/>
    <xf numFmtId="3" fontId="7" fillId="0" borderId="20" xfId="0" applyNumberFormat="1" applyFont="1" applyBorder="1"/>
    <xf numFmtId="164" fontId="0" fillId="0" borderId="8" xfId="0" applyNumberFormat="1" applyBorder="1"/>
    <xf numFmtId="164" fontId="0" fillId="0" borderId="21" xfId="0" applyNumberFormat="1" applyBorder="1"/>
    <xf numFmtId="0" fontId="9" fillId="3" borderId="22" xfId="1" applyFont="1" applyFill="1" applyBorder="1"/>
    <xf numFmtId="0" fontId="9" fillId="3" borderId="23" xfId="0" applyFont="1" applyFill="1" applyBorder="1" applyAlignment="1">
      <alignment vertical="center"/>
    </xf>
    <xf numFmtId="0" fontId="9" fillId="3" borderId="23" xfId="0" applyFont="1" applyFill="1" applyBorder="1"/>
    <xf numFmtId="3" fontId="9" fillId="3" borderId="24" xfId="1" applyNumberFormat="1" applyFont="1" applyFill="1" applyBorder="1"/>
    <xf numFmtId="3" fontId="9" fillId="3" borderId="25" xfId="1" applyNumberFormat="1" applyFont="1" applyFill="1" applyBorder="1"/>
    <xf numFmtId="3" fontId="9" fillId="3" borderId="26" xfId="1" applyNumberFormat="1" applyFont="1" applyFill="1" applyBorder="1"/>
    <xf numFmtId="164" fontId="4" fillId="3" borderId="25" xfId="0" applyNumberFormat="1" applyFont="1" applyFill="1" applyBorder="1"/>
    <xf numFmtId="164" fontId="4" fillId="3" borderId="27" xfId="0" applyNumberFormat="1" applyFont="1" applyFill="1" applyBorder="1"/>
    <xf numFmtId="0" fontId="7" fillId="0" borderId="15" xfId="0" applyFont="1" applyBorder="1"/>
    <xf numFmtId="0" fontId="9" fillId="3" borderId="23" xfId="1" applyFont="1" applyFill="1" applyBorder="1"/>
    <xf numFmtId="0" fontId="4" fillId="0" borderId="6" xfId="0" applyFont="1" applyBorder="1"/>
    <xf numFmtId="0" fontId="4" fillId="0" borderId="0" xfId="0" applyFont="1"/>
    <xf numFmtId="0" fontId="8" fillId="0" borderId="0" xfId="1"/>
    <xf numFmtId="3" fontId="7" fillId="0" borderId="7" xfId="1" applyNumberFormat="1" applyFont="1" applyBorder="1"/>
    <xf numFmtId="3" fontId="7" fillId="0" borderId="8" xfId="1" applyNumberFormat="1" applyFont="1" applyBorder="1"/>
    <xf numFmtId="3" fontId="8" fillId="0" borderId="20" xfId="1" applyNumberFormat="1" applyBorder="1"/>
    <xf numFmtId="0" fontId="7" fillId="0" borderId="0" xfId="0" applyFont="1"/>
    <xf numFmtId="0" fontId="4" fillId="3" borderId="22" xfId="1" applyFont="1" applyFill="1" applyBorder="1"/>
    <xf numFmtId="0" fontId="4" fillId="3" borderId="23" xfId="1" applyFont="1" applyFill="1" applyBorder="1"/>
    <xf numFmtId="0" fontId="4" fillId="3" borderId="23" xfId="0" applyFont="1" applyFill="1" applyBorder="1"/>
    <xf numFmtId="3" fontId="4" fillId="3" borderId="24" xfId="1" applyNumberFormat="1" applyFont="1" applyFill="1" applyBorder="1"/>
    <xf numFmtId="3" fontId="4" fillId="3" borderId="25" xfId="1" applyNumberFormat="1" applyFont="1" applyFill="1" applyBorder="1"/>
    <xf numFmtId="3" fontId="4" fillId="3" borderId="26" xfId="1" applyNumberFormat="1" applyFont="1" applyFill="1" applyBorder="1"/>
    <xf numFmtId="4" fontId="0" fillId="4" borderId="0" xfId="0" applyNumberFormat="1" applyFill="1"/>
    <xf numFmtId="0" fontId="0" fillId="4" borderId="0" xfId="0" applyFill="1"/>
    <xf numFmtId="0" fontId="4" fillId="0" borderId="6" xfId="1" applyFont="1" applyBorder="1"/>
    <xf numFmtId="0" fontId="4" fillId="0" borderId="0" xfId="1" applyFont="1"/>
    <xf numFmtId="0" fontId="4" fillId="3" borderId="6" xfId="1" applyFont="1" applyFill="1" applyBorder="1"/>
    <xf numFmtId="0" fontId="4" fillId="3" borderId="0" xfId="1" applyFont="1" applyFill="1"/>
    <xf numFmtId="0" fontId="4" fillId="3" borderId="0" xfId="0" applyFont="1" applyFill="1"/>
    <xf numFmtId="0" fontId="9" fillId="3" borderId="26" xfId="0" applyFont="1" applyFill="1" applyBorder="1"/>
    <xf numFmtId="0" fontId="9" fillId="3" borderId="6" xfId="1" applyFont="1" applyFill="1" applyBorder="1"/>
    <xf numFmtId="0" fontId="9" fillId="3" borderId="0" xfId="1" applyFont="1" applyFill="1"/>
    <xf numFmtId="0" fontId="9" fillId="3" borderId="0" xfId="0" applyFont="1" applyFill="1"/>
    <xf numFmtId="3" fontId="9" fillId="3" borderId="7" xfId="1" applyNumberFormat="1" applyFont="1" applyFill="1" applyBorder="1"/>
    <xf numFmtId="0" fontId="9" fillId="3" borderId="22" xfId="0" applyFont="1" applyFill="1" applyBorder="1" applyAlignment="1">
      <alignment vertical="center"/>
    </xf>
    <xf numFmtId="0" fontId="7" fillId="0" borderId="20" xfId="0" applyFont="1" applyBorder="1"/>
    <xf numFmtId="0" fontId="9" fillId="3" borderId="28" xfId="1" applyFont="1" applyFill="1" applyBorder="1"/>
    <xf numFmtId="0" fontId="9" fillId="3" borderId="29" xfId="1" applyFont="1" applyFill="1" applyBorder="1"/>
    <xf numFmtId="0" fontId="9" fillId="3" borderId="29" xfId="0" applyFont="1" applyFill="1" applyBorder="1"/>
    <xf numFmtId="3" fontId="9" fillId="3" borderId="30" xfId="1" applyNumberFormat="1" applyFont="1" applyFill="1" applyBorder="1"/>
    <xf numFmtId="3" fontId="9" fillId="3" borderId="31" xfId="1" applyNumberFormat="1" applyFont="1" applyFill="1" applyBorder="1"/>
    <xf numFmtId="3" fontId="9" fillId="3" borderId="32" xfId="1" applyNumberFormat="1" applyFont="1" applyFill="1" applyBorder="1"/>
    <xf numFmtId="164" fontId="4" fillId="3" borderId="31" xfId="0" applyNumberFormat="1" applyFont="1" applyFill="1" applyBorder="1"/>
    <xf numFmtId="164" fontId="4" fillId="3" borderId="33" xfId="0" applyNumberFormat="1" applyFont="1" applyFill="1" applyBorder="1"/>
    <xf numFmtId="3" fontId="9" fillId="3" borderId="8" xfId="1" applyNumberFormat="1" applyFont="1" applyFill="1" applyBorder="1"/>
    <xf numFmtId="3" fontId="9" fillId="3" borderId="20" xfId="1" applyNumberFormat="1" applyFont="1" applyFill="1" applyBorder="1"/>
    <xf numFmtId="164" fontId="4" fillId="3" borderId="11" xfId="0" applyNumberFormat="1" applyFont="1" applyFill="1" applyBorder="1"/>
    <xf numFmtId="0" fontId="4" fillId="5" borderId="2" xfId="0" applyFont="1" applyFill="1" applyBorder="1" applyAlignment="1">
      <alignment vertical="center"/>
    </xf>
    <xf numFmtId="0" fontId="4" fillId="5" borderId="3" xfId="0" applyFont="1" applyFill="1" applyBorder="1"/>
    <xf numFmtId="0" fontId="0" fillId="5" borderId="3" xfId="0" applyFill="1" applyBorder="1"/>
    <xf numFmtId="3" fontId="4" fillId="5" borderId="5" xfId="0" applyNumberFormat="1" applyFont="1" applyFill="1" applyBorder="1" applyAlignment="1">
      <alignment vertical="center"/>
    </xf>
    <xf numFmtId="164" fontId="4" fillId="5" borderId="11" xfId="0" applyNumberFormat="1" applyFont="1" applyFill="1" applyBorder="1"/>
    <xf numFmtId="164" fontId="4" fillId="5" borderId="34" xfId="0" applyNumberFormat="1" applyFont="1" applyFill="1" applyBorder="1"/>
    <xf numFmtId="0" fontId="6" fillId="2" borderId="35" xfId="0" applyFont="1" applyFill="1" applyBorder="1"/>
    <xf numFmtId="0" fontId="0" fillId="2" borderId="36" xfId="0" applyFill="1" applyBorder="1"/>
    <xf numFmtId="0" fontId="4" fillId="2" borderId="36" xfId="0" applyFont="1" applyFill="1" applyBorder="1" applyAlignment="1">
      <alignment vertical="center"/>
    </xf>
    <xf numFmtId="3" fontId="4" fillId="2" borderId="37" xfId="0" applyNumberFormat="1" applyFont="1" applyFill="1" applyBorder="1" applyAlignment="1">
      <alignment vertical="center"/>
    </xf>
    <xf numFmtId="3" fontId="4" fillId="2" borderId="12" xfId="0" applyNumberFormat="1" applyFont="1" applyFill="1" applyBorder="1" applyAlignment="1">
      <alignment vertical="center"/>
    </xf>
    <xf numFmtId="3" fontId="4" fillId="2" borderId="38" xfId="0" applyNumberFormat="1" applyFont="1" applyFill="1" applyBorder="1" applyAlignment="1">
      <alignment vertical="center"/>
    </xf>
    <xf numFmtId="164" fontId="0" fillId="2" borderId="25" xfId="0" applyNumberFormat="1" applyFill="1" applyBorder="1"/>
    <xf numFmtId="164" fontId="0" fillId="2" borderId="27" xfId="0" applyNumberFormat="1" applyFill="1" applyBorder="1"/>
    <xf numFmtId="0" fontId="4" fillId="0" borderId="14" xfId="0" applyFont="1" applyBorder="1"/>
    <xf numFmtId="0" fontId="10" fillId="0" borderId="0" xfId="0" applyFont="1"/>
    <xf numFmtId="3" fontId="10" fillId="0" borderId="7" xfId="0" applyNumberFormat="1" applyFont="1" applyBorder="1"/>
    <xf numFmtId="3" fontId="10" fillId="0" borderId="8" xfId="0" applyNumberFormat="1" applyFont="1" applyBorder="1"/>
    <xf numFmtId="3" fontId="10" fillId="0" borderId="20" xfId="0" applyNumberFormat="1" applyFont="1" applyBorder="1"/>
    <xf numFmtId="164" fontId="11" fillId="0" borderId="8" xfId="0" applyNumberFormat="1" applyFont="1" applyBorder="1"/>
    <xf numFmtId="164" fontId="11" fillId="0" borderId="21" xfId="0" applyNumberFormat="1" applyFont="1" applyBorder="1"/>
    <xf numFmtId="3" fontId="11" fillId="4" borderId="8" xfId="0" applyNumberFormat="1" applyFont="1" applyFill="1" applyBorder="1"/>
    <xf numFmtId="3" fontId="11" fillId="4" borderId="20" xfId="0" applyNumberFormat="1" applyFont="1" applyFill="1" applyBorder="1"/>
    <xf numFmtId="0" fontId="4" fillId="0" borderId="6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20" xfId="0" applyFont="1" applyBorder="1" applyAlignment="1">
      <alignment vertical="center"/>
    </xf>
    <xf numFmtId="0" fontId="12" fillId="0" borderId="14" xfId="0" applyFont="1" applyBorder="1"/>
    <xf numFmtId="0" fontId="12" fillId="0" borderId="15" xfId="0" applyFont="1" applyBorder="1"/>
    <xf numFmtId="0" fontId="4" fillId="5" borderId="6" xfId="0" applyFont="1" applyFill="1" applyBorder="1"/>
    <xf numFmtId="0" fontId="4" fillId="5" borderId="0" xfId="0" applyFont="1" applyFill="1"/>
    <xf numFmtId="3" fontId="4" fillId="5" borderId="7" xfId="0" applyNumberFormat="1" applyFont="1" applyFill="1" applyBorder="1"/>
    <xf numFmtId="0" fontId="4" fillId="5" borderId="39" xfId="0" applyFont="1" applyFill="1" applyBorder="1" applyAlignment="1">
      <alignment vertical="center"/>
    </xf>
    <xf numFmtId="0" fontId="0" fillId="5" borderId="40" xfId="0" applyFill="1" applyBorder="1"/>
    <xf numFmtId="3" fontId="4" fillId="5" borderId="41" xfId="0" applyNumberFormat="1" applyFont="1" applyFill="1" applyBorder="1" applyAlignment="1">
      <alignment vertical="center"/>
    </xf>
    <xf numFmtId="3" fontId="4" fillId="5" borderId="42" xfId="0" applyNumberFormat="1" applyFont="1" applyFill="1" applyBorder="1" applyAlignment="1">
      <alignment vertical="center"/>
    </xf>
    <xf numFmtId="3" fontId="4" fillId="5" borderId="43" xfId="0" applyNumberFormat="1" applyFont="1" applyFill="1" applyBorder="1" applyAlignment="1">
      <alignment vertical="center"/>
    </xf>
    <xf numFmtId="164" fontId="4" fillId="5" borderId="25" xfId="0" applyNumberFormat="1" applyFont="1" applyFill="1" applyBorder="1"/>
    <xf numFmtId="0" fontId="4" fillId="0" borderId="3" xfId="0" applyFont="1" applyBorder="1" applyAlignment="1">
      <alignment vertical="center"/>
    </xf>
    <xf numFmtId="0" fontId="0" fillId="0" borderId="3" xfId="0" applyBorder="1"/>
    <xf numFmtId="3" fontId="4" fillId="0" borderId="3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3" fontId="7" fillId="0" borderId="0" xfId="0" applyNumberFormat="1" applyFont="1" applyAlignment="1">
      <alignment vertical="center"/>
    </xf>
    <xf numFmtId="3" fontId="13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3" fillId="0" borderId="0" xfId="0" applyFont="1"/>
    <xf numFmtId="3" fontId="3" fillId="0" borderId="0" xfId="0" applyNumberFormat="1" applyFont="1"/>
    <xf numFmtId="3" fontId="14" fillId="0" borderId="0" xfId="0" applyNumberFormat="1" applyFont="1"/>
    <xf numFmtId="3" fontId="15" fillId="0" borderId="0" xfId="0" applyNumberFormat="1" applyFont="1"/>
    <xf numFmtId="3" fontId="3" fillId="0" borderId="0" xfId="0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3" fontId="2" fillId="0" borderId="0" xfId="0" applyNumberFormat="1" applyFont="1"/>
    <xf numFmtId="3" fontId="2" fillId="0" borderId="1" xfId="0" applyNumberFormat="1" applyFont="1" applyBorder="1"/>
    <xf numFmtId="0" fontId="0" fillId="0" borderId="1" xfId="0" applyBorder="1"/>
    <xf numFmtId="3" fontId="2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3" fontId="4" fillId="2" borderId="5" xfId="0" applyNumberFormat="1" applyFont="1" applyFill="1" applyBorder="1" applyAlignment="1">
      <alignment horizontal="center" vertical="center" wrapText="1"/>
    </xf>
    <xf numFmtId="3" fontId="4" fillId="2" borderId="8" xfId="0" applyNumberFormat="1" applyFont="1" applyFill="1" applyBorder="1" applyAlignment="1">
      <alignment horizontal="center" vertical="center" wrapText="1"/>
    </xf>
    <xf numFmtId="3" fontId="4" fillId="2" borderId="11" xfId="0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20" xfId="0" applyBorder="1"/>
  </cellXfs>
  <cellStyles count="2">
    <cellStyle name="Normální" xfId="0" builtinId="0"/>
    <cellStyle name="normální_čerpání příjmů 5-2005" xfId="1" xr:uid="{3DA3122F-77C8-4E1E-B38F-985A547958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reMOAP.mmo.cz\shareMOAP\Users\jedlickama\AppData\Local\Microsoft\Windows\Temporary%20Internet%20Files\Content.Outlook\L40XGP1X\I.%20pololet&#237;%20ZMOb\plni&#269;ka%20k%2031.3.20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reMOAP.mmo.cz\shareMOAP\Users\jedlickama\AppData\Local\Microsoft\Windows\Temporary%20Internet%20Files\Content.Outlook\L40XGP1X\plni&#269;ka%20k%2031.3.2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"/>
      <sheetName val="INPUTS"/>
      <sheetName val="Souhrnný report BILANCE"/>
      <sheetName val="Souhrnny report PRIJMY"/>
      <sheetName val="Souhrnny report VYDAJE"/>
      <sheetName val="OSŠ"/>
      <sheetName val="OMH"/>
      <sheetName val="OSM"/>
      <sheetName val="OSČ"/>
      <sheetName val="OFR"/>
      <sheetName val="OIV"/>
      <sheetName val="KT"/>
      <sheetName val="VS"/>
      <sheetName val="VS KT"/>
      <sheetName val="akce"/>
      <sheetName val="mzdy"/>
      <sheetName val="upozornění"/>
      <sheetName val="kontroly"/>
      <sheetName val="číselník"/>
      <sheetName val="Prijmy"/>
      <sheetName val="Vydaje"/>
      <sheetName val="manuál"/>
      <sheetName val="DEF PR"/>
      <sheetName val="DEF VY"/>
      <sheetName val="DEF INPUTS"/>
      <sheetName val="DEF OSŠ"/>
      <sheetName val="DEF OMH"/>
      <sheetName val="DEF OSM"/>
      <sheetName val="DEF OSČ"/>
      <sheetName val="DEF OFR"/>
      <sheetName val="DEF OIV"/>
      <sheetName val="DEF KT"/>
      <sheetName val="DEF VS"/>
      <sheetName val="prografy"/>
      <sheetName val="zaokrouhlenoSRB"/>
      <sheetName val="zaokrouhlenoSRP"/>
      <sheetName val="zaokrouhlenoSR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2">
          <cell r="C42" t="str">
            <v>měsíc</v>
          </cell>
        </row>
        <row r="43">
          <cell r="B43">
            <v>1</v>
          </cell>
          <cell r="C43" t="str">
            <v>31.1.</v>
          </cell>
        </row>
        <row r="44">
          <cell r="B44">
            <v>2</v>
          </cell>
          <cell r="C44" t="str">
            <v>28.2.</v>
          </cell>
        </row>
        <row r="45">
          <cell r="B45">
            <v>3</v>
          </cell>
          <cell r="C45" t="str">
            <v>31.3.</v>
          </cell>
        </row>
        <row r="46">
          <cell r="B46">
            <v>4</v>
          </cell>
          <cell r="C46" t="str">
            <v>30.4.</v>
          </cell>
        </row>
        <row r="47">
          <cell r="B47">
            <v>5</v>
          </cell>
          <cell r="C47" t="str">
            <v>31.5.</v>
          </cell>
        </row>
        <row r="48">
          <cell r="B48">
            <v>6</v>
          </cell>
          <cell r="C48" t="str">
            <v>30.6.</v>
          </cell>
        </row>
        <row r="49">
          <cell r="B49">
            <v>7</v>
          </cell>
          <cell r="C49" t="str">
            <v>31.7.</v>
          </cell>
        </row>
        <row r="50">
          <cell r="B50">
            <v>8</v>
          </cell>
          <cell r="C50" t="str">
            <v>31.8.</v>
          </cell>
        </row>
        <row r="51">
          <cell r="B51">
            <v>9</v>
          </cell>
          <cell r="C51" t="str">
            <v>30.9.</v>
          </cell>
        </row>
        <row r="52">
          <cell r="B52">
            <v>10</v>
          </cell>
          <cell r="C52" t="str">
            <v>31.10.</v>
          </cell>
        </row>
        <row r="53">
          <cell r="B53">
            <v>11</v>
          </cell>
          <cell r="C53" t="str">
            <v>30.11.</v>
          </cell>
        </row>
        <row r="54">
          <cell r="B54">
            <v>12</v>
          </cell>
          <cell r="C54" t="str">
            <v>31.12.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"/>
      <sheetName val="INPUTS"/>
      <sheetName val="Souhrnný report BILANCE"/>
      <sheetName val="Souhrnny report PRIJMY"/>
      <sheetName val="Souhrnny report VYDAJE"/>
      <sheetName val="OSŠ"/>
      <sheetName val="OMH"/>
      <sheetName val="OSM"/>
      <sheetName val="OSČ"/>
      <sheetName val="OFR"/>
      <sheetName val="OIV"/>
      <sheetName val="KT"/>
      <sheetName val="VS"/>
      <sheetName val="VS KT"/>
      <sheetName val="akce"/>
      <sheetName val="mzdy"/>
      <sheetName val="upozornění"/>
      <sheetName val="kontroly"/>
      <sheetName val="číselník"/>
      <sheetName val="Prijmy"/>
      <sheetName val="Vydaje"/>
      <sheetName val="manuál"/>
      <sheetName val="DEF PR"/>
      <sheetName val="DEF VY"/>
      <sheetName val="DEF INPUTS"/>
      <sheetName val="DEF OSŠ"/>
      <sheetName val="DEF OMH"/>
      <sheetName val="DEF OSM"/>
      <sheetName val="DEF OSČ"/>
      <sheetName val="DEF OFR"/>
      <sheetName val="DEF OIV"/>
      <sheetName val="DEF KT"/>
      <sheetName val="DEF VS"/>
      <sheetName val="prografy"/>
      <sheetName val="zaokrouhlenoSRB"/>
      <sheetName val="zaokrouhlenoSRP"/>
      <sheetName val="zaokrouhlenoSR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2">
          <cell r="C42" t="str">
            <v>měsíc</v>
          </cell>
        </row>
        <row r="43">
          <cell r="B43">
            <v>1</v>
          </cell>
          <cell r="C43" t="str">
            <v>31.1.</v>
          </cell>
        </row>
        <row r="44">
          <cell r="B44">
            <v>2</v>
          </cell>
          <cell r="C44" t="str">
            <v>28.2.</v>
          </cell>
        </row>
        <row r="45">
          <cell r="B45">
            <v>3</v>
          </cell>
          <cell r="C45" t="str">
            <v>31.3.</v>
          </cell>
        </row>
        <row r="46">
          <cell r="B46">
            <v>4</v>
          </cell>
          <cell r="C46" t="str">
            <v>30.4.</v>
          </cell>
        </row>
        <row r="47">
          <cell r="B47">
            <v>5</v>
          </cell>
          <cell r="C47" t="str">
            <v>31.5.</v>
          </cell>
        </row>
        <row r="48">
          <cell r="B48">
            <v>6</v>
          </cell>
          <cell r="C48" t="str">
            <v>30.6.</v>
          </cell>
        </row>
        <row r="49">
          <cell r="B49">
            <v>7</v>
          </cell>
          <cell r="C49" t="str">
            <v>31.7.</v>
          </cell>
        </row>
        <row r="50">
          <cell r="B50">
            <v>8</v>
          </cell>
          <cell r="C50" t="str">
            <v>31.8.</v>
          </cell>
        </row>
        <row r="51">
          <cell r="B51">
            <v>9</v>
          </cell>
          <cell r="C51" t="str">
            <v>30.9.</v>
          </cell>
        </row>
        <row r="52">
          <cell r="B52">
            <v>10</v>
          </cell>
          <cell r="C52" t="str">
            <v>31.10.</v>
          </cell>
        </row>
        <row r="53">
          <cell r="B53">
            <v>11</v>
          </cell>
          <cell r="C53" t="str">
            <v>30.11.</v>
          </cell>
        </row>
        <row r="54">
          <cell r="B54">
            <v>12</v>
          </cell>
          <cell r="C54" t="str">
            <v>31.12.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7CF04-1C88-45F9-B5D0-43E32D389118}">
  <sheetPr>
    <pageSetUpPr fitToPage="1"/>
  </sheetPr>
  <dimension ref="B1:M91"/>
  <sheetViews>
    <sheetView showGridLines="0" tabSelected="1" topLeftCell="A14" zoomScaleNormal="100" workbookViewId="0">
      <selection activeCell="J42" sqref="J42"/>
    </sheetView>
  </sheetViews>
  <sheetFormatPr defaultRowHeight="12.75" x14ac:dyDescent="0.2"/>
  <cols>
    <col min="1" max="1" width="1" customWidth="1"/>
    <col min="2" max="2" width="7.28515625" customWidth="1"/>
    <col min="3" max="3" width="2.5703125" customWidth="1"/>
    <col min="4" max="4" width="53.42578125" customWidth="1"/>
    <col min="5" max="8" width="12.7109375" customWidth="1"/>
    <col min="9" max="9" width="12.85546875" customWidth="1"/>
    <col min="10" max="10" width="11.140625" bestFit="1" customWidth="1"/>
    <col min="11" max="11" width="13.85546875" style="3" bestFit="1" customWidth="1"/>
    <col min="12" max="12" width="10" bestFit="1" customWidth="1"/>
    <col min="15" max="15" width="10" bestFit="1" customWidth="1"/>
    <col min="257" max="257" width="1" customWidth="1"/>
    <col min="258" max="258" width="7.28515625" customWidth="1"/>
    <col min="259" max="259" width="2.5703125" customWidth="1"/>
    <col min="260" max="260" width="53.42578125" customWidth="1"/>
    <col min="261" max="264" width="12.7109375" customWidth="1"/>
    <col min="265" max="265" width="12.85546875" customWidth="1"/>
    <col min="266" max="266" width="11.140625" bestFit="1" customWidth="1"/>
    <col min="267" max="267" width="13.85546875" bestFit="1" customWidth="1"/>
    <col min="268" max="268" width="10" bestFit="1" customWidth="1"/>
    <col min="271" max="271" width="10" bestFit="1" customWidth="1"/>
    <col min="513" max="513" width="1" customWidth="1"/>
    <col min="514" max="514" width="7.28515625" customWidth="1"/>
    <col min="515" max="515" width="2.5703125" customWidth="1"/>
    <col min="516" max="516" width="53.42578125" customWidth="1"/>
    <col min="517" max="520" width="12.7109375" customWidth="1"/>
    <col min="521" max="521" width="12.85546875" customWidth="1"/>
    <col min="522" max="522" width="11.140625" bestFit="1" customWidth="1"/>
    <col min="523" max="523" width="13.85546875" bestFit="1" customWidth="1"/>
    <col min="524" max="524" width="10" bestFit="1" customWidth="1"/>
    <col min="527" max="527" width="10" bestFit="1" customWidth="1"/>
    <col min="769" max="769" width="1" customWidth="1"/>
    <col min="770" max="770" width="7.28515625" customWidth="1"/>
    <col min="771" max="771" width="2.5703125" customWidth="1"/>
    <col min="772" max="772" width="53.42578125" customWidth="1"/>
    <col min="773" max="776" width="12.7109375" customWidth="1"/>
    <col min="777" max="777" width="12.85546875" customWidth="1"/>
    <col min="778" max="778" width="11.140625" bestFit="1" customWidth="1"/>
    <col min="779" max="779" width="13.85546875" bestFit="1" customWidth="1"/>
    <col min="780" max="780" width="10" bestFit="1" customWidth="1"/>
    <col min="783" max="783" width="10" bestFit="1" customWidth="1"/>
    <col min="1025" max="1025" width="1" customWidth="1"/>
    <col min="1026" max="1026" width="7.28515625" customWidth="1"/>
    <col min="1027" max="1027" width="2.5703125" customWidth="1"/>
    <col min="1028" max="1028" width="53.42578125" customWidth="1"/>
    <col min="1029" max="1032" width="12.7109375" customWidth="1"/>
    <col min="1033" max="1033" width="12.85546875" customWidth="1"/>
    <col min="1034" max="1034" width="11.140625" bestFit="1" customWidth="1"/>
    <col min="1035" max="1035" width="13.85546875" bestFit="1" customWidth="1"/>
    <col min="1036" max="1036" width="10" bestFit="1" customWidth="1"/>
    <col min="1039" max="1039" width="10" bestFit="1" customWidth="1"/>
    <col min="1281" max="1281" width="1" customWidth="1"/>
    <col min="1282" max="1282" width="7.28515625" customWidth="1"/>
    <col min="1283" max="1283" width="2.5703125" customWidth="1"/>
    <col min="1284" max="1284" width="53.42578125" customWidth="1"/>
    <col min="1285" max="1288" width="12.7109375" customWidth="1"/>
    <col min="1289" max="1289" width="12.85546875" customWidth="1"/>
    <col min="1290" max="1290" width="11.140625" bestFit="1" customWidth="1"/>
    <col min="1291" max="1291" width="13.85546875" bestFit="1" customWidth="1"/>
    <col min="1292" max="1292" width="10" bestFit="1" customWidth="1"/>
    <col min="1295" max="1295" width="10" bestFit="1" customWidth="1"/>
    <col min="1537" max="1537" width="1" customWidth="1"/>
    <col min="1538" max="1538" width="7.28515625" customWidth="1"/>
    <col min="1539" max="1539" width="2.5703125" customWidth="1"/>
    <col min="1540" max="1540" width="53.42578125" customWidth="1"/>
    <col min="1541" max="1544" width="12.7109375" customWidth="1"/>
    <col min="1545" max="1545" width="12.85546875" customWidth="1"/>
    <col min="1546" max="1546" width="11.140625" bestFit="1" customWidth="1"/>
    <col min="1547" max="1547" width="13.85546875" bestFit="1" customWidth="1"/>
    <col min="1548" max="1548" width="10" bestFit="1" customWidth="1"/>
    <col min="1551" max="1551" width="10" bestFit="1" customWidth="1"/>
    <col min="1793" max="1793" width="1" customWidth="1"/>
    <col min="1794" max="1794" width="7.28515625" customWidth="1"/>
    <col min="1795" max="1795" width="2.5703125" customWidth="1"/>
    <col min="1796" max="1796" width="53.42578125" customWidth="1"/>
    <col min="1797" max="1800" width="12.7109375" customWidth="1"/>
    <col min="1801" max="1801" width="12.85546875" customWidth="1"/>
    <col min="1802" max="1802" width="11.140625" bestFit="1" customWidth="1"/>
    <col min="1803" max="1803" width="13.85546875" bestFit="1" customWidth="1"/>
    <col min="1804" max="1804" width="10" bestFit="1" customWidth="1"/>
    <col min="1807" max="1807" width="10" bestFit="1" customWidth="1"/>
    <col min="2049" max="2049" width="1" customWidth="1"/>
    <col min="2050" max="2050" width="7.28515625" customWidth="1"/>
    <col min="2051" max="2051" width="2.5703125" customWidth="1"/>
    <col min="2052" max="2052" width="53.42578125" customWidth="1"/>
    <col min="2053" max="2056" width="12.7109375" customWidth="1"/>
    <col min="2057" max="2057" width="12.85546875" customWidth="1"/>
    <col min="2058" max="2058" width="11.140625" bestFit="1" customWidth="1"/>
    <col min="2059" max="2059" width="13.85546875" bestFit="1" customWidth="1"/>
    <col min="2060" max="2060" width="10" bestFit="1" customWidth="1"/>
    <col min="2063" max="2063" width="10" bestFit="1" customWidth="1"/>
    <col min="2305" max="2305" width="1" customWidth="1"/>
    <col min="2306" max="2306" width="7.28515625" customWidth="1"/>
    <col min="2307" max="2307" width="2.5703125" customWidth="1"/>
    <col min="2308" max="2308" width="53.42578125" customWidth="1"/>
    <col min="2309" max="2312" width="12.7109375" customWidth="1"/>
    <col min="2313" max="2313" width="12.85546875" customWidth="1"/>
    <col min="2314" max="2314" width="11.140625" bestFit="1" customWidth="1"/>
    <col min="2315" max="2315" width="13.85546875" bestFit="1" customWidth="1"/>
    <col min="2316" max="2316" width="10" bestFit="1" customWidth="1"/>
    <col min="2319" max="2319" width="10" bestFit="1" customWidth="1"/>
    <col min="2561" max="2561" width="1" customWidth="1"/>
    <col min="2562" max="2562" width="7.28515625" customWidth="1"/>
    <col min="2563" max="2563" width="2.5703125" customWidth="1"/>
    <col min="2564" max="2564" width="53.42578125" customWidth="1"/>
    <col min="2565" max="2568" width="12.7109375" customWidth="1"/>
    <col min="2569" max="2569" width="12.85546875" customWidth="1"/>
    <col min="2570" max="2570" width="11.140625" bestFit="1" customWidth="1"/>
    <col min="2571" max="2571" width="13.85546875" bestFit="1" customWidth="1"/>
    <col min="2572" max="2572" width="10" bestFit="1" customWidth="1"/>
    <col min="2575" max="2575" width="10" bestFit="1" customWidth="1"/>
    <col min="2817" max="2817" width="1" customWidth="1"/>
    <col min="2818" max="2818" width="7.28515625" customWidth="1"/>
    <col min="2819" max="2819" width="2.5703125" customWidth="1"/>
    <col min="2820" max="2820" width="53.42578125" customWidth="1"/>
    <col min="2821" max="2824" width="12.7109375" customWidth="1"/>
    <col min="2825" max="2825" width="12.85546875" customWidth="1"/>
    <col min="2826" max="2826" width="11.140625" bestFit="1" customWidth="1"/>
    <col min="2827" max="2827" width="13.85546875" bestFit="1" customWidth="1"/>
    <col min="2828" max="2828" width="10" bestFit="1" customWidth="1"/>
    <col min="2831" max="2831" width="10" bestFit="1" customWidth="1"/>
    <col min="3073" max="3073" width="1" customWidth="1"/>
    <col min="3074" max="3074" width="7.28515625" customWidth="1"/>
    <col min="3075" max="3075" width="2.5703125" customWidth="1"/>
    <col min="3076" max="3076" width="53.42578125" customWidth="1"/>
    <col min="3077" max="3080" width="12.7109375" customWidth="1"/>
    <col min="3081" max="3081" width="12.85546875" customWidth="1"/>
    <col min="3082" max="3082" width="11.140625" bestFit="1" customWidth="1"/>
    <col min="3083" max="3083" width="13.85546875" bestFit="1" customWidth="1"/>
    <col min="3084" max="3084" width="10" bestFit="1" customWidth="1"/>
    <col min="3087" max="3087" width="10" bestFit="1" customWidth="1"/>
    <col min="3329" max="3329" width="1" customWidth="1"/>
    <col min="3330" max="3330" width="7.28515625" customWidth="1"/>
    <col min="3331" max="3331" width="2.5703125" customWidth="1"/>
    <col min="3332" max="3332" width="53.42578125" customWidth="1"/>
    <col min="3333" max="3336" width="12.7109375" customWidth="1"/>
    <col min="3337" max="3337" width="12.85546875" customWidth="1"/>
    <col min="3338" max="3338" width="11.140625" bestFit="1" customWidth="1"/>
    <col min="3339" max="3339" width="13.85546875" bestFit="1" customWidth="1"/>
    <col min="3340" max="3340" width="10" bestFit="1" customWidth="1"/>
    <col min="3343" max="3343" width="10" bestFit="1" customWidth="1"/>
    <col min="3585" max="3585" width="1" customWidth="1"/>
    <col min="3586" max="3586" width="7.28515625" customWidth="1"/>
    <col min="3587" max="3587" width="2.5703125" customWidth="1"/>
    <col min="3588" max="3588" width="53.42578125" customWidth="1"/>
    <col min="3589" max="3592" width="12.7109375" customWidth="1"/>
    <col min="3593" max="3593" width="12.85546875" customWidth="1"/>
    <col min="3594" max="3594" width="11.140625" bestFit="1" customWidth="1"/>
    <col min="3595" max="3595" width="13.85546875" bestFit="1" customWidth="1"/>
    <col min="3596" max="3596" width="10" bestFit="1" customWidth="1"/>
    <col min="3599" max="3599" width="10" bestFit="1" customWidth="1"/>
    <col min="3841" max="3841" width="1" customWidth="1"/>
    <col min="3842" max="3842" width="7.28515625" customWidth="1"/>
    <col min="3843" max="3843" width="2.5703125" customWidth="1"/>
    <col min="3844" max="3844" width="53.42578125" customWidth="1"/>
    <col min="3845" max="3848" width="12.7109375" customWidth="1"/>
    <col min="3849" max="3849" width="12.85546875" customWidth="1"/>
    <col min="3850" max="3850" width="11.140625" bestFit="1" customWidth="1"/>
    <col min="3851" max="3851" width="13.85546875" bestFit="1" customWidth="1"/>
    <col min="3852" max="3852" width="10" bestFit="1" customWidth="1"/>
    <col min="3855" max="3855" width="10" bestFit="1" customWidth="1"/>
    <col min="4097" max="4097" width="1" customWidth="1"/>
    <col min="4098" max="4098" width="7.28515625" customWidth="1"/>
    <col min="4099" max="4099" width="2.5703125" customWidth="1"/>
    <col min="4100" max="4100" width="53.42578125" customWidth="1"/>
    <col min="4101" max="4104" width="12.7109375" customWidth="1"/>
    <col min="4105" max="4105" width="12.85546875" customWidth="1"/>
    <col min="4106" max="4106" width="11.140625" bestFit="1" customWidth="1"/>
    <col min="4107" max="4107" width="13.85546875" bestFit="1" customWidth="1"/>
    <col min="4108" max="4108" width="10" bestFit="1" customWidth="1"/>
    <col min="4111" max="4111" width="10" bestFit="1" customWidth="1"/>
    <col min="4353" max="4353" width="1" customWidth="1"/>
    <col min="4354" max="4354" width="7.28515625" customWidth="1"/>
    <col min="4355" max="4355" width="2.5703125" customWidth="1"/>
    <col min="4356" max="4356" width="53.42578125" customWidth="1"/>
    <col min="4357" max="4360" width="12.7109375" customWidth="1"/>
    <col min="4361" max="4361" width="12.85546875" customWidth="1"/>
    <col min="4362" max="4362" width="11.140625" bestFit="1" customWidth="1"/>
    <col min="4363" max="4363" width="13.85546875" bestFit="1" customWidth="1"/>
    <col min="4364" max="4364" width="10" bestFit="1" customWidth="1"/>
    <col min="4367" max="4367" width="10" bestFit="1" customWidth="1"/>
    <col min="4609" max="4609" width="1" customWidth="1"/>
    <col min="4610" max="4610" width="7.28515625" customWidth="1"/>
    <col min="4611" max="4611" width="2.5703125" customWidth="1"/>
    <col min="4612" max="4612" width="53.42578125" customWidth="1"/>
    <col min="4613" max="4616" width="12.7109375" customWidth="1"/>
    <col min="4617" max="4617" width="12.85546875" customWidth="1"/>
    <col min="4618" max="4618" width="11.140625" bestFit="1" customWidth="1"/>
    <col min="4619" max="4619" width="13.85546875" bestFit="1" customWidth="1"/>
    <col min="4620" max="4620" width="10" bestFit="1" customWidth="1"/>
    <col min="4623" max="4623" width="10" bestFit="1" customWidth="1"/>
    <col min="4865" max="4865" width="1" customWidth="1"/>
    <col min="4866" max="4866" width="7.28515625" customWidth="1"/>
    <col min="4867" max="4867" width="2.5703125" customWidth="1"/>
    <col min="4868" max="4868" width="53.42578125" customWidth="1"/>
    <col min="4869" max="4872" width="12.7109375" customWidth="1"/>
    <col min="4873" max="4873" width="12.85546875" customWidth="1"/>
    <col min="4874" max="4874" width="11.140625" bestFit="1" customWidth="1"/>
    <col min="4875" max="4875" width="13.85546875" bestFit="1" customWidth="1"/>
    <col min="4876" max="4876" width="10" bestFit="1" customWidth="1"/>
    <col min="4879" max="4879" width="10" bestFit="1" customWidth="1"/>
    <col min="5121" max="5121" width="1" customWidth="1"/>
    <col min="5122" max="5122" width="7.28515625" customWidth="1"/>
    <col min="5123" max="5123" width="2.5703125" customWidth="1"/>
    <col min="5124" max="5124" width="53.42578125" customWidth="1"/>
    <col min="5125" max="5128" width="12.7109375" customWidth="1"/>
    <col min="5129" max="5129" width="12.85546875" customWidth="1"/>
    <col min="5130" max="5130" width="11.140625" bestFit="1" customWidth="1"/>
    <col min="5131" max="5131" width="13.85546875" bestFit="1" customWidth="1"/>
    <col min="5132" max="5132" width="10" bestFit="1" customWidth="1"/>
    <col min="5135" max="5135" width="10" bestFit="1" customWidth="1"/>
    <col min="5377" max="5377" width="1" customWidth="1"/>
    <col min="5378" max="5378" width="7.28515625" customWidth="1"/>
    <col min="5379" max="5379" width="2.5703125" customWidth="1"/>
    <col min="5380" max="5380" width="53.42578125" customWidth="1"/>
    <col min="5381" max="5384" width="12.7109375" customWidth="1"/>
    <col min="5385" max="5385" width="12.85546875" customWidth="1"/>
    <col min="5386" max="5386" width="11.140625" bestFit="1" customWidth="1"/>
    <col min="5387" max="5387" width="13.85546875" bestFit="1" customWidth="1"/>
    <col min="5388" max="5388" width="10" bestFit="1" customWidth="1"/>
    <col min="5391" max="5391" width="10" bestFit="1" customWidth="1"/>
    <col min="5633" max="5633" width="1" customWidth="1"/>
    <col min="5634" max="5634" width="7.28515625" customWidth="1"/>
    <col min="5635" max="5635" width="2.5703125" customWidth="1"/>
    <col min="5636" max="5636" width="53.42578125" customWidth="1"/>
    <col min="5637" max="5640" width="12.7109375" customWidth="1"/>
    <col min="5641" max="5641" width="12.85546875" customWidth="1"/>
    <col min="5642" max="5642" width="11.140625" bestFit="1" customWidth="1"/>
    <col min="5643" max="5643" width="13.85546875" bestFit="1" customWidth="1"/>
    <col min="5644" max="5644" width="10" bestFit="1" customWidth="1"/>
    <col min="5647" max="5647" width="10" bestFit="1" customWidth="1"/>
    <col min="5889" max="5889" width="1" customWidth="1"/>
    <col min="5890" max="5890" width="7.28515625" customWidth="1"/>
    <col min="5891" max="5891" width="2.5703125" customWidth="1"/>
    <col min="5892" max="5892" width="53.42578125" customWidth="1"/>
    <col min="5893" max="5896" width="12.7109375" customWidth="1"/>
    <col min="5897" max="5897" width="12.85546875" customWidth="1"/>
    <col min="5898" max="5898" width="11.140625" bestFit="1" customWidth="1"/>
    <col min="5899" max="5899" width="13.85546875" bestFit="1" customWidth="1"/>
    <col min="5900" max="5900" width="10" bestFit="1" customWidth="1"/>
    <col min="5903" max="5903" width="10" bestFit="1" customWidth="1"/>
    <col min="6145" max="6145" width="1" customWidth="1"/>
    <col min="6146" max="6146" width="7.28515625" customWidth="1"/>
    <col min="6147" max="6147" width="2.5703125" customWidth="1"/>
    <col min="6148" max="6148" width="53.42578125" customWidth="1"/>
    <col min="6149" max="6152" width="12.7109375" customWidth="1"/>
    <col min="6153" max="6153" width="12.85546875" customWidth="1"/>
    <col min="6154" max="6154" width="11.140625" bestFit="1" customWidth="1"/>
    <col min="6155" max="6155" width="13.85546875" bestFit="1" customWidth="1"/>
    <col min="6156" max="6156" width="10" bestFit="1" customWidth="1"/>
    <col min="6159" max="6159" width="10" bestFit="1" customWidth="1"/>
    <col min="6401" max="6401" width="1" customWidth="1"/>
    <col min="6402" max="6402" width="7.28515625" customWidth="1"/>
    <col min="6403" max="6403" width="2.5703125" customWidth="1"/>
    <col min="6404" max="6404" width="53.42578125" customWidth="1"/>
    <col min="6405" max="6408" width="12.7109375" customWidth="1"/>
    <col min="6409" max="6409" width="12.85546875" customWidth="1"/>
    <col min="6410" max="6410" width="11.140625" bestFit="1" customWidth="1"/>
    <col min="6411" max="6411" width="13.85546875" bestFit="1" customWidth="1"/>
    <col min="6412" max="6412" width="10" bestFit="1" customWidth="1"/>
    <col min="6415" max="6415" width="10" bestFit="1" customWidth="1"/>
    <col min="6657" max="6657" width="1" customWidth="1"/>
    <col min="6658" max="6658" width="7.28515625" customWidth="1"/>
    <col min="6659" max="6659" width="2.5703125" customWidth="1"/>
    <col min="6660" max="6660" width="53.42578125" customWidth="1"/>
    <col min="6661" max="6664" width="12.7109375" customWidth="1"/>
    <col min="6665" max="6665" width="12.85546875" customWidth="1"/>
    <col min="6666" max="6666" width="11.140625" bestFit="1" customWidth="1"/>
    <col min="6667" max="6667" width="13.85546875" bestFit="1" customWidth="1"/>
    <col min="6668" max="6668" width="10" bestFit="1" customWidth="1"/>
    <col min="6671" max="6671" width="10" bestFit="1" customWidth="1"/>
    <col min="6913" max="6913" width="1" customWidth="1"/>
    <col min="6914" max="6914" width="7.28515625" customWidth="1"/>
    <col min="6915" max="6915" width="2.5703125" customWidth="1"/>
    <col min="6916" max="6916" width="53.42578125" customWidth="1"/>
    <col min="6917" max="6920" width="12.7109375" customWidth="1"/>
    <col min="6921" max="6921" width="12.85546875" customWidth="1"/>
    <col min="6922" max="6922" width="11.140625" bestFit="1" customWidth="1"/>
    <col min="6923" max="6923" width="13.85546875" bestFit="1" customWidth="1"/>
    <col min="6924" max="6924" width="10" bestFit="1" customWidth="1"/>
    <col min="6927" max="6927" width="10" bestFit="1" customWidth="1"/>
    <col min="7169" max="7169" width="1" customWidth="1"/>
    <col min="7170" max="7170" width="7.28515625" customWidth="1"/>
    <col min="7171" max="7171" width="2.5703125" customWidth="1"/>
    <col min="7172" max="7172" width="53.42578125" customWidth="1"/>
    <col min="7173" max="7176" width="12.7109375" customWidth="1"/>
    <col min="7177" max="7177" width="12.85546875" customWidth="1"/>
    <col min="7178" max="7178" width="11.140625" bestFit="1" customWidth="1"/>
    <col min="7179" max="7179" width="13.85546875" bestFit="1" customWidth="1"/>
    <col min="7180" max="7180" width="10" bestFit="1" customWidth="1"/>
    <col min="7183" max="7183" width="10" bestFit="1" customWidth="1"/>
    <col min="7425" max="7425" width="1" customWidth="1"/>
    <col min="7426" max="7426" width="7.28515625" customWidth="1"/>
    <col min="7427" max="7427" width="2.5703125" customWidth="1"/>
    <col min="7428" max="7428" width="53.42578125" customWidth="1"/>
    <col min="7429" max="7432" width="12.7109375" customWidth="1"/>
    <col min="7433" max="7433" width="12.85546875" customWidth="1"/>
    <col min="7434" max="7434" width="11.140625" bestFit="1" customWidth="1"/>
    <col min="7435" max="7435" width="13.85546875" bestFit="1" customWidth="1"/>
    <col min="7436" max="7436" width="10" bestFit="1" customWidth="1"/>
    <col min="7439" max="7439" width="10" bestFit="1" customWidth="1"/>
    <col min="7681" max="7681" width="1" customWidth="1"/>
    <col min="7682" max="7682" width="7.28515625" customWidth="1"/>
    <col min="7683" max="7683" width="2.5703125" customWidth="1"/>
    <col min="7684" max="7684" width="53.42578125" customWidth="1"/>
    <col min="7685" max="7688" width="12.7109375" customWidth="1"/>
    <col min="7689" max="7689" width="12.85546875" customWidth="1"/>
    <col min="7690" max="7690" width="11.140625" bestFit="1" customWidth="1"/>
    <col min="7691" max="7691" width="13.85546875" bestFit="1" customWidth="1"/>
    <col min="7692" max="7692" width="10" bestFit="1" customWidth="1"/>
    <col min="7695" max="7695" width="10" bestFit="1" customWidth="1"/>
    <col min="7937" max="7937" width="1" customWidth="1"/>
    <col min="7938" max="7938" width="7.28515625" customWidth="1"/>
    <col min="7939" max="7939" width="2.5703125" customWidth="1"/>
    <col min="7940" max="7940" width="53.42578125" customWidth="1"/>
    <col min="7941" max="7944" width="12.7109375" customWidth="1"/>
    <col min="7945" max="7945" width="12.85546875" customWidth="1"/>
    <col min="7946" max="7946" width="11.140625" bestFit="1" customWidth="1"/>
    <col min="7947" max="7947" width="13.85546875" bestFit="1" customWidth="1"/>
    <col min="7948" max="7948" width="10" bestFit="1" customWidth="1"/>
    <col min="7951" max="7951" width="10" bestFit="1" customWidth="1"/>
    <col min="8193" max="8193" width="1" customWidth="1"/>
    <col min="8194" max="8194" width="7.28515625" customWidth="1"/>
    <col min="8195" max="8195" width="2.5703125" customWidth="1"/>
    <col min="8196" max="8196" width="53.42578125" customWidth="1"/>
    <col min="8197" max="8200" width="12.7109375" customWidth="1"/>
    <col min="8201" max="8201" width="12.85546875" customWidth="1"/>
    <col min="8202" max="8202" width="11.140625" bestFit="1" customWidth="1"/>
    <col min="8203" max="8203" width="13.85546875" bestFit="1" customWidth="1"/>
    <col min="8204" max="8204" width="10" bestFit="1" customWidth="1"/>
    <col min="8207" max="8207" width="10" bestFit="1" customWidth="1"/>
    <col min="8449" max="8449" width="1" customWidth="1"/>
    <col min="8450" max="8450" width="7.28515625" customWidth="1"/>
    <col min="8451" max="8451" width="2.5703125" customWidth="1"/>
    <col min="8452" max="8452" width="53.42578125" customWidth="1"/>
    <col min="8453" max="8456" width="12.7109375" customWidth="1"/>
    <col min="8457" max="8457" width="12.85546875" customWidth="1"/>
    <col min="8458" max="8458" width="11.140625" bestFit="1" customWidth="1"/>
    <col min="8459" max="8459" width="13.85546875" bestFit="1" customWidth="1"/>
    <col min="8460" max="8460" width="10" bestFit="1" customWidth="1"/>
    <col min="8463" max="8463" width="10" bestFit="1" customWidth="1"/>
    <col min="8705" max="8705" width="1" customWidth="1"/>
    <col min="8706" max="8706" width="7.28515625" customWidth="1"/>
    <col min="8707" max="8707" width="2.5703125" customWidth="1"/>
    <col min="8708" max="8708" width="53.42578125" customWidth="1"/>
    <col min="8709" max="8712" width="12.7109375" customWidth="1"/>
    <col min="8713" max="8713" width="12.85546875" customWidth="1"/>
    <col min="8714" max="8714" width="11.140625" bestFit="1" customWidth="1"/>
    <col min="8715" max="8715" width="13.85546875" bestFit="1" customWidth="1"/>
    <col min="8716" max="8716" width="10" bestFit="1" customWidth="1"/>
    <col min="8719" max="8719" width="10" bestFit="1" customWidth="1"/>
    <col min="8961" max="8961" width="1" customWidth="1"/>
    <col min="8962" max="8962" width="7.28515625" customWidth="1"/>
    <col min="8963" max="8963" width="2.5703125" customWidth="1"/>
    <col min="8964" max="8964" width="53.42578125" customWidth="1"/>
    <col min="8965" max="8968" width="12.7109375" customWidth="1"/>
    <col min="8969" max="8969" width="12.85546875" customWidth="1"/>
    <col min="8970" max="8970" width="11.140625" bestFit="1" customWidth="1"/>
    <col min="8971" max="8971" width="13.85546875" bestFit="1" customWidth="1"/>
    <col min="8972" max="8972" width="10" bestFit="1" customWidth="1"/>
    <col min="8975" max="8975" width="10" bestFit="1" customWidth="1"/>
    <col min="9217" max="9217" width="1" customWidth="1"/>
    <col min="9218" max="9218" width="7.28515625" customWidth="1"/>
    <col min="9219" max="9219" width="2.5703125" customWidth="1"/>
    <col min="9220" max="9220" width="53.42578125" customWidth="1"/>
    <col min="9221" max="9224" width="12.7109375" customWidth="1"/>
    <col min="9225" max="9225" width="12.85546875" customWidth="1"/>
    <col min="9226" max="9226" width="11.140625" bestFit="1" customWidth="1"/>
    <col min="9227" max="9227" width="13.85546875" bestFit="1" customWidth="1"/>
    <col min="9228" max="9228" width="10" bestFit="1" customWidth="1"/>
    <col min="9231" max="9231" width="10" bestFit="1" customWidth="1"/>
    <col min="9473" max="9473" width="1" customWidth="1"/>
    <col min="9474" max="9474" width="7.28515625" customWidth="1"/>
    <col min="9475" max="9475" width="2.5703125" customWidth="1"/>
    <col min="9476" max="9476" width="53.42578125" customWidth="1"/>
    <col min="9477" max="9480" width="12.7109375" customWidth="1"/>
    <col min="9481" max="9481" width="12.85546875" customWidth="1"/>
    <col min="9482" max="9482" width="11.140625" bestFit="1" customWidth="1"/>
    <col min="9483" max="9483" width="13.85546875" bestFit="1" customWidth="1"/>
    <col min="9484" max="9484" width="10" bestFit="1" customWidth="1"/>
    <col min="9487" max="9487" width="10" bestFit="1" customWidth="1"/>
    <col min="9729" max="9729" width="1" customWidth="1"/>
    <col min="9730" max="9730" width="7.28515625" customWidth="1"/>
    <col min="9731" max="9731" width="2.5703125" customWidth="1"/>
    <col min="9732" max="9732" width="53.42578125" customWidth="1"/>
    <col min="9733" max="9736" width="12.7109375" customWidth="1"/>
    <col min="9737" max="9737" width="12.85546875" customWidth="1"/>
    <col min="9738" max="9738" width="11.140625" bestFit="1" customWidth="1"/>
    <col min="9739" max="9739" width="13.85546875" bestFit="1" customWidth="1"/>
    <col min="9740" max="9740" width="10" bestFit="1" customWidth="1"/>
    <col min="9743" max="9743" width="10" bestFit="1" customWidth="1"/>
    <col min="9985" max="9985" width="1" customWidth="1"/>
    <col min="9986" max="9986" width="7.28515625" customWidth="1"/>
    <col min="9987" max="9987" width="2.5703125" customWidth="1"/>
    <col min="9988" max="9988" width="53.42578125" customWidth="1"/>
    <col min="9989" max="9992" width="12.7109375" customWidth="1"/>
    <col min="9993" max="9993" width="12.85546875" customWidth="1"/>
    <col min="9994" max="9994" width="11.140625" bestFit="1" customWidth="1"/>
    <col min="9995" max="9995" width="13.85546875" bestFit="1" customWidth="1"/>
    <col min="9996" max="9996" width="10" bestFit="1" customWidth="1"/>
    <col min="9999" max="9999" width="10" bestFit="1" customWidth="1"/>
    <col min="10241" max="10241" width="1" customWidth="1"/>
    <col min="10242" max="10242" width="7.28515625" customWidth="1"/>
    <col min="10243" max="10243" width="2.5703125" customWidth="1"/>
    <col min="10244" max="10244" width="53.42578125" customWidth="1"/>
    <col min="10245" max="10248" width="12.7109375" customWidth="1"/>
    <col min="10249" max="10249" width="12.85546875" customWidth="1"/>
    <col min="10250" max="10250" width="11.140625" bestFit="1" customWidth="1"/>
    <col min="10251" max="10251" width="13.85546875" bestFit="1" customWidth="1"/>
    <col min="10252" max="10252" width="10" bestFit="1" customWidth="1"/>
    <col min="10255" max="10255" width="10" bestFit="1" customWidth="1"/>
    <col min="10497" max="10497" width="1" customWidth="1"/>
    <col min="10498" max="10498" width="7.28515625" customWidth="1"/>
    <col min="10499" max="10499" width="2.5703125" customWidth="1"/>
    <col min="10500" max="10500" width="53.42578125" customWidth="1"/>
    <col min="10501" max="10504" width="12.7109375" customWidth="1"/>
    <col min="10505" max="10505" width="12.85546875" customWidth="1"/>
    <col min="10506" max="10506" width="11.140625" bestFit="1" customWidth="1"/>
    <col min="10507" max="10507" width="13.85546875" bestFit="1" customWidth="1"/>
    <col min="10508" max="10508" width="10" bestFit="1" customWidth="1"/>
    <col min="10511" max="10511" width="10" bestFit="1" customWidth="1"/>
    <col min="10753" max="10753" width="1" customWidth="1"/>
    <col min="10754" max="10754" width="7.28515625" customWidth="1"/>
    <col min="10755" max="10755" width="2.5703125" customWidth="1"/>
    <col min="10756" max="10756" width="53.42578125" customWidth="1"/>
    <col min="10757" max="10760" width="12.7109375" customWidth="1"/>
    <col min="10761" max="10761" width="12.85546875" customWidth="1"/>
    <col min="10762" max="10762" width="11.140625" bestFit="1" customWidth="1"/>
    <col min="10763" max="10763" width="13.85546875" bestFit="1" customWidth="1"/>
    <col min="10764" max="10764" width="10" bestFit="1" customWidth="1"/>
    <col min="10767" max="10767" width="10" bestFit="1" customWidth="1"/>
    <col min="11009" max="11009" width="1" customWidth="1"/>
    <col min="11010" max="11010" width="7.28515625" customWidth="1"/>
    <col min="11011" max="11011" width="2.5703125" customWidth="1"/>
    <col min="11012" max="11012" width="53.42578125" customWidth="1"/>
    <col min="11013" max="11016" width="12.7109375" customWidth="1"/>
    <col min="11017" max="11017" width="12.85546875" customWidth="1"/>
    <col min="11018" max="11018" width="11.140625" bestFit="1" customWidth="1"/>
    <col min="11019" max="11019" width="13.85546875" bestFit="1" customWidth="1"/>
    <col min="11020" max="11020" width="10" bestFit="1" customWidth="1"/>
    <col min="11023" max="11023" width="10" bestFit="1" customWidth="1"/>
    <col min="11265" max="11265" width="1" customWidth="1"/>
    <col min="11266" max="11266" width="7.28515625" customWidth="1"/>
    <col min="11267" max="11267" width="2.5703125" customWidth="1"/>
    <col min="11268" max="11268" width="53.42578125" customWidth="1"/>
    <col min="11269" max="11272" width="12.7109375" customWidth="1"/>
    <col min="11273" max="11273" width="12.85546875" customWidth="1"/>
    <col min="11274" max="11274" width="11.140625" bestFit="1" customWidth="1"/>
    <col min="11275" max="11275" width="13.85546875" bestFit="1" customWidth="1"/>
    <col min="11276" max="11276" width="10" bestFit="1" customWidth="1"/>
    <col min="11279" max="11279" width="10" bestFit="1" customWidth="1"/>
    <col min="11521" max="11521" width="1" customWidth="1"/>
    <col min="11522" max="11522" width="7.28515625" customWidth="1"/>
    <col min="11523" max="11523" width="2.5703125" customWidth="1"/>
    <col min="11524" max="11524" width="53.42578125" customWidth="1"/>
    <col min="11525" max="11528" width="12.7109375" customWidth="1"/>
    <col min="11529" max="11529" width="12.85546875" customWidth="1"/>
    <col min="11530" max="11530" width="11.140625" bestFit="1" customWidth="1"/>
    <col min="11531" max="11531" width="13.85546875" bestFit="1" customWidth="1"/>
    <col min="11532" max="11532" width="10" bestFit="1" customWidth="1"/>
    <col min="11535" max="11535" width="10" bestFit="1" customWidth="1"/>
    <col min="11777" max="11777" width="1" customWidth="1"/>
    <col min="11778" max="11778" width="7.28515625" customWidth="1"/>
    <col min="11779" max="11779" width="2.5703125" customWidth="1"/>
    <col min="11780" max="11780" width="53.42578125" customWidth="1"/>
    <col min="11781" max="11784" width="12.7109375" customWidth="1"/>
    <col min="11785" max="11785" width="12.85546875" customWidth="1"/>
    <col min="11786" max="11786" width="11.140625" bestFit="1" customWidth="1"/>
    <col min="11787" max="11787" width="13.85546875" bestFit="1" customWidth="1"/>
    <col min="11788" max="11788" width="10" bestFit="1" customWidth="1"/>
    <col min="11791" max="11791" width="10" bestFit="1" customWidth="1"/>
    <col min="12033" max="12033" width="1" customWidth="1"/>
    <col min="12034" max="12034" width="7.28515625" customWidth="1"/>
    <col min="12035" max="12035" width="2.5703125" customWidth="1"/>
    <col min="12036" max="12036" width="53.42578125" customWidth="1"/>
    <col min="12037" max="12040" width="12.7109375" customWidth="1"/>
    <col min="12041" max="12041" width="12.85546875" customWidth="1"/>
    <col min="12042" max="12042" width="11.140625" bestFit="1" customWidth="1"/>
    <col min="12043" max="12043" width="13.85546875" bestFit="1" customWidth="1"/>
    <col min="12044" max="12044" width="10" bestFit="1" customWidth="1"/>
    <col min="12047" max="12047" width="10" bestFit="1" customWidth="1"/>
    <col min="12289" max="12289" width="1" customWidth="1"/>
    <col min="12290" max="12290" width="7.28515625" customWidth="1"/>
    <col min="12291" max="12291" width="2.5703125" customWidth="1"/>
    <col min="12292" max="12292" width="53.42578125" customWidth="1"/>
    <col min="12293" max="12296" width="12.7109375" customWidth="1"/>
    <col min="12297" max="12297" width="12.85546875" customWidth="1"/>
    <col min="12298" max="12298" width="11.140625" bestFit="1" customWidth="1"/>
    <col min="12299" max="12299" width="13.85546875" bestFit="1" customWidth="1"/>
    <col min="12300" max="12300" width="10" bestFit="1" customWidth="1"/>
    <col min="12303" max="12303" width="10" bestFit="1" customWidth="1"/>
    <col min="12545" max="12545" width="1" customWidth="1"/>
    <col min="12546" max="12546" width="7.28515625" customWidth="1"/>
    <col min="12547" max="12547" width="2.5703125" customWidth="1"/>
    <col min="12548" max="12548" width="53.42578125" customWidth="1"/>
    <col min="12549" max="12552" width="12.7109375" customWidth="1"/>
    <col min="12553" max="12553" width="12.85546875" customWidth="1"/>
    <col min="12554" max="12554" width="11.140625" bestFit="1" customWidth="1"/>
    <col min="12555" max="12555" width="13.85546875" bestFit="1" customWidth="1"/>
    <col min="12556" max="12556" width="10" bestFit="1" customWidth="1"/>
    <col min="12559" max="12559" width="10" bestFit="1" customWidth="1"/>
    <col min="12801" max="12801" width="1" customWidth="1"/>
    <col min="12802" max="12802" width="7.28515625" customWidth="1"/>
    <col min="12803" max="12803" width="2.5703125" customWidth="1"/>
    <col min="12804" max="12804" width="53.42578125" customWidth="1"/>
    <col min="12805" max="12808" width="12.7109375" customWidth="1"/>
    <col min="12809" max="12809" width="12.85546875" customWidth="1"/>
    <col min="12810" max="12810" width="11.140625" bestFit="1" customWidth="1"/>
    <col min="12811" max="12811" width="13.85546875" bestFit="1" customWidth="1"/>
    <col min="12812" max="12812" width="10" bestFit="1" customWidth="1"/>
    <col min="12815" max="12815" width="10" bestFit="1" customWidth="1"/>
    <col min="13057" max="13057" width="1" customWidth="1"/>
    <col min="13058" max="13058" width="7.28515625" customWidth="1"/>
    <col min="13059" max="13059" width="2.5703125" customWidth="1"/>
    <col min="13060" max="13060" width="53.42578125" customWidth="1"/>
    <col min="13061" max="13064" width="12.7109375" customWidth="1"/>
    <col min="13065" max="13065" width="12.85546875" customWidth="1"/>
    <col min="13066" max="13066" width="11.140625" bestFit="1" customWidth="1"/>
    <col min="13067" max="13067" width="13.85546875" bestFit="1" customWidth="1"/>
    <col min="13068" max="13068" width="10" bestFit="1" customWidth="1"/>
    <col min="13071" max="13071" width="10" bestFit="1" customWidth="1"/>
    <col min="13313" max="13313" width="1" customWidth="1"/>
    <col min="13314" max="13314" width="7.28515625" customWidth="1"/>
    <col min="13315" max="13315" width="2.5703125" customWidth="1"/>
    <col min="13316" max="13316" width="53.42578125" customWidth="1"/>
    <col min="13317" max="13320" width="12.7109375" customWidth="1"/>
    <col min="13321" max="13321" width="12.85546875" customWidth="1"/>
    <col min="13322" max="13322" width="11.140625" bestFit="1" customWidth="1"/>
    <col min="13323" max="13323" width="13.85546875" bestFit="1" customWidth="1"/>
    <col min="13324" max="13324" width="10" bestFit="1" customWidth="1"/>
    <col min="13327" max="13327" width="10" bestFit="1" customWidth="1"/>
    <col min="13569" max="13569" width="1" customWidth="1"/>
    <col min="13570" max="13570" width="7.28515625" customWidth="1"/>
    <col min="13571" max="13571" width="2.5703125" customWidth="1"/>
    <col min="13572" max="13572" width="53.42578125" customWidth="1"/>
    <col min="13573" max="13576" width="12.7109375" customWidth="1"/>
    <col min="13577" max="13577" width="12.85546875" customWidth="1"/>
    <col min="13578" max="13578" width="11.140625" bestFit="1" customWidth="1"/>
    <col min="13579" max="13579" width="13.85546875" bestFit="1" customWidth="1"/>
    <col min="13580" max="13580" width="10" bestFit="1" customWidth="1"/>
    <col min="13583" max="13583" width="10" bestFit="1" customWidth="1"/>
    <col min="13825" max="13825" width="1" customWidth="1"/>
    <col min="13826" max="13826" width="7.28515625" customWidth="1"/>
    <col min="13827" max="13827" width="2.5703125" customWidth="1"/>
    <col min="13828" max="13828" width="53.42578125" customWidth="1"/>
    <col min="13829" max="13832" width="12.7109375" customWidth="1"/>
    <col min="13833" max="13833" width="12.85546875" customWidth="1"/>
    <col min="13834" max="13834" width="11.140625" bestFit="1" customWidth="1"/>
    <col min="13835" max="13835" width="13.85546875" bestFit="1" customWidth="1"/>
    <col min="13836" max="13836" width="10" bestFit="1" customWidth="1"/>
    <col min="13839" max="13839" width="10" bestFit="1" customWidth="1"/>
    <col min="14081" max="14081" width="1" customWidth="1"/>
    <col min="14082" max="14082" width="7.28515625" customWidth="1"/>
    <col min="14083" max="14083" width="2.5703125" customWidth="1"/>
    <col min="14084" max="14084" width="53.42578125" customWidth="1"/>
    <col min="14085" max="14088" width="12.7109375" customWidth="1"/>
    <col min="14089" max="14089" width="12.85546875" customWidth="1"/>
    <col min="14090" max="14090" width="11.140625" bestFit="1" customWidth="1"/>
    <col min="14091" max="14091" width="13.85546875" bestFit="1" customWidth="1"/>
    <col min="14092" max="14092" width="10" bestFit="1" customWidth="1"/>
    <col min="14095" max="14095" width="10" bestFit="1" customWidth="1"/>
    <col min="14337" max="14337" width="1" customWidth="1"/>
    <col min="14338" max="14338" width="7.28515625" customWidth="1"/>
    <col min="14339" max="14339" width="2.5703125" customWidth="1"/>
    <col min="14340" max="14340" width="53.42578125" customWidth="1"/>
    <col min="14341" max="14344" width="12.7109375" customWidth="1"/>
    <col min="14345" max="14345" width="12.85546875" customWidth="1"/>
    <col min="14346" max="14346" width="11.140625" bestFit="1" customWidth="1"/>
    <col min="14347" max="14347" width="13.85546875" bestFit="1" customWidth="1"/>
    <col min="14348" max="14348" width="10" bestFit="1" customWidth="1"/>
    <col min="14351" max="14351" width="10" bestFit="1" customWidth="1"/>
    <col min="14593" max="14593" width="1" customWidth="1"/>
    <col min="14594" max="14594" width="7.28515625" customWidth="1"/>
    <col min="14595" max="14595" width="2.5703125" customWidth="1"/>
    <col min="14596" max="14596" width="53.42578125" customWidth="1"/>
    <col min="14597" max="14600" width="12.7109375" customWidth="1"/>
    <col min="14601" max="14601" width="12.85546875" customWidth="1"/>
    <col min="14602" max="14602" width="11.140625" bestFit="1" customWidth="1"/>
    <col min="14603" max="14603" width="13.85546875" bestFit="1" customWidth="1"/>
    <col min="14604" max="14604" width="10" bestFit="1" customWidth="1"/>
    <col min="14607" max="14607" width="10" bestFit="1" customWidth="1"/>
    <col min="14849" max="14849" width="1" customWidth="1"/>
    <col min="14850" max="14850" width="7.28515625" customWidth="1"/>
    <col min="14851" max="14851" width="2.5703125" customWidth="1"/>
    <col min="14852" max="14852" width="53.42578125" customWidth="1"/>
    <col min="14853" max="14856" width="12.7109375" customWidth="1"/>
    <col min="14857" max="14857" width="12.85546875" customWidth="1"/>
    <col min="14858" max="14858" width="11.140625" bestFit="1" customWidth="1"/>
    <col min="14859" max="14859" width="13.85546875" bestFit="1" customWidth="1"/>
    <col min="14860" max="14860" width="10" bestFit="1" customWidth="1"/>
    <col min="14863" max="14863" width="10" bestFit="1" customWidth="1"/>
    <col min="15105" max="15105" width="1" customWidth="1"/>
    <col min="15106" max="15106" width="7.28515625" customWidth="1"/>
    <col min="15107" max="15107" width="2.5703125" customWidth="1"/>
    <col min="15108" max="15108" width="53.42578125" customWidth="1"/>
    <col min="15109" max="15112" width="12.7109375" customWidth="1"/>
    <col min="15113" max="15113" width="12.85546875" customWidth="1"/>
    <col min="15114" max="15114" width="11.140625" bestFit="1" customWidth="1"/>
    <col min="15115" max="15115" width="13.85546875" bestFit="1" customWidth="1"/>
    <col min="15116" max="15116" width="10" bestFit="1" customWidth="1"/>
    <col min="15119" max="15119" width="10" bestFit="1" customWidth="1"/>
    <col min="15361" max="15361" width="1" customWidth="1"/>
    <col min="15362" max="15362" width="7.28515625" customWidth="1"/>
    <col min="15363" max="15363" width="2.5703125" customWidth="1"/>
    <col min="15364" max="15364" width="53.42578125" customWidth="1"/>
    <col min="15365" max="15368" width="12.7109375" customWidth="1"/>
    <col min="15369" max="15369" width="12.85546875" customWidth="1"/>
    <col min="15370" max="15370" width="11.140625" bestFit="1" customWidth="1"/>
    <col min="15371" max="15371" width="13.85546875" bestFit="1" customWidth="1"/>
    <col min="15372" max="15372" width="10" bestFit="1" customWidth="1"/>
    <col min="15375" max="15375" width="10" bestFit="1" customWidth="1"/>
    <col min="15617" max="15617" width="1" customWidth="1"/>
    <col min="15618" max="15618" width="7.28515625" customWidth="1"/>
    <col min="15619" max="15619" width="2.5703125" customWidth="1"/>
    <col min="15620" max="15620" width="53.42578125" customWidth="1"/>
    <col min="15621" max="15624" width="12.7109375" customWidth="1"/>
    <col min="15625" max="15625" width="12.85546875" customWidth="1"/>
    <col min="15626" max="15626" width="11.140625" bestFit="1" customWidth="1"/>
    <col min="15627" max="15627" width="13.85546875" bestFit="1" customWidth="1"/>
    <col min="15628" max="15628" width="10" bestFit="1" customWidth="1"/>
    <col min="15631" max="15631" width="10" bestFit="1" customWidth="1"/>
    <col min="15873" max="15873" width="1" customWidth="1"/>
    <col min="15874" max="15874" width="7.28515625" customWidth="1"/>
    <col min="15875" max="15875" width="2.5703125" customWidth="1"/>
    <col min="15876" max="15876" width="53.42578125" customWidth="1"/>
    <col min="15877" max="15880" width="12.7109375" customWidth="1"/>
    <col min="15881" max="15881" width="12.85546875" customWidth="1"/>
    <col min="15882" max="15882" width="11.140625" bestFit="1" customWidth="1"/>
    <col min="15883" max="15883" width="13.85546875" bestFit="1" customWidth="1"/>
    <col min="15884" max="15884" width="10" bestFit="1" customWidth="1"/>
    <col min="15887" max="15887" width="10" bestFit="1" customWidth="1"/>
    <col min="16129" max="16129" width="1" customWidth="1"/>
    <col min="16130" max="16130" width="7.28515625" customWidth="1"/>
    <col min="16131" max="16131" width="2.5703125" customWidth="1"/>
    <col min="16132" max="16132" width="53.42578125" customWidth="1"/>
    <col min="16133" max="16136" width="12.7109375" customWidth="1"/>
    <col min="16137" max="16137" width="12.85546875" customWidth="1"/>
    <col min="16138" max="16138" width="11.140625" bestFit="1" customWidth="1"/>
    <col min="16139" max="16139" width="13.85546875" bestFit="1" customWidth="1"/>
    <col min="16140" max="16140" width="10" bestFit="1" customWidth="1"/>
    <col min="16143" max="16143" width="10" bestFit="1" customWidth="1"/>
  </cols>
  <sheetData>
    <row r="1" spans="2:12" ht="18" x14ac:dyDescent="0.25">
      <c r="B1" s="1" t="s">
        <v>0</v>
      </c>
      <c r="C1" s="1"/>
      <c r="D1" s="1"/>
      <c r="E1" s="1"/>
      <c r="F1" s="1"/>
      <c r="G1" s="1"/>
      <c r="H1" s="2"/>
      <c r="I1" s="2"/>
    </row>
    <row r="2" spans="2:12" ht="18" customHeight="1" thickBot="1" x14ac:dyDescent="0.3">
      <c r="B2" s="135" t="s">
        <v>1</v>
      </c>
      <c r="C2" s="136"/>
      <c r="D2" s="136"/>
      <c r="E2" s="136"/>
      <c r="F2" s="137" t="s">
        <v>2</v>
      </c>
      <c r="G2" s="138"/>
      <c r="H2" s="138"/>
      <c r="I2" s="136"/>
    </row>
    <row r="3" spans="2:12" x14ac:dyDescent="0.2">
      <c r="B3" s="4"/>
      <c r="C3" s="5"/>
      <c r="D3" s="5"/>
      <c r="E3" s="6" t="s">
        <v>3</v>
      </c>
      <c r="F3" s="7" t="s">
        <v>4</v>
      </c>
      <c r="G3" s="7" t="s">
        <v>5</v>
      </c>
      <c r="H3" s="139" t="s">
        <v>6</v>
      </c>
      <c r="I3" s="139" t="s">
        <v>7</v>
      </c>
    </row>
    <row r="4" spans="2:12" ht="15.75" x14ac:dyDescent="0.25">
      <c r="B4" s="8"/>
      <c r="C4" s="2"/>
      <c r="D4" s="9" t="s">
        <v>8</v>
      </c>
      <c r="E4" s="10" t="s">
        <v>9</v>
      </c>
      <c r="F4" s="11" t="s">
        <v>9</v>
      </c>
      <c r="G4" s="11" t="s">
        <v>10</v>
      </c>
      <c r="H4" s="140"/>
      <c r="I4" s="140" t="s">
        <v>11</v>
      </c>
    </row>
    <row r="5" spans="2:12" ht="13.5" thickBot="1" x14ac:dyDescent="0.25">
      <c r="B5" s="12"/>
      <c r="C5" s="13"/>
      <c r="D5" s="14"/>
      <c r="E5" s="15" t="s">
        <v>12</v>
      </c>
      <c r="F5" s="16" t="s">
        <v>12</v>
      </c>
      <c r="G5" s="16" t="s">
        <v>13</v>
      </c>
      <c r="H5" s="141"/>
      <c r="I5" s="141"/>
    </row>
    <row r="6" spans="2:12" x14ac:dyDescent="0.2">
      <c r="B6" s="17" t="s">
        <v>14</v>
      </c>
      <c r="C6" s="5"/>
      <c r="D6" s="5"/>
      <c r="E6" s="18"/>
      <c r="F6" s="18"/>
      <c r="G6" s="19"/>
      <c r="H6" s="19"/>
      <c r="I6" s="20"/>
    </row>
    <row r="7" spans="2:12" ht="12.75" customHeight="1" x14ac:dyDescent="0.2">
      <c r="B7" s="21"/>
      <c r="C7" s="22"/>
      <c r="D7" s="22" t="s">
        <v>15</v>
      </c>
      <c r="E7" s="23">
        <v>8701</v>
      </c>
      <c r="F7" s="24">
        <v>6535</v>
      </c>
      <c r="G7" s="25">
        <v>5425</v>
      </c>
      <c r="H7" s="26">
        <f>IF(E7&gt;0,G7/E7,0%)</f>
        <v>0.62349155269509249</v>
      </c>
      <c r="I7" s="27">
        <f>IF(F7&gt;0,G7/F7,0%)</f>
        <v>0.83014537107880648</v>
      </c>
      <c r="J7" s="28"/>
    </row>
    <row r="8" spans="2:12" x14ac:dyDescent="0.2">
      <c r="B8" s="29"/>
      <c r="D8" t="s">
        <v>16</v>
      </c>
      <c r="E8" s="30">
        <v>16621</v>
      </c>
      <c r="F8" s="31">
        <v>16636</v>
      </c>
      <c r="G8" s="32">
        <v>15864</v>
      </c>
      <c r="H8" s="33">
        <f>IF(E8&gt;0,G8/E8,0%)</f>
        <v>0.95445520726791411</v>
      </c>
      <c r="I8" s="34">
        <f t="shared" ref="I8:I59" si="0">IF(F8&gt;0,G8/F8,0%)</f>
        <v>0.95359461408992541</v>
      </c>
      <c r="J8" s="28"/>
    </row>
    <row r="9" spans="2:12" x14ac:dyDescent="0.2">
      <c r="B9" s="29"/>
      <c r="D9" t="s">
        <v>17</v>
      </c>
      <c r="E9" s="30">
        <v>46369</v>
      </c>
      <c r="F9" s="31">
        <v>61434</v>
      </c>
      <c r="G9" s="32">
        <v>57952</v>
      </c>
      <c r="H9" s="33">
        <f>IF(E9&gt;0,G9/E9,0%)</f>
        <v>1.2498005132739545</v>
      </c>
      <c r="I9" s="34">
        <f t="shared" si="0"/>
        <v>0.94332128788618685</v>
      </c>
      <c r="J9" s="28"/>
    </row>
    <row r="10" spans="2:12" x14ac:dyDescent="0.2">
      <c r="B10" s="29"/>
      <c r="D10" t="s">
        <v>18</v>
      </c>
      <c r="E10" s="30">
        <v>3172</v>
      </c>
      <c r="F10" s="31">
        <v>2804</v>
      </c>
      <c r="G10" s="32">
        <v>2573</v>
      </c>
      <c r="H10" s="33">
        <f>IF(E10&gt;0,G10/E10,0%)</f>
        <v>0.8111601513240857</v>
      </c>
      <c r="I10" s="34">
        <f t="shared" si="0"/>
        <v>0.91761768901569185</v>
      </c>
      <c r="J10" s="28"/>
    </row>
    <row r="11" spans="2:12" x14ac:dyDescent="0.2">
      <c r="B11" s="35" t="s">
        <v>19</v>
      </c>
      <c r="C11" s="36" t="s">
        <v>20</v>
      </c>
      <c r="D11" s="37"/>
      <c r="E11" s="38">
        <f>SUM(E7:E10)</f>
        <v>74863</v>
      </c>
      <c r="F11" s="39">
        <f>SUM(F7:F10)</f>
        <v>87409</v>
      </c>
      <c r="G11" s="40">
        <f>SUM(G7:G10)</f>
        <v>81814</v>
      </c>
      <c r="H11" s="41">
        <f>IF(E11&gt;0,G11/E11,0%)</f>
        <v>1.0928496052789762</v>
      </c>
      <c r="I11" s="42">
        <f t="shared" si="0"/>
        <v>0.93599057305311806</v>
      </c>
      <c r="J11" s="28"/>
    </row>
    <row r="12" spans="2:12" x14ac:dyDescent="0.2">
      <c r="B12" s="21" t="s">
        <v>21</v>
      </c>
      <c r="C12" s="22"/>
      <c r="D12" s="43" t="s">
        <v>22</v>
      </c>
      <c r="E12" s="23">
        <v>2170</v>
      </c>
      <c r="F12" s="24">
        <v>1670</v>
      </c>
      <c r="G12" s="25">
        <v>1572</v>
      </c>
      <c r="H12" s="26">
        <f t="shared" ref="H12:H59" si="1">IF(E12&gt;0,G12/E12,0%)</f>
        <v>0.72442396313364055</v>
      </c>
      <c r="I12" s="27">
        <f t="shared" si="0"/>
        <v>0.94131736526946108</v>
      </c>
      <c r="J12" s="28"/>
    </row>
    <row r="13" spans="2:12" x14ac:dyDescent="0.2">
      <c r="B13" s="35" t="s">
        <v>23</v>
      </c>
      <c r="C13" s="44" t="s">
        <v>24</v>
      </c>
      <c r="D13" s="37"/>
      <c r="E13" s="38">
        <f>SUM(E12:E12)</f>
        <v>2170</v>
      </c>
      <c r="F13" s="39">
        <f>SUM(F12:F12)</f>
        <v>1670</v>
      </c>
      <c r="G13" s="40">
        <f>SUM(G12:G12)</f>
        <v>1572</v>
      </c>
      <c r="H13" s="41">
        <f t="shared" si="1"/>
        <v>0.72442396313364055</v>
      </c>
      <c r="I13" s="42">
        <f t="shared" si="0"/>
        <v>0.94131736526946108</v>
      </c>
      <c r="J13" s="28"/>
    </row>
    <row r="14" spans="2:12" x14ac:dyDescent="0.2">
      <c r="B14" s="21"/>
      <c r="C14" s="22"/>
      <c r="D14" s="22" t="s">
        <v>25</v>
      </c>
      <c r="E14" s="23">
        <v>262</v>
      </c>
      <c r="F14" s="24">
        <v>262</v>
      </c>
      <c r="G14" s="25">
        <v>176</v>
      </c>
      <c r="H14" s="26">
        <f t="shared" si="1"/>
        <v>0.6717557251908397</v>
      </c>
      <c r="I14" s="27">
        <f t="shared" si="0"/>
        <v>0.6717557251908397</v>
      </c>
      <c r="J14" s="28"/>
    </row>
    <row r="15" spans="2:12" x14ac:dyDescent="0.2">
      <c r="B15" s="29"/>
      <c r="D15" t="s">
        <v>26</v>
      </c>
      <c r="E15" s="30">
        <v>912</v>
      </c>
      <c r="F15" s="31">
        <v>892</v>
      </c>
      <c r="G15" s="32">
        <v>701</v>
      </c>
      <c r="H15" s="33">
        <f t="shared" si="1"/>
        <v>0.76864035087719296</v>
      </c>
      <c r="I15" s="34">
        <f t="shared" si="0"/>
        <v>0.7858744394618834</v>
      </c>
      <c r="J15" s="28"/>
    </row>
    <row r="16" spans="2:12" x14ac:dyDescent="0.2">
      <c r="B16" s="45"/>
      <c r="C16" s="46"/>
      <c r="D16" s="47" t="s">
        <v>27</v>
      </c>
      <c r="E16" s="48">
        <v>17727</v>
      </c>
      <c r="F16" s="49">
        <v>20427</v>
      </c>
      <c r="G16" s="50">
        <v>17658</v>
      </c>
      <c r="H16" s="33">
        <f t="shared" si="1"/>
        <v>0.99610763242511424</v>
      </c>
      <c r="I16" s="34">
        <f t="shared" si="0"/>
        <v>0.86444411807901311</v>
      </c>
      <c r="J16" s="28"/>
      <c r="L16" s="51"/>
    </row>
    <row r="17" spans="2:13" x14ac:dyDescent="0.2">
      <c r="B17" s="35" t="s">
        <v>28</v>
      </c>
      <c r="C17" s="44" t="s">
        <v>29</v>
      </c>
      <c r="D17" s="37"/>
      <c r="E17" s="38">
        <f>SUM(E14:E16)</f>
        <v>18901</v>
      </c>
      <c r="F17" s="39">
        <f>SUM(F14:F16)</f>
        <v>21581</v>
      </c>
      <c r="G17" s="40">
        <f>SUM(G14:G16)</f>
        <v>18535</v>
      </c>
      <c r="H17" s="41">
        <f t="shared" si="1"/>
        <v>0.98063594518808528</v>
      </c>
      <c r="I17" s="42">
        <f t="shared" si="0"/>
        <v>0.85885732820536587</v>
      </c>
      <c r="J17" s="28"/>
      <c r="M17" s="46"/>
    </row>
    <row r="18" spans="2:13" x14ac:dyDescent="0.2">
      <c r="B18" s="21"/>
      <c r="C18" s="22"/>
      <c r="D18" s="43" t="s">
        <v>30</v>
      </c>
      <c r="E18" s="23">
        <v>135445</v>
      </c>
      <c r="F18" s="24">
        <v>158446</v>
      </c>
      <c r="G18" s="25">
        <v>151636</v>
      </c>
      <c r="H18" s="26">
        <f t="shared" si="1"/>
        <v>1.1195392963933699</v>
      </c>
      <c r="I18" s="27">
        <f t="shared" si="0"/>
        <v>0.95702005730659023</v>
      </c>
      <c r="J18" s="28"/>
    </row>
    <row r="19" spans="2:13" x14ac:dyDescent="0.2">
      <c r="B19" s="52"/>
      <c r="C19" s="53" t="s">
        <v>31</v>
      </c>
      <c r="D19" s="54"/>
      <c r="E19" s="55">
        <f>SUM(E18)</f>
        <v>135445</v>
      </c>
      <c r="F19" s="56">
        <f>SUM(F18)</f>
        <v>158446</v>
      </c>
      <c r="G19" s="57">
        <f>SUM(G18)</f>
        <v>151636</v>
      </c>
      <c r="H19" s="41">
        <f t="shared" si="1"/>
        <v>1.1195392963933699</v>
      </c>
      <c r="I19" s="42">
        <f t="shared" si="0"/>
        <v>0.95702005730659023</v>
      </c>
      <c r="J19" s="28"/>
    </row>
    <row r="20" spans="2:13" x14ac:dyDescent="0.2">
      <c r="B20" s="21"/>
      <c r="C20" s="22"/>
      <c r="D20" s="22" t="s">
        <v>32</v>
      </c>
      <c r="E20" s="23">
        <v>5120</v>
      </c>
      <c r="F20" s="24">
        <v>5120</v>
      </c>
      <c r="G20" s="25">
        <v>4960</v>
      </c>
      <c r="H20" s="26">
        <f t="shared" si="1"/>
        <v>0.96875</v>
      </c>
      <c r="I20" s="27">
        <f t="shared" si="0"/>
        <v>0.96875</v>
      </c>
      <c r="J20" s="28"/>
    </row>
    <row r="21" spans="2:13" x14ac:dyDescent="0.2">
      <c r="B21" s="52"/>
      <c r="C21" s="53" t="s">
        <v>33</v>
      </c>
      <c r="D21" s="54"/>
      <c r="E21" s="55">
        <f>SUM(E20)</f>
        <v>5120</v>
      </c>
      <c r="F21" s="56">
        <f>SUM(F20)</f>
        <v>5120</v>
      </c>
      <c r="G21" s="57">
        <f>SUM(G20)</f>
        <v>4960</v>
      </c>
      <c r="H21" s="41">
        <f t="shared" si="1"/>
        <v>0.96875</v>
      </c>
      <c r="I21" s="42">
        <f t="shared" si="0"/>
        <v>0.96875</v>
      </c>
      <c r="J21" s="28"/>
    </row>
    <row r="22" spans="2:13" x14ac:dyDescent="0.2">
      <c r="B22" s="21"/>
      <c r="C22" s="22"/>
      <c r="D22" s="22" t="s">
        <v>34</v>
      </c>
      <c r="E22" s="23">
        <v>355</v>
      </c>
      <c r="F22" s="24">
        <v>305</v>
      </c>
      <c r="G22" s="25">
        <v>231</v>
      </c>
      <c r="H22" s="26">
        <f t="shared" si="1"/>
        <v>0.6507042253521127</v>
      </c>
      <c r="I22" s="27">
        <f t="shared" si="0"/>
        <v>0.75737704918032789</v>
      </c>
      <c r="J22" s="28"/>
    </row>
    <row r="23" spans="2:13" s="59" customFormat="1" x14ac:dyDescent="0.2">
      <c r="B23" s="52"/>
      <c r="C23" s="53" t="s">
        <v>35</v>
      </c>
      <c r="D23" s="54"/>
      <c r="E23" s="55">
        <f>SUM(E22)</f>
        <v>355</v>
      </c>
      <c r="F23" s="56">
        <f>SUM(F22)</f>
        <v>305</v>
      </c>
      <c r="G23" s="57">
        <f>SUM(G22)</f>
        <v>231</v>
      </c>
      <c r="H23" s="41">
        <f t="shared" si="1"/>
        <v>0.6507042253521127</v>
      </c>
      <c r="I23" s="42">
        <f t="shared" si="0"/>
        <v>0.75737704918032789</v>
      </c>
      <c r="J23" s="28"/>
      <c r="K23" s="58"/>
    </row>
    <row r="24" spans="2:13" s="59" customFormat="1" x14ac:dyDescent="0.2">
      <c r="B24" s="60"/>
      <c r="C24" s="61"/>
      <c r="D24" s="51" t="s">
        <v>36</v>
      </c>
      <c r="E24" s="23">
        <v>6650</v>
      </c>
      <c r="F24" s="24">
        <v>5762</v>
      </c>
      <c r="G24" s="25">
        <v>5158</v>
      </c>
      <c r="H24" s="26">
        <f>IF(E24&gt;0,G24/E24,0%)</f>
        <v>0.77563909774436091</v>
      </c>
      <c r="I24" s="27">
        <f>IF(F24&gt;0,G24/F24,0%)</f>
        <v>0.8951752863589032</v>
      </c>
      <c r="J24" s="28"/>
      <c r="K24" s="58"/>
    </row>
    <row r="25" spans="2:13" s="59" customFormat="1" x14ac:dyDescent="0.2">
      <c r="B25" s="62"/>
      <c r="C25" s="63" t="s">
        <v>37</v>
      </c>
      <c r="D25" s="64"/>
      <c r="E25" s="55">
        <f>SUM(E24)</f>
        <v>6650</v>
      </c>
      <c r="F25" s="56">
        <f>SUM(F24)</f>
        <v>5762</v>
      </c>
      <c r="G25" s="57">
        <f>SUM(G24)</f>
        <v>5158</v>
      </c>
      <c r="H25" s="41">
        <f>IF(E25&gt;0,G25/E25,0%)</f>
        <v>0.77563909774436091</v>
      </c>
      <c r="I25" s="42">
        <f>IF(F25&gt;0,G25/F25,0%)</f>
        <v>0.8951752863589032</v>
      </c>
      <c r="J25" s="28"/>
      <c r="K25" s="58"/>
    </row>
    <row r="26" spans="2:13" x14ac:dyDescent="0.2">
      <c r="B26" s="21"/>
      <c r="C26" s="22"/>
      <c r="D26" s="22" t="s">
        <v>38</v>
      </c>
      <c r="E26" s="23">
        <v>11110</v>
      </c>
      <c r="F26" s="24">
        <v>8566</v>
      </c>
      <c r="G26" s="25">
        <v>5463</v>
      </c>
      <c r="H26" s="26">
        <f t="shared" si="1"/>
        <v>0.49171917191719172</v>
      </c>
      <c r="I26" s="27">
        <f t="shared" si="0"/>
        <v>0.63775391081017974</v>
      </c>
      <c r="J26" s="28"/>
    </row>
    <row r="27" spans="2:13" x14ac:dyDescent="0.2">
      <c r="B27" s="29"/>
      <c r="D27" t="s">
        <v>39</v>
      </c>
      <c r="E27" s="30">
        <v>92218</v>
      </c>
      <c r="F27" s="31">
        <v>97379</v>
      </c>
      <c r="G27" s="32">
        <v>97350</v>
      </c>
      <c r="H27" s="33">
        <f t="shared" si="1"/>
        <v>1.0556507406363183</v>
      </c>
      <c r="I27" s="34">
        <f t="shared" si="0"/>
        <v>0.99970219451832532</v>
      </c>
      <c r="J27" s="28"/>
    </row>
    <row r="28" spans="2:13" x14ac:dyDescent="0.2">
      <c r="B28" s="29"/>
      <c r="D28" t="s">
        <v>40</v>
      </c>
      <c r="E28" s="30">
        <v>15756</v>
      </c>
      <c r="F28" s="31">
        <v>22560</v>
      </c>
      <c r="G28" s="32">
        <v>20994</v>
      </c>
      <c r="H28" s="33">
        <f t="shared" si="1"/>
        <v>1.3324447829398325</v>
      </c>
      <c r="I28" s="34">
        <f t="shared" si="0"/>
        <v>0.93058510638297876</v>
      </c>
      <c r="J28" s="28"/>
    </row>
    <row r="29" spans="2:13" x14ac:dyDescent="0.2">
      <c r="B29" s="35" t="s">
        <v>41</v>
      </c>
      <c r="C29" s="44" t="s">
        <v>42</v>
      </c>
      <c r="D29" s="65"/>
      <c r="E29" s="38">
        <f>SUM(E26:E28)</f>
        <v>119084</v>
      </c>
      <c r="F29" s="39">
        <f>SUM(F26:F28)</f>
        <v>128505</v>
      </c>
      <c r="G29" s="40">
        <f>SUM(G26:G28)</f>
        <v>123807</v>
      </c>
      <c r="H29" s="41">
        <f t="shared" si="1"/>
        <v>1.0396610795740822</v>
      </c>
      <c r="I29" s="42">
        <f t="shared" si="0"/>
        <v>0.96344111124080778</v>
      </c>
      <c r="J29" s="28"/>
    </row>
    <row r="30" spans="2:13" x14ac:dyDescent="0.2">
      <c r="B30" s="29"/>
      <c r="D30" t="s">
        <v>43</v>
      </c>
      <c r="E30" s="30">
        <v>93608</v>
      </c>
      <c r="F30" s="31">
        <v>98940</v>
      </c>
      <c r="G30" s="32">
        <v>88912</v>
      </c>
      <c r="H30" s="33">
        <f t="shared" si="1"/>
        <v>0.94983334757713012</v>
      </c>
      <c r="I30" s="34">
        <f t="shared" si="0"/>
        <v>0.89864564382454015</v>
      </c>
      <c r="J30" s="28"/>
    </row>
    <row r="31" spans="2:13" x14ac:dyDescent="0.2">
      <c r="B31" s="35" t="s">
        <v>44</v>
      </c>
      <c r="C31" s="44" t="s">
        <v>45</v>
      </c>
      <c r="D31" s="65"/>
      <c r="E31" s="38">
        <f>E30</f>
        <v>93608</v>
      </c>
      <c r="F31" s="38">
        <f>F30</f>
        <v>98940</v>
      </c>
      <c r="G31" s="38">
        <f>G30</f>
        <v>88912</v>
      </c>
      <c r="H31" s="41">
        <f t="shared" si="1"/>
        <v>0.94983334757713012</v>
      </c>
      <c r="I31" s="42">
        <f t="shared" si="0"/>
        <v>0.89864564382454015</v>
      </c>
      <c r="J31" s="28"/>
    </row>
    <row r="32" spans="2:13" x14ac:dyDescent="0.2">
      <c r="B32" s="21"/>
      <c r="C32" s="22"/>
      <c r="D32" s="22" t="s">
        <v>46</v>
      </c>
      <c r="E32" s="23">
        <v>2820</v>
      </c>
      <c r="F32" s="24">
        <v>2820</v>
      </c>
      <c r="G32" s="25">
        <v>2767</v>
      </c>
      <c r="H32" s="26">
        <f>IF(E32&gt;0,G32/E32,0%)</f>
        <v>0.98120567375886525</v>
      </c>
      <c r="I32" s="27">
        <f>IF(F32&gt;0,G32/F32,0%)</f>
        <v>0.98120567375886525</v>
      </c>
      <c r="J32" s="28"/>
    </row>
    <row r="33" spans="2:10" x14ac:dyDescent="0.2">
      <c r="B33" s="29"/>
      <c r="D33" t="s">
        <v>47</v>
      </c>
      <c r="E33" s="30">
        <v>210</v>
      </c>
      <c r="F33" s="31">
        <v>210</v>
      </c>
      <c r="G33" s="32">
        <v>90</v>
      </c>
      <c r="H33" s="33">
        <f t="shared" si="1"/>
        <v>0.42857142857142855</v>
      </c>
      <c r="I33" s="34">
        <f t="shared" si="0"/>
        <v>0.42857142857142855</v>
      </c>
      <c r="J33" s="28"/>
    </row>
    <row r="34" spans="2:10" x14ac:dyDescent="0.2">
      <c r="B34" s="66" t="s">
        <v>48</v>
      </c>
      <c r="C34" s="67" t="s">
        <v>49</v>
      </c>
      <c r="D34" s="68"/>
      <c r="E34" s="69">
        <f>E33+E32</f>
        <v>3030</v>
      </c>
      <c r="F34" s="69">
        <f>F33+F32</f>
        <v>3030</v>
      </c>
      <c r="G34" s="69">
        <f>G33+G32</f>
        <v>2857</v>
      </c>
      <c r="H34" s="41">
        <f t="shared" si="1"/>
        <v>0.94290429042904289</v>
      </c>
      <c r="I34" s="42">
        <f t="shared" si="0"/>
        <v>0.94290429042904289</v>
      </c>
      <c r="J34" s="28"/>
    </row>
    <row r="35" spans="2:10" x14ac:dyDescent="0.2">
      <c r="B35" s="21"/>
      <c r="C35" s="22"/>
      <c r="D35" s="22" t="s">
        <v>50</v>
      </c>
      <c r="E35" s="23">
        <v>278</v>
      </c>
      <c r="F35" s="24">
        <v>28</v>
      </c>
      <c r="G35" s="25">
        <v>0</v>
      </c>
      <c r="H35" s="26">
        <f t="shared" si="1"/>
        <v>0</v>
      </c>
      <c r="I35" s="27">
        <f t="shared" si="0"/>
        <v>0</v>
      </c>
      <c r="J35" s="28"/>
    </row>
    <row r="36" spans="2:10" x14ac:dyDescent="0.2">
      <c r="B36" s="70" t="s">
        <v>51</v>
      </c>
      <c r="C36" s="36" t="s">
        <v>52</v>
      </c>
      <c r="D36" s="36"/>
      <c r="E36" s="38">
        <f>SUM(E35:E35)</f>
        <v>278</v>
      </c>
      <c r="F36" s="39">
        <f>SUM(F35:F35)</f>
        <v>28</v>
      </c>
      <c r="G36" s="40">
        <f>SUM(G35:G35)</f>
        <v>0</v>
      </c>
      <c r="H36" s="41">
        <f t="shared" si="1"/>
        <v>0</v>
      </c>
      <c r="I36" s="42">
        <f t="shared" si="0"/>
        <v>0</v>
      </c>
      <c r="J36" s="28"/>
    </row>
    <row r="37" spans="2:10" x14ac:dyDescent="0.2">
      <c r="B37" s="21"/>
      <c r="C37" s="22"/>
      <c r="D37" s="22" t="s">
        <v>53</v>
      </c>
      <c r="E37" s="23">
        <f>13366-E40-E41</f>
        <v>2789</v>
      </c>
      <c r="F37" s="24">
        <f>53887-F40-F41-F38</f>
        <v>3161</v>
      </c>
      <c r="G37" s="25">
        <f>51800-G38</f>
        <v>2461</v>
      </c>
      <c r="H37" s="26">
        <f t="shared" si="1"/>
        <v>0.88239512370025097</v>
      </c>
      <c r="I37" s="27">
        <f t="shared" si="0"/>
        <v>0.77855109142676371</v>
      </c>
      <c r="J37" s="28"/>
    </row>
    <row r="38" spans="2:10" x14ac:dyDescent="0.2">
      <c r="B38" s="29"/>
      <c r="D38" s="71" t="s">
        <v>54</v>
      </c>
      <c r="E38" s="30">
        <v>0</v>
      </c>
      <c r="F38" s="31">
        <v>49339</v>
      </c>
      <c r="G38" s="32">
        <v>49339</v>
      </c>
      <c r="H38" s="33">
        <f t="shared" si="1"/>
        <v>0</v>
      </c>
      <c r="I38" s="34">
        <f t="shared" si="0"/>
        <v>1</v>
      </c>
      <c r="J38" s="28"/>
    </row>
    <row r="39" spans="2:10" x14ac:dyDescent="0.2">
      <c r="B39" s="35" t="s">
        <v>55</v>
      </c>
      <c r="C39" s="44" t="s">
        <v>56</v>
      </c>
      <c r="D39" s="37"/>
      <c r="E39" s="38">
        <f>SUM(E37:E38)</f>
        <v>2789</v>
      </c>
      <c r="F39" s="38">
        <f>SUM(F37:F38)</f>
        <v>52500</v>
      </c>
      <c r="G39" s="38">
        <f>SUM(G37:G38)</f>
        <v>51800</v>
      </c>
      <c r="H39" s="41">
        <f>IF(E39&gt;0,G39/E39,0%)</f>
        <v>18.572965220509143</v>
      </c>
      <c r="I39" s="42">
        <f t="shared" si="0"/>
        <v>0.98666666666666669</v>
      </c>
      <c r="J39" s="28"/>
    </row>
    <row r="40" spans="2:10" x14ac:dyDescent="0.2">
      <c r="B40" s="72"/>
      <c r="C40" s="73" t="s">
        <v>57</v>
      </c>
      <c r="D40" s="74"/>
      <c r="E40" s="75">
        <v>532</v>
      </c>
      <c r="F40" s="76">
        <v>112</v>
      </c>
      <c r="G40" s="77">
        <v>0</v>
      </c>
      <c r="H40" s="78">
        <f t="shared" si="1"/>
        <v>0</v>
      </c>
      <c r="I40" s="79">
        <f t="shared" si="0"/>
        <v>0</v>
      </c>
      <c r="J40" s="28"/>
    </row>
    <row r="41" spans="2:10" ht="13.5" thickBot="1" x14ac:dyDescent="0.25">
      <c r="B41" s="66" t="s">
        <v>58</v>
      </c>
      <c r="C41" s="67" t="s">
        <v>59</v>
      </c>
      <c r="D41" s="68"/>
      <c r="E41" s="69">
        <v>10045</v>
      </c>
      <c r="F41" s="80">
        <v>1275</v>
      </c>
      <c r="G41" s="81">
        <v>0</v>
      </c>
      <c r="H41" s="82">
        <f t="shared" si="1"/>
        <v>0</v>
      </c>
      <c r="I41" s="42">
        <f t="shared" si="0"/>
        <v>0</v>
      </c>
      <c r="J41" s="28"/>
    </row>
    <row r="42" spans="2:10" ht="13.5" thickBot="1" x14ac:dyDescent="0.25">
      <c r="B42" s="83" t="s">
        <v>60</v>
      </c>
      <c r="C42" s="84"/>
      <c r="D42" s="85"/>
      <c r="E42" s="86">
        <f>E11+E13+E17+E19+E21+E23+E29+E31+E34+E36+E39+E41+E40+E25</f>
        <v>472870</v>
      </c>
      <c r="F42" s="86">
        <f>F11+F13+F17+F19+F21+F23+F29+F31+F34+F36+F39+F41+F40+F25</f>
        <v>564683</v>
      </c>
      <c r="G42" s="86">
        <f>G11+G13+G17+G19+G21+G23+G29+G31+G34+G36+G39+G41+G40+G25</f>
        <v>531282</v>
      </c>
      <c r="H42" s="87">
        <f>IF(E42&gt;0,G42/E42,0%)</f>
        <v>1.123526550637596</v>
      </c>
      <c r="I42" s="88">
        <f t="shared" si="0"/>
        <v>0.94084999902600219</v>
      </c>
      <c r="J42" s="28"/>
    </row>
    <row r="43" spans="2:10" x14ac:dyDescent="0.2">
      <c r="B43" s="89" t="s">
        <v>61</v>
      </c>
      <c r="C43" s="90"/>
      <c r="D43" s="91"/>
      <c r="E43" s="92"/>
      <c r="F43" s="93"/>
      <c r="G43" s="94"/>
      <c r="H43" s="95"/>
      <c r="I43" s="96"/>
      <c r="J43" s="28"/>
    </row>
    <row r="44" spans="2:10" x14ac:dyDescent="0.2">
      <c r="B44" s="97" t="s">
        <v>19</v>
      </c>
      <c r="C44" s="22" t="s">
        <v>62</v>
      </c>
      <c r="D44" s="22"/>
      <c r="E44" s="23">
        <v>5128</v>
      </c>
      <c r="F44" s="24">
        <v>6381</v>
      </c>
      <c r="G44" s="25">
        <v>5649</v>
      </c>
      <c r="H44" s="26">
        <f t="shared" si="1"/>
        <v>1.1015990639625586</v>
      </c>
      <c r="I44" s="27">
        <f t="shared" si="0"/>
        <v>0.88528443817583446</v>
      </c>
      <c r="J44" s="28"/>
    </row>
    <row r="45" spans="2:10" x14ac:dyDescent="0.2">
      <c r="B45" s="45"/>
      <c r="C45" s="98"/>
      <c r="D45" s="98" t="s">
        <v>63</v>
      </c>
      <c r="E45" s="99">
        <v>0</v>
      </c>
      <c r="F45" s="100">
        <v>0</v>
      </c>
      <c r="G45" s="101">
        <v>0</v>
      </c>
      <c r="H45" s="102">
        <f t="shared" si="1"/>
        <v>0</v>
      </c>
      <c r="I45" s="103">
        <f t="shared" si="0"/>
        <v>0</v>
      </c>
      <c r="J45" s="28"/>
    </row>
    <row r="46" spans="2:10" x14ac:dyDescent="0.2">
      <c r="B46" s="45" t="s">
        <v>64</v>
      </c>
      <c r="C46" s="142" t="s">
        <v>65</v>
      </c>
      <c r="D46" s="143"/>
      <c r="E46" s="30">
        <v>0</v>
      </c>
      <c r="F46" s="31">
        <v>0</v>
      </c>
      <c r="G46" s="32">
        <v>0</v>
      </c>
      <c r="H46" s="33">
        <f t="shared" si="1"/>
        <v>0</v>
      </c>
      <c r="I46" s="34">
        <f t="shared" si="0"/>
        <v>0</v>
      </c>
      <c r="J46" s="28"/>
    </row>
    <row r="47" spans="2:10" x14ac:dyDescent="0.2">
      <c r="B47" s="45"/>
      <c r="D47" s="98" t="s">
        <v>63</v>
      </c>
      <c r="E47" s="99">
        <v>0</v>
      </c>
      <c r="F47" s="100">
        <v>0</v>
      </c>
      <c r="G47" s="101">
        <v>0</v>
      </c>
      <c r="H47" s="102">
        <f t="shared" si="1"/>
        <v>0</v>
      </c>
      <c r="I47" s="103">
        <f t="shared" si="0"/>
        <v>0</v>
      </c>
      <c r="J47" s="28"/>
    </row>
    <row r="48" spans="2:10" x14ac:dyDescent="0.2">
      <c r="B48" s="45" t="s">
        <v>28</v>
      </c>
      <c r="C48" s="51" t="s">
        <v>66</v>
      </c>
      <c r="E48" s="30">
        <v>170</v>
      </c>
      <c r="F48" s="31">
        <v>7519</v>
      </c>
      <c r="G48" s="32">
        <v>6734</v>
      </c>
      <c r="H48" s="33">
        <f t="shared" si="1"/>
        <v>39.611764705882351</v>
      </c>
      <c r="I48" s="34">
        <f t="shared" si="0"/>
        <v>0.89559781885889078</v>
      </c>
      <c r="J48" s="28"/>
    </row>
    <row r="49" spans="2:10" x14ac:dyDescent="0.2">
      <c r="B49" s="45"/>
      <c r="C49" s="51"/>
      <c r="D49" s="98" t="s">
        <v>63</v>
      </c>
      <c r="E49" s="99">
        <v>0</v>
      </c>
      <c r="F49" s="99">
        <v>1559</v>
      </c>
      <c r="G49" s="99">
        <v>1559</v>
      </c>
      <c r="H49" s="102">
        <f>IF(E49&gt;0,G49/E49,0%)</f>
        <v>0</v>
      </c>
      <c r="I49" s="103">
        <f>IF(F49&gt;0,G49/F49,0%)</f>
        <v>1</v>
      </c>
      <c r="J49" s="28"/>
    </row>
    <row r="50" spans="2:10" x14ac:dyDescent="0.2">
      <c r="B50" s="45" t="s">
        <v>41</v>
      </c>
      <c r="C50" s="51" t="s">
        <v>67</v>
      </c>
      <c r="E50" s="30">
        <f>79528-E55</f>
        <v>78528</v>
      </c>
      <c r="F50" s="31">
        <f>74680-F55</f>
        <v>74680</v>
      </c>
      <c r="G50" s="32">
        <v>70724</v>
      </c>
      <c r="H50" s="33">
        <f t="shared" si="1"/>
        <v>0.90062143439282805</v>
      </c>
      <c r="I50" s="34">
        <f t="shared" si="0"/>
        <v>0.94702731655061601</v>
      </c>
      <c r="J50" s="28"/>
    </row>
    <row r="51" spans="2:10" x14ac:dyDescent="0.2">
      <c r="B51" s="45"/>
      <c r="C51" s="51"/>
      <c r="D51" s="98" t="s">
        <v>63</v>
      </c>
      <c r="E51" s="99">
        <v>61414</v>
      </c>
      <c r="F51" s="104">
        <v>54366</v>
      </c>
      <c r="G51" s="105">
        <v>41290</v>
      </c>
      <c r="H51" s="102">
        <f t="shared" si="1"/>
        <v>0.67232227179470483</v>
      </c>
      <c r="I51" s="103">
        <f t="shared" si="0"/>
        <v>0.75948202920943242</v>
      </c>
      <c r="J51" s="28"/>
    </row>
    <row r="52" spans="2:10" x14ac:dyDescent="0.2">
      <c r="B52" s="106" t="s">
        <v>48</v>
      </c>
      <c r="C52" s="107" t="s">
        <v>68</v>
      </c>
      <c r="D52" s="108"/>
      <c r="E52" s="30">
        <v>42982</v>
      </c>
      <c r="F52" s="31">
        <v>55141</v>
      </c>
      <c r="G52" s="32">
        <v>52911</v>
      </c>
      <c r="H52" s="33">
        <f t="shared" si="1"/>
        <v>1.2310036759573775</v>
      </c>
      <c r="I52" s="34">
        <f t="shared" si="0"/>
        <v>0.95955822346348452</v>
      </c>
      <c r="J52" s="28"/>
    </row>
    <row r="53" spans="2:10" x14ac:dyDescent="0.2">
      <c r="B53" s="106"/>
      <c r="C53" s="107"/>
      <c r="D53" s="98" t="s">
        <v>63</v>
      </c>
      <c r="E53" s="99">
        <v>11892</v>
      </c>
      <c r="F53" s="100">
        <v>29528</v>
      </c>
      <c r="G53" s="101">
        <v>29528</v>
      </c>
      <c r="H53" s="102">
        <f t="shared" si="1"/>
        <v>2.48301379078372</v>
      </c>
      <c r="I53" s="103">
        <f t="shared" si="0"/>
        <v>1</v>
      </c>
      <c r="J53" s="28"/>
    </row>
    <row r="54" spans="2:10" x14ac:dyDescent="0.2">
      <c r="B54" s="106" t="s">
        <v>23</v>
      </c>
      <c r="C54" s="107" t="s">
        <v>69</v>
      </c>
      <c r="D54" s="108"/>
      <c r="E54" s="30">
        <v>500</v>
      </c>
      <c r="F54" s="31">
        <v>392</v>
      </c>
      <c r="G54" s="32">
        <v>392</v>
      </c>
      <c r="H54" s="33">
        <f>IF(E54&gt;0,G54/E54,0%)</f>
        <v>0.78400000000000003</v>
      </c>
      <c r="I54" s="34">
        <f>IF(F54&gt;0,G54/F54,0%)</f>
        <v>1</v>
      </c>
      <c r="J54" s="28"/>
    </row>
    <row r="55" spans="2:10" x14ac:dyDescent="0.2">
      <c r="B55" s="106"/>
      <c r="C55" s="107" t="s">
        <v>70</v>
      </c>
      <c r="D55" s="107"/>
      <c r="E55" s="30">
        <v>1000</v>
      </c>
      <c r="F55" s="31">
        <v>0</v>
      </c>
      <c r="G55" s="32">
        <v>0</v>
      </c>
      <c r="H55" s="33">
        <f t="shared" si="1"/>
        <v>0</v>
      </c>
      <c r="I55" s="34">
        <f t="shared" si="0"/>
        <v>0</v>
      </c>
      <c r="J55" s="28"/>
    </row>
    <row r="56" spans="2:10" x14ac:dyDescent="0.2">
      <c r="B56" s="35"/>
      <c r="C56" s="44" t="s">
        <v>71</v>
      </c>
      <c r="D56" s="37"/>
      <c r="E56" s="38">
        <f>E44++E46+E48+E50+E52+E54+E55</f>
        <v>128308</v>
      </c>
      <c r="F56" s="39">
        <f>F44+F50+F48+F46+F52+F54+F55</f>
        <v>144113</v>
      </c>
      <c r="G56" s="39">
        <f>G44+G50+G48+G46+G52+G54+G55</f>
        <v>136410</v>
      </c>
      <c r="H56" s="41">
        <f t="shared" si="1"/>
        <v>1.063144932506157</v>
      </c>
      <c r="I56" s="42">
        <f t="shared" si="0"/>
        <v>0.9465488887192689</v>
      </c>
      <c r="J56" s="28"/>
    </row>
    <row r="57" spans="2:10" x14ac:dyDescent="0.2">
      <c r="B57" s="109" t="s">
        <v>72</v>
      </c>
      <c r="C57" s="110"/>
      <c r="D57" s="110"/>
      <c r="E57" s="23">
        <v>0</v>
      </c>
      <c r="F57" s="24">
        <v>2654</v>
      </c>
      <c r="G57" s="25">
        <v>2235</v>
      </c>
      <c r="H57" s="26">
        <f t="shared" si="1"/>
        <v>0</v>
      </c>
      <c r="I57" s="27">
        <f t="shared" si="0"/>
        <v>0.84212509419743786</v>
      </c>
      <c r="J57" s="28"/>
    </row>
    <row r="58" spans="2:10" ht="13.5" thickBot="1" x14ac:dyDescent="0.25">
      <c r="B58" s="111" t="s">
        <v>73</v>
      </c>
      <c r="C58" s="112"/>
      <c r="D58" s="112"/>
      <c r="E58" s="113">
        <f>E56+E57</f>
        <v>128308</v>
      </c>
      <c r="F58" s="113">
        <f>F56+F57</f>
        <v>146767</v>
      </c>
      <c r="G58" s="113">
        <f>G56+G57</f>
        <v>138645</v>
      </c>
      <c r="H58" s="87">
        <f t="shared" si="1"/>
        <v>1.0805639554821211</v>
      </c>
      <c r="I58" s="88">
        <f t="shared" si="0"/>
        <v>0.94466058446380996</v>
      </c>
      <c r="J58" s="28"/>
    </row>
    <row r="59" spans="2:10" ht="13.5" thickBot="1" x14ac:dyDescent="0.25">
      <c r="B59" s="114" t="s">
        <v>74</v>
      </c>
      <c r="C59" s="115"/>
      <c r="D59" s="115"/>
      <c r="E59" s="116">
        <f>E42+E58</f>
        <v>601178</v>
      </c>
      <c r="F59" s="117">
        <f>F42+F58</f>
        <v>711450</v>
      </c>
      <c r="G59" s="118">
        <f>G42+G58</f>
        <v>669927</v>
      </c>
      <c r="H59" s="119">
        <f t="shared" si="1"/>
        <v>1.1143571454710586</v>
      </c>
      <c r="I59" s="88">
        <f t="shared" si="0"/>
        <v>0.94163609529833436</v>
      </c>
      <c r="J59" s="28"/>
    </row>
    <row r="60" spans="2:10" x14ac:dyDescent="0.2">
      <c r="B60" s="120"/>
      <c r="C60" s="121"/>
      <c r="D60" s="121"/>
      <c r="E60" s="122"/>
      <c r="F60" s="122"/>
      <c r="G60" s="122"/>
      <c r="H60" s="122"/>
      <c r="I60" s="122"/>
    </row>
    <row r="61" spans="2:10" x14ac:dyDescent="0.2">
      <c r="B61" s="123"/>
      <c r="D61" s="124" t="s">
        <v>75</v>
      </c>
      <c r="E61" s="125">
        <v>555837</v>
      </c>
      <c r="F61" s="126"/>
      <c r="G61" s="126"/>
      <c r="H61" s="127"/>
      <c r="I61" s="127"/>
    </row>
    <row r="62" spans="2:10" x14ac:dyDescent="0.2">
      <c r="B62" s="123"/>
      <c r="D62" s="124" t="s">
        <v>76</v>
      </c>
      <c r="E62" s="125">
        <v>521560</v>
      </c>
      <c r="F62" s="127"/>
      <c r="G62" s="127"/>
      <c r="H62" s="127"/>
      <c r="I62" s="127"/>
    </row>
    <row r="63" spans="2:10" x14ac:dyDescent="0.2">
      <c r="B63" s="123"/>
      <c r="D63" s="124" t="s">
        <v>77</v>
      </c>
      <c r="E63" s="126">
        <f>E61-E62</f>
        <v>34277</v>
      </c>
      <c r="F63" s="127"/>
      <c r="G63" s="127"/>
      <c r="H63" s="127"/>
      <c r="I63" s="127"/>
    </row>
    <row r="64" spans="2:10" x14ac:dyDescent="0.2">
      <c r="B64" s="123"/>
      <c r="E64" s="127"/>
      <c r="F64" s="127"/>
      <c r="G64" s="127"/>
      <c r="H64" s="127"/>
      <c r="I64" s="127"/>
    </row>
    <row r="65" spans="2:9" x14ac:dyDescent="0.2">
      <c r="B65" s="123"/>
      <c r="E65" s="127"/>
      <c r="F65" s="127"/>
      <c r="G65" s="127"/>
      <c r="H65" s="127"/>
      <c r="I65" s="127"/>
    </row>
    <row r="66" spans="2:9" ht="14.1" customHeight="1" x14ac:dyDescent="0.2">
      <c r="B66" s="128"/>
      <c r="C66" s="128"/>
      <c r="D66" s="128"/>
      <c r="E66" s="129"/>
      <c r="F66" s="130"/>
      <c r="G66" s="131"/>
    </row>
    <row r="67" spans="2:9" ht="14.1" customHeight="1" x14ac:dyDescent="0.2">
      <c r="B67" s="128"/>
      <c r="C67" s="128"/>
      <c r="D67" s="128"/>
      <c r="E67" s="132"/>
      <c r="F67" s="132"/>
      <c r="H67" s="133"/>
      <c r="I67" s="133"/>
    </row>
    <row r="68" spans="2:9" ht="14.1" customHeight="1" x14ac:dyDescent="0.25">
      <c r="D68" s="128"/>
      <c r="E68" s="134"/>
      <c r="F68" s="134"/>
    </row>
    <row r="69" spans="2:9" ht="14.1" customHeight="1" x14ac:dyDescent="0.2"/>
    <row r="70" spans="2:9" ht="14.1" customHeight="1" x14ac:dyDescent="0.2">
      <c r="D70" s="128"/>
      <c r="E70" s="129"/>
    </row>
    <row r="71" spans="2:9" ht="14.1" customHeight="1" x14ac:dyDescent="0.2">
      <c r="D71" s="128"/>
      <c r="E71" s="132"/>
    </row>
    <row r="72" spans="2:9" ht="14.1" customHeight="1" x14ac:dyDescent="0.25">
      <c r="D72" s="128"/>
      <c r="E72" s="134"/>
    </row>
    <row r="73" spans="2:9" ht="14.1" customHeight="1" x14ac:dyDescent="0.2"/>
    <row r="74" spans="2:9" ht="14.1" customHeight="1" x14ac:dyDescent="0.2">
      <c r="D74" s="128"/>
      <c r="E74" s="129"/>
    </row>
    <row r="75" spans="2:9" ht="14.1" customHeight="1" x14ac:dyDescent="0.2">
      <c r="D75" s="128"/>
      <c r="E75" s="132"/>
    </row>
    <row r="76" spans="2:9" ht="14.1" customHeight="1" x14ac:dyDescent="0.25">
      <c r="D76" s="128"/>
      <c r="E76" s="134"/>
    </row>
    <row r="77" spans="2:9" ht="14.1" customHeight="1" x14ac:dyDescent="0.2"/>
    <row r="78" spans="2:9" ht="14.1" customHeight="1" x14ac:dyDescent="0.2">
      <c r="D78" s="128"/>
      <c r="E78" s="129"/>
    </row>
    <row r="79" spans="2:9" ht="14.1" customHeight="1" x14ac:dyDescent="0.2">
      <c r="D79" s="128"/>
      <c r="E79" s="132"/>
    </row>
    <row r="80" spans="2:9" ht="14.1" customHeight="1" x14ac:dyDescent="0.25">
      <c r="D80" s="128"/>
      <c r="E80" s="134"/>
    </row>
    <row r="81" spans="4:5" ht="14.1" customHeight="1" x14ac:dyDescent="0.2"/>
    <row r="82" spans="4:5" ht="14.1" customHeight="1" x14ac:dyDescent="0.2">
      <c r="D82" s="128"/>
      <c r="E82" s="129"/>
    </row>
    <row r="83" spans="4:5" ht="14.1" customHeight="1" x14ac:dyDescent="0.2">
      <c r="D83" s="128"/>
      <c r="E83" s="132"/>
    </row>
    <row r="84" spans="4:5" ht="14.1" customHeight="1" x14ac:dyDescent="0.25">
      <c r="D84" s="128"/>
      <c r="E84" s="134"/>
    </row>
    <row r="85" spans="4:5" ht="14.1" customHeight="1" x14ac:dyDescent="0.2"/>
    <row r="86" spans="4:5" ht="14.1" customHeight="1" x14ac:dyDescent="0.2">
      <c r="D86" s="128"/>
      <c r="E86" s="129"/>
    </row>
    <row r="87" spans="4:5" ht="14.1" customHeight="1" x14ac:dyDescent="0.2">
      <c r="D87" s="128"/>
      <c r="E87" s="132"/>
    </row>
    <row r="88" spans="4:5" ht="14.1" customHeight="1" x14ac:dyDescent="0.25">
      <c r="D88" s="128"/>
      <c r="E88" s="134"/>
    </row>
    <row r="89" spans="4:5" ht="14.1" customHeight="1" x14ac:dyDescent="0.2"/>
    <row r="90" spans="4:5" ht="14.1" customHeight="1" x14ac:dyDescent="0.2"/>
    <row r="91" spans="4:5" ht="14.1" customHeight="1" x14ac:dyDescent="0.2"/>
  </sheetData>
  <mergeCells count="5">
    <mergeCell ref="B2:E2"/>
    <mergeCell ref="F2:I2"/>
    <mergeCell ref="H3:H5"/>
    <mergeCell ref="I3:I5"/>
    <mergeCell ref="C46:D46"/>
  </mergeCells>
  <pageMargins left="0.59055118110236227" right="3.937007874015748E-2" top="0.62992125984251968" bottom="0.27559055118110237" header="0.39370078740157483" footer="0.27559055118110237"/>
  <pageSetup paperSize="9" scale="5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Výdaje tab. č. 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Jedlička Martin</dc:creator>
  <cp:lastModifiedBy>Marcolová Monika</cp:lastModifiedBy>
  <dcterms:created xsi:type="dcterms:W3CDTF">2023-06-23T06:16:54Z</dcterms:created>
  <dcterms:modified xsi:type="dcterms:W3CDTF">2023-09-27T08:11:28Z</dcterms:modified>
</cp:coreProperties>
</file>