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815" windowWidth="15480" windowHeight="4875"/>
  </bookViews>
  <sheets>
    <sheet name="Bilance" sheetId="3" r:id="rId1"/>
  </sheets>
  <definedNames>
    <definedName name="_xlnm.Print_Area" localSheetId="0">Bilance!$A$1:$R$141</definedName>
  </definedNames>
  <calcPr calcId="145621"/>
</workbook>
</file>

<file path=xl/calcChain.xml><?xml version="1.0" encoding="utf-8"?>
<calcChain xmlns="http://schemas.openxmlformats.org/spreadsheetml/2006/main">
  <c r="P141" i="3" l="1"/>
  <c r="O141" i="3"/>
  <c r="N141" i="3"/>
  <c r="P140" i="3"/>
  <c r="O140" i="3"/>
  <c r="N140" i="3"/>
  <c r="K140" i="3"/>
  <c r="J140" i="3"/>
  <c r="I140" i="3"/>
  <c r="F140" i="3"/>
  <c r="E140" i="3"/>
  <c r="D140" i="3"/>
  <c r="R139" i="3"/>
  <c r="Q139" i="3"/>
  <c r="P139" i="3"/>
  <c r="O139" i="3"/>
  <c r="N139" i="3"/>
  <c r="M139" i="3"/>
  <c r="L139" i="3"/>
  <c r="H139" i="3"/>
  <c r="G139" i="3"/>
  <c r="R138" i="3"/>
  <c r="Q138" i="3"/>
  <c r="P138" i="3"/>
  <c r="O138" i="3"/>
  <c r="N138" i="3"/>
  <c r="M138" i="3"/>
  <c r="L138" i="3"/>
  <c r="H138" i="3"/>
  <c r="G138" i="3"/>
  <c r="P128" i="3"/>
  <c r="O128" i="3"/>
  <c r="N128" i="3"/>
  <c r="F128" i="3"/>
  <c r="P127" i="3"/>
  <c r="O127" i="3"/>
  <c r="N127" i="3"/>
  <c r="P126" i="3"/>
  <c r="O126" i="3"/>
  <c r="N126" i="3"/>
  <c r="E126" i="3"/>
  <c r="D126" i="3"/>
  <c r="P125" i="3"/>
  <c r="O125" i="3"/>
  <c r="N125" i="3"/>
  <c r="P124" i="3"/>
  <c r="O124" i="3"/>
  <c r="N124" i="3"/>
  <c r="P123" i="3"/>
  <c r="O123" i="3"/>
  <c r="N123" i="3"/>
  <c r="P121" i="3"/>
  <c r="O121" i="3"/>
  <c r="N121" i="3"/>
  <c r="K121" i="3"/>
  <c r="J121" i="3"/>
  <c r="I121" i="3"/>
  <c r="F121" i="3"/>
  <c r="E121" i="3"/>
  <c r="D121" i="3"/>
  <c r="P119" i="3"/>
  <c r="O119" i="3"/>
  <c r="N119" i="3"/>
  <c r="K119" i="3"/>
  <c r="J119" i="3"/>
  <c r="I119" i="3"/>
  <c r="F119" i="3"/>
  <c r="E119" i="3"/>
  <c r="D119" i="3"/>
  <c r="P117" i="3"/>
  <c r="O117" i="3"/>
  <c r="N117" i="3"/>
  <c r="K117" i="3"/>
  <c r="J117" i="3"/>
  <c r="I117" i="3"/>
  <c r="F117" i="3"/>
  <c r="E117" i="3"/>
  <c r="D117" i="3"/>
  <c r="R116" i="3"/>
  <c r="Q116" i="3"/>
  <c r="P116" i="3"/>
  <c r="O116" i="3"/>
  <c r="N116" i="3"/>
  <c r="M116" i="3"/>
  <c r="L116" i="3"/>
  <c r="I116" i="3"/>
  <c r="H116" i="3"/>
  <c r="G116" i="3"/>
  <c r="F116" i="3"/>
  <c r="E116" i="3"/>
  <c r="D116" i="3"/>
  <c r="R114" i="3"/>
  <c r="Q114" i="3"/>
  <c r="P114" i="3"/>
  <c r="O114" i="3"/>
  <c r="N114" i="3"/>
  <c r="M114" i="3"/>
  <c r="L114" i="3"/>
  <c r="H114" i="3"/>
  <c r="G114" i="3"/>
  <c r="R113" i="3"/>
  <c r="Q113" i="3"/>
  <c r="P113" i="3"/>
  <c r="O113" i="3"/>
  <c r="N113" i="3"/>
  <c r="M113" i="3"/>
  <c r="L113" i="3"/>
  <c r="H113" i="3"/>
  <c r="G113" i="3"/>
  <c r="R112" i="3"/>
  <c r="Q112" i="3"/>
  <c r="P112" i="3"/>
  <c r="O112" i="3"/>
  <c r="N112" i="3"/>
  <c r="M112" i="3"/>
  <c r="L112" i="3"/>
  <c r="H112" i="3"/>
  <c r="G112" i="3"/>
  <c r="R111" i="3"/>
  <c r="Q111" i="3"/>
  <c r="P111" i="3"/>
  <c r="O111" i="3"/>
  <c r="N111" i="3"/>
  <c r="M111" i="3"/>
  <c r="L111" i="3"/>
  <c r="H111" i="3"/>
  <c r="G111" i="3"/>
  <c r="R110" i="3"/>
  <c r="P110" i="3"/>
  <c r="O110" i="3"/>
  <c r="N110" i="3"/>
  <c r="M110" i="3"/>
  <c r="L110" i="3"/>
  <c r="H110" i="3"/>
  <c r="R109" i="3"/>
  <c r="Q109" i="3"/>
  <c r="P109" i="3"/>
  <c r="O109" i="3"/>
  <c r="N109" i="3"/>
  <c r="M109" i="3"/>
  <c r="L109" i="3"/>
  <c r="H109" i="3"/>
  <c r="G109" i="3"/>
  <c r="P108" i="3"/>
  <c r="O108" i="3"/>
  <c r="N108" i="3"/>
  <c r="M108" i="3"/>
  <c r="L108" i="3"/>
  <c r="H108" i="3"/>
  <c r="R107" i="3"/>
  <c r="Q107" i="3"/>
  <c r="P107" i="3"/>
  <c r="O107" i="3"/>
  <c r="N107" i="3"/>
  <c r="M107" i="3"/>
  <c r="L107" i="3"/>
  <c r="H107" i="3"/>
  <c r="G107" i="3"/>
  <c r="R106" i="3"/>
  <c r="Q106" i="3"/>
  <c r="P106" i="3"/>
  <c r="O106" i="3"/>
  <c r="N106" i="3"/>
  <c r="M106" i="3"/>
  <c r="L106" i="3"/>
  <c r="H106" i="3"/>
  <c r="G106" i="3"/>
  <c r="R105" i="3"/>
  <c r="Q105" i="3"/>
  <c r="P105" i="3"/>
  <c r="O105" i="3"/>
  <c r="N105" i="3"/>
  <c r="M105" i="3"/>
  <c r="L105" i="3"/>
  <c r="H105" i="3"/>
  <c r="G105" i="3"/>
  <c r="R104" i="3"/>
  <c r="Q104" i="3"/>
  <c r="P104" i="3"/>
  <c r="O104" i="3"/>
  <c r="N104" i="3"/>
  <c r="M104" i="3"/>
  <c r="L104" i="3"/>
  <c r="H104" i="3"/>
  <c r="G104" i="3"/>
  <c r="R103" i="3"/>
  <c r="Q103" i="3"/>
  <c r="P103" i="3"/>
  <c r="O103" i="3"/>
  <c r="N103" i="3"/>
  <c r="M103" i="3"/>
  <c r="L103" i="3"/>
  <c r="H103" i="3"/>
  <c r="G103" i="3"/>
  <c r="R102" i="3"/>
  <c r="Q102" i="3"/>
  <c r="P102" i="3"/>
  <c r="O102" i="3"/>
  <c r="N102" i="3"/>
  <c r="M102" i="3"/>
  <c r="L102" i="3"/>
  <c r="H102" i="3"/>
  <c r="G102" i="3"/>
  <c r="R101" i="3"/>
  <c r="Q101" i="3"/>
  <c r="P101" i="3"/>
  <c r="O101" i="3"/>
  <c r="N101" i="3"/>
  <c r="M101" i="3"/>
  <c r="L101" i="3"/>
  <c r="H101" i="3"/>
  <c r="G101" i="3"/>
  <c r="R100" i="3"/>
  <c r="Q100" i="3"/>
  <c r="P100" i="3"/>
  <c r="O100" i="3"/>
  <c r="N100" i="3"/>
  <c r="M100" i="3"/>
  <c r="H100" i="3"/>
  <c r="G100" i="3"/>
  <c r="R98" i="3"/>
  <c r="Q98" i="3"/>
  <c r="P98" i="3"/>
  <c r="O98" i="3"/>
  <c r="N98" i="3"/>
  <c r="M98" i="3"/>
  <c r="L98" i="3"/>
  <c r="H98" i="3"/>
  <c r="G98" i="3"/>
  <c r="R88" i="3"/>
  <c r="Q88" i="3"/>
  <c r="P88" i="3"/>
  <c r="O88" i="3"/>
  <c r="N88" i="3"/>
  <c r="M88" i="3"/>
  <c r="L88" i="3"/>
  <c r="H88" i="3"/>
  <c r="G88" i="3"/>
  <c r="R87" i="3"/>
  <c r="Q87" i="3"/>
  <c r="P87" i="3"/>
  <c r="O87" i="3"/>
  <c r="N87" i="3"/>
  <c r="M87" i="3"/>
  <c r="L87" i="3"/>
  <c r="H87" i="3"/>
  <c r="G87" i="3"/>
  <c r="R86" i="3"/>
  <c r="Q86" i="3"/>
  <c r="P86" i="3"/>
  <c r="O86" i="3"/>
  <c r="N86" i="3"/>
  <c r="M86" i="3"/>
  <c r="L86" i="3"/>
  <c r="H86" i="3"/>
  <c r="R85" i="3"/>
  <c r="Q85" i="3"/>
  <c r="P85" i="3"/>
  <c r="O85" i="3"/>
  <c r="N85" i="3"/>
  <c r="M85" i="3"/>
  <c r="L85" i="3"/>
  <c r="H85" i="3"/>
  <c r="G85" i="3"/>
  <c r="R84" i="3"/>
  <c r="Q84" i="3"/>
  <c r="P84" i="3"/>
  <c r="O84" i="3"/>
  <c r="N84" i="3"/>
  <c r="M84" i="3"/>
  <c r="L84" i="3"/>
  <c r="H84" i="3"/>
  <c r="G84" i="3"/>
  <c r="R83" i="3"/>
  <c r="Q83" i="3"/>
  <c r="P83" i="3"/>
  <c r="O83" i="3"/>
  <c r="N83" i="3"/>
  <c r="M83" i="3"/>
  <c r="L83" i="3"/>
  <c r="H83" i="3"/>
  <c r="G83" i="3"/>
  <c r="R82" i="3"/>
  <c r="P82" i="3"/>
  <c r="O82" i="3"/>
  <c r="N82" i="3"/>
  <c r="M82" i="3"/>
  <c r="H82" i="3"/>
  <c r="G82" i="3"/>
  <c r="R81" i="3"/>
  <c r="Q81" i="3"/>
  <c r="P81" i="3"/>
  <c r="O81" i="3"/>
  <c r="N81" i="3"/>
  <c r="M81" i="3"/>
  <c r="L81" i="3"/>
  <c r="H81" i="3"/>
  <c r="R80" i="3"/>
  <c r="Q80" i="3"/>
  <c r="P80" i="3"/>
  <c r="O80" i="3"/>
  <c r="N80" i="3"/>
  <c r="M80" i="3"/>
  <c r="L80" i="3"/>
  <c r="H80" i="3"/>
  <c r="G80" i="3"/>
  <c r="R79" i="3"/>
  <c r="Q79" i="3"/>
  <c r="P79" i="3"/>
  <c r="O79" i="3"/>
  <c r="N79" i="3"/>
  <c r="M79" i="3"/>
  <c r="L79" i="3"/>
  <c r="H79" i="3"/>
  <c r="G79" i="3"/>
  <c r="R78" i="3"/>
  <c r="Q78" i="3"/>
  <c r="P78" i="3"/>
  <c r="O78" i="3"/>
  <c r="N78" i="3"/>
  <c r="M78" i="3"/>
  <c r="L78" i="3"/>
  <c r="H78" i="3"/>
  <c r="G78" i="3"/>
  <c r="R77" i="3"/>
  <c r="Q77" i="3"/>
  <c r="P77" i="3"/>
  <c r="O77" i="3"/>
  <c r="N77" i="3"/>
  <c r="M77" i="3"/>
  <c r="L77" i="3"/>
  <c r="H77" i="3"/>
  <c r="G77" i="3"/>
  <c r="R76" i="3"/>
  <c r="Q76" i="3"/>
  <c r="P76" i="3"/>
  <c r="O76" i="3"/>
  <c r="N76" i="3"/>
  <c r="M76" i="3"/>
  <c r="L76" i="3"/>
  <c r="H76" i="3"/>
  <c r="G76" i="3"/>
  <c r="R75" i="3"/>
  <c r="Q75" i="3"/>
  <c r="P75" i="3"/>
  <c r="O75" i="3"/>
  <c r="N75" i="3"/>
  <c r="M75" i="3"/>
  <c r="L75" i="3"/>
  <c r="H75" i="3"/>
  <c r="G75" i="3"/>
  <c r="R74" i="3"/>
  <c r="Q74" i="3"/>
  <c r="P74" i="3"/>
  <c r="O74" i="3"/>
  <c r="N74" i="3"/>
  <c r="M74" i="3"/>
  <c r="L74" i="3"/>
  <c r="H74" i="3"/>
  <c r="G74" i="3"/>
  <c r="R73" i="3"/>
  <c r="Q73" i="3"/>
  <c r="P73" i="3"/>
  <c r="O73" i="3"/>
  <c r="N73" i="3"/>
  <c r="M73" i="3"/>
  <c r="L73" i="3"/>
  <c r="H73" i="3"/>
  <c r="G73" i="3"/>
  <c r="R72" i="3"/>
  <c r="Q72" i="3"/>
  <c r="P72" i="3"/>
  <c r="O72" i="3"/>
  <c r="N72" i="3"/>
  <c r="M72" i="3"/>
  <c r="L72" i="3"/>
  <c r="H72" i="3"/>
  <c r="G72" i="3"/>
  <c r="R71" i="3"/>
  <c r="Q71" i="3"/>
  <c r="P71" i="3"/>
  <c r="O71" i="3"/>
  <c r="N71" i="3"/>
  <c r="M71" i="3"/>
  <c r="L71" i="3"/>
  <c r="H71" i="3"/>
  <c r="G71" i="3"/>
  <c r="R70" i="3"/>
  <c r="Q70" i="3"/>
  <c r="P70" i="3"/>
  <c r="O70" i="3"/>
  <c r="N70" i="3"/>
  <c r="M70" i="3"/>
  <c r="L70" i="3"/>
  <c r="H70" i="3"/>
  <c r="G70" i="3"/>
  <c r="R69" i="3"/>
  <c r="Q69" i="3"/>
  <c r="P69" i="3"/>
  <c r="O69" i="3"/>
  <c r="N69" i="3"/>
  <c r="M69" i="3"/>
  <c r="L69" i="3"/>
  <c r="H69" i="3"/>
  <c r="G69" i="3"/>
  <c r="R68" i="3"/>
  <c r="Q68" i="3"/>
  <c r="P68" i="3"/>
  <c r="O68" i="3"/>
  <c r="N68" i="3"/>
  <c r="M68" i="3"/>
  <c r="L68" i="3"/>
  <c r="H68" i="3"/>
  <c r="G68" i="3"/>
  <c r="R66" i="3"/>
  <c r="Q66" i="3"/>
  <c r="P66" i="3"/>
  <c r="O66" i="3"/>
  <c r="N66" i="3"/>
  <c r="M66" i="3"/>
  <c r="L66" i="3"/>
  <c r="H66" i="3"/>
  <c r="G66" i="3"/>
  <c r="R64" i="3"/>
  <c r="Q64" i="3"/>
  <c r="P64" i="3"/>
  <c r="O64" i="3"/>
  <c r="N64" i="3"/>
  <c r="M64" i="3"/>
  <c r="L64" i="3"/>
  <c r="I64" i="3"/>
  <c r="H64" i="3"/>
  <c r="G64" i="3"/>
  <c r="F64" i="3"/>
  <c r="E64" i="3"/>
  <c r="D64" i="3"/>
  <c r="R62" i="3"/>
  <c r="P62" i="3"/>
  <c r="O62" i="3"/>
  <c r="N62" i="3"/>
  <c r="M62" i="3"/>
  <c r="H62" i="3"/>
  <c r="G62" i="3"/>
  <c r="R61" i="3"/>
  <c r="P61" i="3"/>
  <c r="O61" i="3"/>
  <c r="N61" i="3"/>
  <c r="M61" i="3"/>
  <c r="H61" i="3"/>
  <c r="G61" i="3"/>
  <c r="R60" i="3"/>
  <c r="Q60" i="3"/>
  <c r="P60" i="3"/>
  <c r="O60" i="3"/>
  <c r="N60" i="3"/>
  <c r="M60" i="3"/>
  <c r="L60" i="3"/>
  <c r="H60" i="3"/>
  <c r="G60" i="3"/>
  <c r="R59" i="3"/>
  <c r="Q59" i="3"/>
  <c r="P59" i="3"/>
  <c r="O59" i="3"/>
  <c r="N59" i="3"/>
  <c r="M59" i="3"/>
  <c r="L59" i="3"/>
  <c r="H59" i="3"/>
  <c r="G59" i="3"/>
  <c r="R58" i="3"/>
  <c r="Q58" i="3"/>
  <c r="P58" i="3"/>
  <c r="O58" i="3"/>
  <c r="N58" i="3"/>
  <c r="M58" i="3"/>
  <c r="L58" i="3"/>
  <c r="H58" i="3"/>
  <c r="G58" i="3"/>
  <c r="R57" i="3"/>
  <c r="Q57" i="3"/>
  <c r="P57" i="3"/>
  <c r="O57" i="3"/>
  <c r="N57" i="3"/>
  <c r="M57" i="3"/>
  <c r="L57" i="3"/>
  <c r="H57" i="3"/>
  <c r="G57" i="3"/>
  <c r="R56" i="3"/>
  <c r="Q56" i="3"/>
  <c r="P56" i="3"/>
  <c r="O56" i="3"/>
  <c r="N56" i="3"/>
  <c r="M56" i="3"/>
  <c r="L56" i="3"/>
  <c r="H56" i="3"/>
  <c r="G56" i="3"/>
  <c r="R55" i="3"/>
  <c r="Q55" i="3"/>
  <c r="P55" i="3"/>
  <c r="O55" i="3"/>
  <c r="N55" i="3"/>
  <c r="M55" i="3"/>
  <c r="L55" i="3"/>
  <c r="H55" i="3"/>
  <c r="G55" i="3"/>
  <c r="R54" i="3"/>
  <c r="P54" i="3"/>
  <c r="O54" i="3"/>
  <c r="N54" i="3"/>
  <c r="M54" i="3"/>
  <c r="H54" i="3"/>
  <c r="G54" i="3"/>
  <c r="R53" i="3"/>
  <c r="Q53" i="3"/>
  <c r="P53" i="3"/>
  <c r="O53" i="3"/>
  <c r="N53" i="3"/>
  <c r="M53" i="3"/>
  <c r="L53" i="3"/>
  <c r="H53" i="3"/>
  <c r="G53" i="3"/>
  <c r="R52" i="3"/>
  <c r="Q52" i="3"/>
  <c r="P52" i="3"/>
  <c r="O52" i="3"/>
  <c r="N52" i="3"/>
  <c r="M52" i="3"/>
  <c r="L52" i="3"/>
  <c r="H52" i="3"/>
  <c r="G52" i="3"/>
  <c r="R50" i="3"/>
  <c r="Q50" i="3"/>
  <c r="P50" i="3"/>
  <c r="O50" i="3"/>
  <c r="N50" i="3"/>
  <c r="M50" i="3"/>
  <c r="L50" i="3"/>
  <c r="H50" i="3"/>
  <c r="G50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R37" i="3"/>
  <c r="Q37" i="3"/>
  <c r="P37" i="3"/>
  <c r="O37" i="3"/>
  <c r="M37" i="3"/>
  <c r="L37" i="3"/>
  <c r="H37" i="3"/>
  <c r="G37" i="3"/>
  <c r="R36" i="3"/>
  <c r="Q36" i="3"/>
  <c r="P36" i="3"/>
  <c r="O36" i="3"/>
  <c r="N36" i="3"/>
  <c r="M36" i="3"/>
  <c r="L36" i="3"/>
  <c r="H36" i="3"/>
  <c r="G36" i="3"/>
  <c r="R35" i="3"/>
  <c r="Q35" i="3"/>
  <c r="P35" i="3"/>
  <c r="O35" i="3"/>
  <c r="N35" i="3"/>
  <c r="M35" i="3"/>
  <c r="L35" i="3"/>
  <c r="H35" i="3"/>
  <c r="G35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R33" i="3"/>
  <c r="Q33" i="3"/>
  <c r="P33" i="3"/>
  <c r="O33" i="3"/>
  <c r="N33" i="3"/>
  <c r="M33" i="3"/>
  <c r="L33" i="3"/>
  <c r="H33" i="3"/>
  <c r="G33" i="3"/>
  <c r="R32" i="3"/>
  <c r="Q32" i="3"/>
  <c r="P32" i="3"/>
  <c r="O32" i="3"/>
  <c r="N32" i="3"/>
  <c r="M32" i="3"/>
  <c r="L32" i="3"/>
  <c r="H32" i="3"/>
  <c r="G32" i="3"/>
  <c r="R31" i="3"/>
  <c r="P31" i="3"/>
  <c r="O31" i="3"/>
  <c r="N31" i="3"/>
  <c r="M31" i="3"/>
  <c r="H31" i="3"/>
  <c r="R30" i="3"/>
  <c r="Q30" i="3"/>
  <c r="P30" i="3"/>
  <c r="O30" i="3"/>
  <c r="N30" i="3"/>
  <c r="M30" i="3"/>
  <c r="L30" i="3"/>
  <c r="H30" i="3"/>
  <c r="G30" i="3"/>
  <c r="R29" i="3"/>
  <c r="Q29" i="3"/>
  <c r="P29" i="3"/>
  <c r="O29" i="3"/>
  <c r="N29" i="3"/>
  <c r="M29" i="3"/>
  <c r="L29" i="3"/>
  <c r="H29" i="3"/>
  <c r="G29" i="3"/>
  <c r="R28" i="3"/>
  <c r="Q28" i="3"/>
  <c r="P28" i="3"/>
  <c r="O28" i="3"/>
  <c r="N28" i="3"/>
  <c r="M28" i="3"/>
  <c r="L28" i="3"/>
  <c r="H28" i="3"/>
  <c r="G28" i="3"/>
  <c r="R27" i="3"/>
  <c r="Q27" i="3"/>
  <c r="P27" i="3"/>
  <c r="O27" i="3"/>
  <c r="N27" i="3"/>
  <c r="M27" i="3"/>
  <c r="L27" i="3"/>
  <c r="H27" i="3"/>
  <c r="G27" i="3"/>
  <c r="R26" i="3"/>
  <c r="Q26" i="3"/>
  <c r="P26" i="3"/>
  <c r="O26" i="3"/>
  <c r="N26" i="3"/>
  <c r="M26" i="3"/>
  <c r="L26" i="3"/>
  <c r="H26" i="3"/>
  <c r="G26" i="3"/>
  <c r="R24" i="3"/>
  <c r="Q24" i="3"/>
  <c r="P24" i="3"/>
  <c r="O24" i="3"/>
  <c r="N24" i="3"/>
  <c r="M24" i="3"/>
  <c r="L24" i="3"/>
  <c r="H24" i="3"/>
  <c r="G24" i="3"/>
  <c r="R23" i="3"/>
  <c r="Q23" i="3"/>
  <c r="P23" i="3"/>
  <c r="O23" i="3"/>
  <c r="N23" i="3"/>
  <c r="M23" i="3"/>
  <c r="L23" i="3"/>
  <c r="H23" i="3"/>
  <c r="G23" i="3"/>
  <c r="R22" i="3"/>
  <c r="Q22" i="3"/>
  <c r="P22" i="3"/>
  <c r="O22" i="3"/>
  <c r="N22" i="3"/>
  <c r="M22" i="3"/>
  <c r="L22" i="3"/>
  <c r="H22" i="3"/>
  <c r="G22" i="3"/>
  <c r="R21" i="3"/>
  <c r="P21" i="3"/>
  <c r="O21" i="3"/>
  <c r="N21" i="3"/>
  <c r="M21" i="3"/>
  <c r="L21" i="3"/>
  <c r="H21" i="3"/>
  <c r="R20" i="3"/>
  <c r="Q20" i="3"/>
  <c r="P20" i="3"/>
  <c r="O20" i="3"/>
  <c r="N20" i="3"/>
  <c r="M20" i="3"/>
  <c r="L20" i="3"/>
  <c r="H20" i="3"/>
  <c r="G20" i="3"/>
  <c r="R19" i="3"/>
  <c r="Q19" i="3"/>
  <c r="P19" i="3"/>
  <c r="O19" i="3"/>
  <c r="N19" i="3"/>
  <c r="M19" i="3"/>
  <c r="L19" i="3"/>
  <c r="H19" i="3"/>
  <c r="G19" i="3"/>
  <c r="R18" i="3"/>
  <c r="Q18" i="3"/>
  <c r="P18" i="3"/>
  <c r="O18" i="3"/>
  <c r="N18" i="3"/>
  <c r="M18" i="3"/>
  <c r="L18" i="3"/>
  <c r="H18" i="3"/>
  <c r="G18" i="3"/>
  <c r="R17" i="3"/>
  <c r="Q17" i="3"/>
  <c r="P17" i="3"/>
  <c r="O17" i="3"/>
  <c r="N17" i="3"/>
  <c r="M17" i="3"/>
  <c r="L17" i="3"/>
  <c r="H17" i="3"/>
  <c r="G17" i="3"/>
  <c r="R16" i="3"/>
  <c r="Q16" i="3"/>
  <c r="P16" i="3"/>
  <c r="O16" i="3"/>
  <c r="N16" i="3"/>
  <c r="M16" i="3"/>
  <c r="L16" i="3"/>
  <c r="H16" i="3"/>
  <c r="G16" i="3"/>
  <c r="R15" i="3"/>
  <c r="Q15" i="3"/>
  <c r="P15" i="3"/>
  <c r="O15" i="3"/>
  <c r="N15" i="3"/>
  <c r="M15" i="3"/>
  <c r="L15" i="3"/>
  <c r="H15" i="3"/>
  <c r="G15" i="3"/>
  <c r="R14" i="3"/>
  <c r="Q14" i="3"/>
  <c r="P14" i="3"/>
  <c r="O14" i="3"/>
  <c r="N14" i="3"/>
  <c r="M14" i="3"/>
  <c r="L14" i="3"/>
  <c r="H14" i="3"/>
  <c r="G14" i="3"/>
  <c r="R12" i="3"/>
  <c r="Q12" i="3"/>
  <c r="P12" i="3"/>
  <c r="O12" i="3"/>
  <c r="N12" i="3"/>
  <c r="M12" i="3"/>
  <c r="L12" i="3"/>
  <c r="H12" i="3"/>
  <c r="G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R108" i="3" l="1"/>
</calcChain>
</file>

<file path=xl/sharedStrings.xml><?xml version="1.0" encoding="utf-8"?>
<sst xmlns="http://schemas.openxmlformats.org/spreadsheetml/2006/main" count="371" uniqueCount="153">
  <si>
    <t>Příloha č. 1</t>
  </si>
  <si>
    <t xml:space="preserve"> </t>
  </si>
  <si>
    <t>(v tis.Kč)</t>
  </si>
  <si>
    <t>ÚHRN   po konsolidaci</t>
  </si>
  <si>
    <t xml:space="preserve">  UKAZATEL</t>
  </si>
  <si>
    <t>% plnění</t>
  </si>
  <si>
    <t xml:space="preserve">       Rozpočet</t>
  </si>
  <si>
    <t>schválený</t>
  </si>
  <si>
    <t>upravený</t>
  </si>
  <si>
    <t xml:space="preserve"> skutečnost</t>
  </si>
  <si>
    <t>na SR</t>
  </si>
  <si>
    <t>na UR</t>
  </si>
  <si>
    <t xml:space="preserve"> Příjmy běžné celkem</t>
  </si>
  <si>
    <t xml:space="preserve">  v tom např.:</t>
  </si>
  <si>
    <t>x</t>
  </si>
  <si>
    <r>
      <t xml:space="preserve">  </t>
    </r>
    <r>
      <rPr>
        <b/>
        <sz val="8"/>
        <rFont val="Arial CE"/>
        <family val="2"/>
        <charset val="238"/>
      </rPr>
      <t>Třída 2</t>
    </r>
    <r>
      <rPr>
        <sz val="8"/>
        <rFont val="Arial CE"/>
        <family val="2"/>
        <charset val="238"/>
      </rPr>
      <t xml:space="preserve">  nedaňové příjmy celkem</t>
    </r>
  </si>
  <si>
    <r>
      <t xml:space="preserve">  </t>
    </r>
    <r>
      <rPr>
        <b/>
        <sz val="8"/>
        <rFont val="Arial CE"/>
        <family val="2"/>
        <charset val="238"/>
      </rPr>
      <t>Třída 3</t>
    </r>
    <r>
      <rPr>
        <sz val="8"/>
        <rFont val="Arial CE"/>
        <family val="2"/>
        <charset val="238"/>
      </rPr>
      <t xml:space="preserve">  kapitálové příjmy celkem</t>
    </r>
  </si>
  <si>
    <t xml:space="preserve">  Vlastní příjmy celkem</t>
  </si>
  <si>
    <t xml:space="preserve">  </t>
  </si>
  <si>
    <t xml:space="preserve">  Výdaje běžné celkem</t>
  </si>
  <si>
    <r>
      <t xml:space="preserve">   </t>
    </r>
    <r>
      <rPr>
        <b/>
        <sz val="8"/>
        <rFont val="Arial CE"/>
        <family val="2"/>
        <charset val="238"/>
      </rPr>
      <t>Třída 5</t>
    </r>
    <r>
      <rPr>
        <sz val="8"/>
        <rFont val="Arial CE"/>
        <family val="2"/>
        <charset val="238"/>
      </rPr>
      <t xml:space="preserve">  - v tom např.:</t>
    </r>
  </si>
  <si>
    <t xml:space="preserve">  Kapitálové výdaje celkem</t>
  </si>
  <si>
    <r>
      <t xml:space="preserve">   </t>
    </r>
    <r>
      <rPr>
        <b/>
        <sz val="8"/>
        <rFont val="Arial CE"/>
        <family val="2"/>
        <charset val="238"/>
      </rPr>
      <t>Třída 6</t>
    </r>
    <r>
      <rPr>
        <sz val="8"/>
        <rFont val="Arial CE"/>
        <family val="2"/>
        <charset val="238"/>
      </rPr>
      <t xml:space="preserve">  - v tom např.:</t>
    </r>
  </si>
  <si>
    <t xml:space="preserve">  R O Z D Í L</t>
  </si>
  <si>
    <r>
      <t xml:space="preserve">   </t>
    </r>
    <r>
      <rPr>
        <b/>
        <sz val="8"/>
        <rFont val="Arial CE"/>
        <family val="2"/>
        <charset val="238"/>
      </rPr>
      <t>Třída 8</t>
    </r>
    <r>
      <rPr>
        <sz val="8"/>
        <rFont val="Arial CE"/>
        <family val="2"/>
        <charset val="238"/>
      </rPr>
      <t xml:space="preserve">  </t>
    </r>
  </si>
  <si>
    <t>Konsolidace financování</t>
  </si>
  <si>
    <r>
      <t xml:space="preserve">  </t>
    </r>
    <r>
      <rPr>
        <b/>
        <sz val="8"/>
        <rFont val="Arial CE"/>
        <family val="2"/>
        <charset val="238"/>
      </rPr>
      <t xml:space="preserve">Třída 4 </t>
    </r>
    <r>
      <rPr>
        <sz val="8"/>
        <rFont val="Arial CE"/>
        <family val="2"/>
        <charset val="238"/>
      </rPr>
      <t xml:space="preserve"> přijaté transfery celkem</t>
    </r>
  </si>
  <si>
    <t>Příjmy celkem</t>
  </si>
  <si>
    <t>Výdaje celkem</t>
  </si>
  <si>
    <t>Rozdíl</t>
  </si>
  <si>
    <t>Financování po konsolidaci</t>
  </si>
  <si>
    <t>Konsolidace na úrovni okresu</t>
  </si>
  <si>
    <t>UKAZATEL</t>
  </si>
  <si>
    <t>Rozpočet</t>
  </si>
  <si>
    <t>MĚSTO</t>
  </si>
  <si>
    <t>OBVODY</t>
  </si>
  <si>
    <t>skutečnost</t>
  </si>
  <si>
    <t>Bilance příjmů, výdajů a financování k 31.12.2012</t>
  </si>
  <si>
    <t>133x</t>
  </si>
  <si>
    <t>daň z příjmů FO ze závislé činnosti</t>
  </si>
  <si>
    <t>daň z příjmů FO z kapitálových výnosů</t>
  </si>
  <si>
    <t>daň z příjmů právnických osob</t>
  </si>
  <si>
    <t>daň z přidané hodnoty</t>
  </si>
  <si>
    <t>místní poplatky z vybraných činností a služeb</t>
  </si>
  <si>
    <t>134x</t>
  </si>
  <si>
    <t>135x</t>
  </si>
  <si>
    <t>ostatní odvody z vybraných činností a služeb</t>
  </si>
  <si>
    <t>správní poplatky</t>
  </si>
  <si>
    <t>daň z nemovitostí</t>
  </si>
  <si>
    <t>poplatky a odvody v oblasti životního prostředí</t>
  </si>
  <si>
    <t>211x</t>
  </si>
  <si>
    <t>212x</t>
  </si>
  <si>
    <t>213x</t>
  </si>
  <si>
    <t>221x</t>
  </si>
  <si>
    <t>232x</t>
  </si>
  <si>
    <t>24xx</t>
  </si>
  <si>
    <t>příjmy z vlastní činnosti</t>
  </si>
  <si>
    <t>příjmy z pronájmu majetku</t>
  </si>
  <si>
    <t xml:space="preserve">příjmy z úroků </t>
  </si>
  <si>
    <t>přijaté sankční platby</t>
  </si>
  <si>
    <t xml:space="preserve">ostatní přijaté vratky transferů </t>
  </si>
  <si>
    <t>ostatní nedaňové příjmy</t>
  </si>
  <si>
    <t>přijaté splátky půjčených prostředků</t>
  </si>
  <si>
    <t>311x</t>
  </si>
  <si>
    <t>312x</t>
  </si>
  <si>
    <t>320x</t>
  </si>
  <si>
    <t>příjmy z prodeje dlouhodobého majetku</t>
  </si>
  <si>
    <t>ostatní kapitálové příjmy</t>
  </si>
  <si>
    <t>příjmy z prodeje dlouhodobého finančního majetku</t>
  </si>
  <si>
    <r>
      <t xml:space="preserve"> </t>
    </r>
    <r>
      <rPr>
        <b/>
        <sz val="8"/>
        <rFont val="Arial CE"/>
        <family val="2"/>
        <charset val="238"/>
      </rPr>
      <t>Třída 1</t>
    </r>
    <r>
      <rPr>
        <sz val="8"/>
        <rFont val="Arial CE"/>
        <family val="2"/>
        <charset val="238"/>
      </rPr>
      <t xml:space="preserve">  daňové příjmy celkem</t>
    </r>
  </si>
  <si>
    <t xml:space="preserve"> v tom např.:</t>
  </si>
  <si>
    <t>odvody přebytků organizací s přímým vztahem</t>
  </si>
  <si>
    <t>daň z příjmů FO ze samostné výdělečné činnosti</t>
  </si>
  <si>
    <t>neinvestiční přijaté transfery z VPS SR</t>
  </si>
  <si>
    <t>neinvestiční přijaté transfery od obcí</t>
  </si>
  <si>
    <t>neinvestiční přijaté transfery od krajů</t>
  </si>
  <si>
    <t>investiční převody z Národního fondu</t>
  </si>
  <si>
    <t>investiční přijaté transfery od obcí</t>
  </si>
  <si>
    <t>neinvestiční přijaté transfery ze SR v rámci SDV</t>
  </si>
  <si>
    <t>ostatní neinvestiční přijaté transfery ze SR</t>
  </si>
  <si>
    <t>převody z vlastních fondů hospodářské činnosti</t>
  </si>
  <si>
    <t>investiční přijaté transfery ze státních fondů</t>
  </si>
  <si>
    <t>ostatní investiční přijaté transfery ze SR</t>
  </si>
  <si>
    <t>investiční přijaté transfery od regionálních rad</t>
  </si>
  <si>
    <t>502x</t>
  </si>
  <si>
    <t>503x</t>
  </si>
  <si>
    <t>515x</t>
  </si>
  <si>
    <t>516x</t>
  </si>
  <si>
    <t>517x</t>
  </si>
  <si>
    <t>521x</t>
  </si>
  <si>
    <t>522x</t>
  </si>
  <si>
    <t>533x</t>
  </si>
  <si>
    <t>542x</t>
  </si>
  <si>
    <t>549x</t>
  </si>
  <si>
    <t>56xx</t>
  </si>
  <si>
    <t>platy zaměstnanců v pracovním poměru</t>
  </si>
  <si>
    <t>ostatní platby za provedenou práci</t>
  </si>
  <si>
    <t>nákup materiálu</t>
  </si>
  <si>
    <t>úroky vlastní</t>
  </si>
  <si>
    <t>nákup vody, paliv a energie</t>
  </si>
  <si>
    <t>nákup služeb</t>
  </si>
  <si>
    <t>ostatní nákupy</t>
  </si>
  <si>
    <t>výdaje na dopravní územní obslužnost</t>
  </si>
  <si>
    <t>neinvestiční transfery obcím</t>
  </si>
  <si>
    <t>platby daní a poplatků SR</t>
  </si>
  <si>
    <t>úhrady sankcí jiným rozpočtům</t>
  </si>
  <si>
    <t>sociální dávky</t>
  </si>
  <si>
    <t>náhrady placené obyvatelstvu</t>
  </si>
  <si>
    <t>neinvestiční půjčené prostředky</t>
  </si>
  <si>
    <t>povinné pojistné placené zaměstnavatelem</t>
  </si>
  <si>
    <t>513x</t>
  </si>
  <si>
    <t>neinvestiční transfery podnikatelským subjektům</t>
  </si>
  <si>
    <t>neinvestiční transfery neziskovým a podobným org.</t>
  </si>
  <si>
    <t>neinvestiční transfery příspěvkovým organizacím</t>
  </si>
  <si>
    <t>ostatní neinvestiční transfery obyvatelstvu</t>
  </si>
  <si>
    <t>nespecifikované rezervy</t>
  </si>
  <si>
    <t>ostatní neinvestiční výdaje jinde nezařazené</t>
  </si>
  <si>
    <r>
      <t xml:space="preserve">  PŘÍJMY CELKEM  </t>
    </r>
    <r>
      <rPr>
        <sz val="8"/>
        <rFont val="Arial CE"/>
        <family val="2"/>
        <charset val="238"/>
      </rPr>
      <t>po konsolidaci na úrovni obce</t>
    </r>
  </si>
  <si>
    <t>611x</t>
  </si>
  <si>
    <t>632x</t>
  </si>
  <si>
    <t>635x</t>
  </si>
  <si>
    <t>64xx</t>
  </si>
  <si>
    <t>budovy, haly a stavby</t>
  </si>
  <si>
    <t>stroje, přístroje a zařízení</t>
  </si>
  <si>
    <t>dopravní prostředky</t>
  </si>
  <si>
    <t>výpočetní technika</t>
  </si>
  <si>
    <t>pozemky</t>
  </si>
  <si>
    <t>nákup akcií</t>
  </si>
  <si>
    <t>nákup majetkových podílů</t>
  </si>
  <si>
    <t>investiční půjčené prostředky</t>
  </si>
  <si>
    <t>pořízení dlouhodobého nehmotného majetku</t>
  </si>
  <si>
    <t>631x</t>
  </si>
  <si>
    <t>investiční transfery podnikatelským subjektům</t>
  </si>
  <si>
    <t>investiční transfery neziskovým a podobným org.</t>
  </si>
  <si>
    <t>investiční transfery obcím</t>
  </si>
  <si>
    <t>investiční transfery příspěvkovým organizacím</t>
  </si>
  <si>
    <t>rezervy kapitálových výdajů</t>
  </si>
  <si>
    <t>ostatní kapitálové výdaje jinde nezařazené</t>
  </si>
  <si>
    <t>811x</t>
  </si>
  <si>
    <t>z toho</t>
  </si>
  <si>
    <t>812x</t>
  </si>
  <si>
    <t>82xx</t>
  </si>
  <si>
    <t>890x</t>
  </si>
  <si>
    <t>krátkodobé financování</t>
  </si>
  <si>
    <t>8117 aktivní operace řízení likvidity - příjmy</t>
  </si>
  <si>
    <t>8118 aktivní operace řízení likvidity - výdaje</t>
  </si>
  <si>
    <t>dlouhodobé financování</t>
  </si>
  <si>
    <t>financování ze zahraničí</t>
  </si>
  <si>
    <t>opravné položky k peněžním operacím</t>
  </si>
  <si>
    <r>
      <t xml:space="preserve">  VÝDAJE CELKEM  </t>
    </r>
    <r>
      <rPr>
        <sz val="8"/>
        <rFont val="Arial CE"/>
        <family val="2"/>
        <charset val="238"/>
      </rPr>
      <t>po konsolidaci na úrovni obce</t>
    </r>
  </si>
  <si>
    <r>
      <t xml:space="preserve">  FINANCOVÁNÍ  </t>
    </r>
    <r>
      <rPr>
        <sz val="8"/>
        <rFont val="Arial CE"/>
        <family val="2"/>
        <charset val="238"/>
      </rPr>
      <t>po konsolidaci na úrovni obce</t>
    </r>
  </si>
  <si>
    <t>8113 přijaté půjčené prostředky</t>
  </si>
  <si>
    <t>8115 změna stavu prostředků na bankovních účtech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</si>
</sst>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6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Protection="1"/>
    <xf numFmtId="0" fontId="5" fillId="0" borderId="0" xfId="0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Protection="1"/>
    <xf numFmtId="0" fontId="5" fillId="0" borderId="1" xfId="0" applyFont="1" applyFill="1" applyBorder="1" applyAlignment="1" applyProtection="1">
      <alignment vertical="center"/>
    </xf>
    <xf numFmtId="0" fontId="7" fillId="0" borderId="0" xfId="0" quotePrefix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" fillId="0" borderId="0" xfId="0" applyFont="1" applyFill="1" applyAlignment="1" applyProtection="1">
      <alignment vertical="center"/>
    </xf>
    <xf numFmtId="3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3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applyFont="1" applyFill="1" applyAlignment="1" applyProtection="1"/>
    <xf numFmtId="164" fontId="8" fillId="0" borderId="0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Continuous" vertical="center"/>
    </xf>
    <xf numFmtId="0" fontId="6" fillId="0" borderId="7" xfId="0" applyFont="1" applyFill="1" applyBorder="1" applyAlignment="1" applyProtection="1">
      <alignment horizontal="centerContinuous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 applyProtection="1">
      <alignment horizontal="center" vertical="center"/>
    </xf>
    <xf numFmtId="3" fontId="5" fillId="0" borderId="14" xfId="0" applyNumberFormat="1" applyFont="1" applyFill="1" applyBorder="1" applyAlignment="1" applyProtection="1">
      <alignment horizontal="center" vertical="center"/>
    </xf>
    <xf numFmtId="3" fontId="5" fillId="0" borderId="15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3" fontId="6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15" xfId="0" applyNumberFormat="1" applyFont="1" applyFill="1" applyBorder="1" applyAlignment="1" applyProtection="1">
      <alignment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 applyProtection="1">
      <alignment vertical="center"/>
    </xf>
    <xf numFmtId="164" fontId="6" fillId="0" borderId="42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3" fontId="6" fillId="0" borderId="19" xfId="0" applyNumberFormat="1" applyFont="1" applyFill="1" applyBorder="1" applyAlignment="1" applyProtection="1">
      <alignment vertical="center"/>
    </xf>
    <xf numFmtId="164" fontId="6" fillId="0" borderId="19" xfId="0" applyNumberFormat="1" applyFont="1" applyFill="1" applyBorder="1" applyAlignment="1" applyProtection="1">
      <alignment horizontal="center" vertical="center"/>
    </xf>
    <xf numFmtId="3" fontId="5" fillId="0" borderId="17" xfId="0" applyNumberFormat="1" applyFont="1" applyFill="1" applyBorder="1" applyAlignment="1" applyProtection="1">
      <alignment vertical="center"/>
      <protection locked="0"/>
    </xf>
    <xf numFmtId="3" fontId="5" fillId="0" borderId="18" xfId="0" applyNumberFormat="1" applyFont="1" applyFill="1" applyBorder="1" applyAlignment="1" applyProtection="1">
      <alignment vertical="center"/>
      <protection locked="0"/>
    </xf>
    <xf numFmtId="164" fontId="5" fillId="0" borderId="19" xfId="0" applyNumberFormat="1" applyFont="1" applyFill="1" applyBorder="1" applyAlignment="1" applyProtection="1">
      <alignment horizontal="center" vertical="center"/>
    </xf>
    <xf numFmtId="164" fontId="5" fillId="0" borderId="20" xfId="0" applyNumberFormat="1" applyFont="1" applyFill="1" applyBorder="1" applyAlignment="1" applyProtection="1">
      <alignment horizontal="center" vertical="center"/>
    </xf>
    <xf numFmtId="3" fontId="5" fillId="0" borderId="21" xfId="0" applyNumberFormat="1" applyFont="1" applyFill="1" applyBorder="1" applyAlignment="1" applyProtection="1">
      <alignment vertical="center"/>
      <protection locked="0"/>
    </xf>
    <xf numFmtId="3" fontId="5" fillId="0" borderId="22" xfId="0" applyNumberFormat="1" applyFont="1" applyFill="1" applyBorder="1" applyAlignment="1" applyProtection="1">
      <alignment vertical="center"/>
      <protection locked="0"/>
    </xf>
    <xf numFmtId="164" fontId="5" fillId="0" borderId="23" xfId="0" applyNumberFormat="1" applyFont="1" applyFill="1" applyBorder="1" applyAlignment="1" applyProtection="1">
      <alignment horizontal="center" vertical="center"/>
    </xf>
    <xf numFmtId="3" fontId="5" fillId="0" borderId="21" xfId="0" applyNumberFormat="1" applyFont="1" applyFill="1" applyBorder="1" applyAlignment="1" applyProtection="1">
      <alignment vertical="center"/>
    </xf>
    <xf numFmtId="3" fontId="5" fillId="0" borderId="22" xfId="0" applyNumberFormat="1" applyFont="1" applyFill="1" applyBorder="1" applyAlignment="1" applyProtection="1">
      <alignment vertical="center"/>
    </xf>
    <xf numFmtId="3" fontId="5" fillId="0" borderId="17" xfId="0" applyNumberFormat="1" applyFont="1" applyFill="1" applyBorder="1" applyAlignment="1" applyProtection="1">
      <alignment vertical="center"/>
    </xf>
    <xf numFmtId="3" fontId="5" fillId="0" borderId="18" xfId="0" applyNumberFormat="1" applyFont="1" applyFill="1" applyBorder="1" applyAlignment="1" applyProtection="1">
      <alignment vertical="center"/>
    </xf>
    <xf numFmtId="164" fontId="5" fillId="0" borderId="24" xfId="0" applyNumberFormat="1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164" fontId="5" fillId="0" borderId="25" xfId="0" applyNumberFormat="1" applyFont="1" applyFill="1" applyBorder="1" applyAlignment="1" applyProtection="1">
      <alignment horizontal="center" vertical="center"/>
    </xf>
    <xf numFmtId="3" fontId="5" fillId="0" borderId="26" xfId="0" applyNumberFormat="1" applyFont="1" applyFill="1" applyBorder="1" applyAlignment="1" applyProtection="1">
      <alignment vertical="center"/>
    </xf>
    <xf numFmtId="164" fontId="5" fillId="0" borderId="26" xfId="0" applyNumberFormat="1" applyFont="1" applyFill="1" applyBorder="1" applyAlignment="1" applyProtection="1">
      <alignment horizontal="center" vertical="center"/>
    </xf>
    <xf numFmtId="3" fontId="5" fillId="0" borderId="44" xfId="0" applyNumberFormat="1" applyFont="1" applyFill="1" applyBorder="1" applyAlignment="1" applyProtection="1">
      <alignment vertical="center"/>
      <protection locked="0"/>
    </xf>
    <xf numFmtId="3" fontId="5" fillId="0" borderId="45" xfId="0" applyNumberFormat="1" applyFont="1" applyFill="1" applyBorder="1" applyAlignment="1" applyProtection="1">
      <alignment vertical="center"/>
      <protection locked="0"/>
    </xf>
    <xf numFmtId="164" fontId="5" fillId="0" borderId="45" xfId="0" applyNumberFormat="1" applyFont="1" applyFill="1" applyBorder="1" applyAlignment="1" applyProtection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/>
    </xf>
    <xf numFmtId="3" fontId="5" fillId="0" borderId="47" xfId="0" applyNumberFormat="1" applyFont="1" applyFill="1" applyBorder="1" applyAlignment="1" applyProtection="1">
      <alignment vertical="center"/>
      <protection locked="0"/>
    </xf>
    <xf numFmtId="0" fontId="5" fillId="0" borderId="45" xfId="0" applyFont="1" applyFill="1" applyBorder="1" applyAlignment="1" applyProtection="1">
      <alignment vertical="center"/>
      <protection locked="0"/>
    </xf>
    <xf numFmtId="3" fontId="5" fillId="0" borderId="47" xfId="0" applyNumberFormat="1" applyFont="1" applyFill="1" applyBorder="1" applyAlignment="1" applyProtection="1">
      <alignment vertical="center"/>
    </xf>
    <xf numFmtId="3" fontId="5" fillId="0" borderId="45" xfId="0" applyNumberFormat="1" applyFont="1" applyFill="1" applyBorder="1" applyAlignment="1" applyProtection="1">
      <alignment vertical="center"/>
    </xf>
    <xf numFmtId="164" fontId="5" fillId="0" borderId="48" xfId="0" applyNumberFormat="1" applyFont="1" applyFill="1" applyBorder="1" applyAlignment="1" applyProtection="1">
      <alignment horizontal="center" vertical="center"/>
    </xf>
    <xf numFmtId="3" fontId="5" fillId="0" borderId="49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  <protection locked="0"/>
    </xf>
    <xf numFmtId="164" fontId="5" fillId="0" borderId="10" xfId="0" applyNumberFormat="1" applyFont="1" applyFill="1" applyBorder="1" applyAlignment="1" applyProtection="1">
      <alignment horizontal="center"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9" xfId="0" applyNumberFormat="1" applyFont="1" applyFill="1" applyBorder="1" applyAlignment="1" applyProtection="1">
      <alignment horizontal="center" vertical="center"/>
    </xf>
    <xf numFmtId="3" fontId="5" fillId="0" borderId="8" xfId="0" applyNumberFormat="1" applyFont="1" applyFill="1" applyBorder="1" applyAlignment="1" applyProtection="1">
      <alignment vertical="center"/>
    </xf>
    <xf numFmtId="3" fontId="5" fillId="0" borderId="9" xfId="0" applyNumberFormat="1" applyFont="1" applyFill="1" applyBorder="1" applyAlignment="1" applyProtection="1">
      <alignment vertical="center"/>
    </xf>
    <xf numFmtId="3" fontId="5" fillId="0" borderId="50" xfId="0" applyNumberFormat="1" applyFont="1" applyFill="1" applyBorder="1" applyAlignment="1" applyProtection="1">
      <alignment vertical="center"/>
      <protection locked="0"/>
    </xf>
    <xf numFmtId="3" fontId="5" fillId="0" borderId="51" xfId="0" applyNumberFormat="1" applyFont="1" applyFill="1" applyBorder="1" applyAlignment="1" applyProtection="1">
      <alignment vertical="center"/>
      <protection locked="0"/>
    </xf>
    <xf numFmtId="3" fontId="5" fillId="0" borderId="42" xfId="0" applyNumberFormat="1" applyFont="1" applyFill="1" applyBorder="1" applyAlignment="1" applyProtection="1">
      <alignment vertical="center"/>
      <protection locked="0"/>
    </xf>
    <xf numFmtId="3" fontId="5" fillId="0" borderId="52" xfId="0" applyNumberFormat="1" applyFont="1" applyFill="1" applyBorder="1" applyAlignment="1" applyProtection="1">
      <alignment vertical="center"/>
      <protection locked="0"/>
    </xf>
    <xf numFmtId="3" fontId="5" fillId="0" borderId="53" xfId="0" applyNumberFormat="1" applyFont="1" applyFill="1" applyBorder="1" applyAlignment="1" applyProtection="1">
      <alignment vertical="center"/>
      <protection locked="0"/>
    </xf>
    <xf numFmtId="3" fontId="5" fillId="0" borderId="54" xfId="0" applyNumberFormat="1" applyFont="1" applyFill="1" applyBorder="1" applyAlignment="1" applyProtection="1">
      <alignment vertical="center"/>
      <protection locked="0"/>
    </xf>
    <xf numFmtId="3" fontId="5" fillId="0" borderId="52" xfId="0" applyNumberFormat="1" applyFont="1" applyFill="1" applyBorder="1" applyAlignment="1" applyProtection="1">
      <alignment vertical="center"/>
    </xf>
    <xf numFmtId="3" fontId="5" fillId="0" borderId="55" xfId="0" applyNumberFormat="1" applyFont="1" applyFill="1" applyBorder="1" applyAlignment="1" applyProtection="1">
      <alignment vertical="center"/>
      <protection locked="0"/>
    </xf>
    <xf numFmtId="3" fontId="5" fillId="0" borderId="56" xfId="0" applyNumberFormat="1" applyFont="1" applyFill="1" applyBorder="1" applyAlignment="1" applyProtection="1">
      <alignment vertical="center"/>
      <protection locked="0"/>
    </xf>
    <xf numFmtId="164" fontId="5" fillId="0" borderId="57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3" fontId="5" fillId="0" borderId="55" xfId="0" applyNumberFormat="1" applyFont="1" applyFill="1" applyBorder="1" applyAlignment="1" applyProtection="1">
      <alignment vertical="center"/>
    </xf>
    <xf numFmtId="3" fontId="5" fillId="0" borderId="12" xfId="0" applyNumberFormat="1" applyFont="1" applyFill="1" applyBorder="1" applyAlignment="1" applyProtection="1">
      <alignment vertical="center"/>
    </xf>
    <xf numFmtId="3" fontId="5" fillId="0" borderId="56" xfId="0" applyNumberFormat="1" applyFont="1" applyFill="1" applyBorder="1" applyAlignment="1" applyProtection="1">
      <alignment vertical="center"/>
    </xf>
    <xf numFmtId="3" fontId="5" fillId="0" borderId="19" xfId="0" applyNumberFormat="1" applyFont="1" applyFill="1" applyBorder="1" applyAlignment="1" applyProtection="1">
      <alignment vertical="center"/>
      <protection locked="0"/>
    </xf>
    <xf numFmtId="164" fontId="5" fillId="0" borderId="27" xfId="0" applyNumberFormat="1" applyFont="1" applyFill="1" applyBorder="1" applyAlignment="1" applyProtection="1">
      <alignment horizontal="center" vertical="center"/>
    </xf>
    <xf numFmtId="3" fontId="5" fillId="0" borderId="24" xfId="0" applyNumberFormat="1" applyFont="1" applyFill="1" applyBorder="1" applyAlignment="1" applyProtection="1">
      <alignment vertical="center"/>
      <protection locked="0"/>
    </xf>
    <xf numFmtId="3" fontId="5" fillId="0" borderId="29" xfId="0" applyNumberFormat="1" applyFont="1" applyFill="1" applyBorder="1" applyAlignment="1" applyProtection="1">
      <alignment vertical="center"/>
      <protection locked="0"/>
    </xf>
    <xf numFmtId="3" fontId="5" fillId="0" borderId="30" xfId="0" applyNumberFormat="1" applyFont="1" applyFill="1" applyBorder="1" applyAlignment="1" applyProtection="1">
      <alignment vertical="center"/>
      <protection locked="0"/>
    </xf>
    <xf numFmtId="3" fontId="5" fillId="0" borderId="29" xfId="0" applyNumberFormat="1" applyFont="1" applyFill="1" applyBorder="1" applyAlignment="1" applyProtection="1">
      <alignment vertical="center"/>
    </xf>
    <xf numFmtId="3" fontId="5" fillId="0" borderId="30" xfId="0" applyNumberFormat="1" applyFont="1" applyFill="1" applyBorder="1" applyAlignment="1" applyProtection="1">
      <alignment vertical="center"/>
    </xf>
    <xf numFmtId="3" fontId="5" fillId="0" borderId="53" xfId="0" applyNumberFormat="1" applyFont="1" applyFill="1" applyBorder="1" applyAlignment="1" applyProtection="1">
      <alignment vertical="center"/>
    </xf>
    <xf numFmtId="164" fontId="5" fillId="0" borderId="58" xfId="0" applyNumberFormat="1" applyFont="1" applyFill="1" applyBorder="1" applyAlignment="1" applyProtection="1">
      <alignment horizontal="center" vertical="center"/>
    </xf>
    <xf numFmtId="3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164" fontId="5" fillId="0" borderId="42" xfId="0" applyNumberFormat="1" applyFont="1" applyFill="1" applyBorder="1" applyAlignment="1" applyProtection="1">
      <alignment horizontal="center" vertical="center"/>
    </xf>
    <xf numFmtId="164" fontId="5" fillId="0" borderId="43" xfId="0" applyNumberFormat="1" applyFont="1" applyFill="1" applyBorder="1" applyAlignment="1" applyProtection="1">
      <alignment horizontal="center" vertical="center"/>
    </xf>
    <xf numFmtId="3" fontId="5" fillId="0" borderId="11" xfId="0" applyNumberFormat="1" applyFont="1" applyFill="1" applyBorder="1" applyAlignment="1" applyProtection="1">
      <alignment vertical="center"/>
    </xf>
    <xf numFmtId="3" fontId="5" fillId="0" borderId="33" xfId="0" applyNumberFormat="1" applyFont="1" applyFill="1" applyBorder="1" applyAlignment="1" applyProtection="1">
      <alignment vertical="center"/>
    </xf>
    <xf numFmtId="3" fontId="5" fillId="0" borderId="34" xfId="0" applyNumberFormat="1" applyFont="1" applyFill="1" applyBorder="1" applyAlignment="1" applyProtection="1">
      <alignment vertical="center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35" xfId="0" applyNumberFormat="1" applyFont="1" applyFill="1" applyBorder="1" applyAlignment="1" applyProtection="1">
      <alignment horizontal="center" vertical="center"/>
    </xf>
    <xf numFmtId="3" fontId="5" fillId="0" borderId="36" xfId="0" applyNumberFormat="1" applyFont="1" applyFill="1" applyBorder="1" applyAlignment="1" applyProtection="1">
      <alignment vertical="center"/>
    </xf>
    <xf numFmtId="3" fontId="5" fillId="0" borderId="48" xfId="0" applyNumberFormat="1" applyFont="1" applyFill="1" applyBorder="1" applyAlignment="1" applyProtection="1">
      <alignment vertical="center"/>
      <protection locked="0"/>
    </xf>
    <xf numFmtId="3" fontId="6" fillId="0" borderId="55" xfId="0" applyNumberFormat="1" applyFont="1" applyFill="1" applyBorder="1" applyAlignment="1" applyProtection="1">
      <alignment vertical="center"/>
    </xf>
    <xf numFmtId="3" fontId="6" fillId="0" borderId="56" xfId="0" applyNumberFormat="1" applyFont="1" applyFill="1" applyBorder="1" applyAlignment="1" applyProtection="1">
      <alignment vertical="center"/>
    </xf>
    <xf numFmtId="164" fontId="6" fillId="0" borderId="57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center"/>
    </xf>
    <xf numFmtId="164" fontId="6" fillId="0" borderId="59" xfId="0" applyNumberFormat="1" applyFont="1" applyFill="1" applyBorder="1" applyAlignment="1" applyProtection="1">
      <alignment horizontal="center" vertical="center"/>
    </xf>
    <xf numFmtId="164" fontId="5" fillId="0" borderId="18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5" fontId="5" fillId="0" borderId="22" xfId="0" applyNumberFormat="1" applyFont="1" applyFill="1" applyBorder="1" applyAlignment="1" applyProtection="1">
      <alignment horizontal="center" vertical="center"/>
    </xf>
    <xf numFmtId="165" fontId="5" fillId="0" borderId="26" xfId="0" applyNumberFormat="1" applyFont="1" applyFill="1" applyBorder="1" applyAlignment="1" applyProtection="1">
      <alignment horizontal="center" vertical="center"/>
    </xf>
    <xf numFmtId="165" fontId="5" fillId="0" borderId="48" xfId="0" applyNumberFormat="1" applyFont="1" applyFill="1" applyBorder="1" applyAlignment="1" applyProtection="1">
      <alignment horizontal="center" vertical="center"/>
    </xf>
    <xf numFmtId="164" fontId="5" fillId="0" borderId="60" xfId="0" applyNumberFormat="1" applyFont="1" applyFill="1" applyBorder="1" applyAlignment="1" applyProtection="1">
      <alignment horizontal="center" vertical="center"/>
    </xf>
    <xf numFmtId="164" fontId="5" fillId="0" borderId="61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3" fontId="5" fillId="0" borderId="50" xfId="0" applyNumberFormat="1" applyFont="1" applyFill="1" applyBorder="1" applyAlignment="1" applyProtection="1">
      <alignment vertical="center"/>
    </xf>
    <xf numFmtId="164" fontId="5" fillId="0" borderId="62" xfId="0" applyNumberFormat="1" applyFont="1" applyFill="1" applyBorder="1" applyAlignment="1" applyProtection="1">
      <alignment horizontal="center" vertical="center"/>
    </xf>
    <xf numFmtId="164" fontId="5" fillId="0" borderId="50" xfId="0" applyNumberFormat="1" applyFont="1" applyFill="1" applyBorder="1" applyAlignment="1" applyProtection="1">
      <alignment horizontal="center" vertical="center"/>
    </xf>
    <xf numFmtId="165" fontId="5" fillId="0" borderId="50" xfId="0" applyNumberFormat="1" applyFont="1" applyFill="1" applyBorder="1" applyAlignment="1" applyProtection="1">
      <alignment horizontal="center" vertical="center"/>
    </xf>
    <xf numFmtId="165" fontId="5" fillId="0" borderId="56" xfId="0" applyNumberFormat="1" applyFont="1" applyFill="1" applyBorder="1" applyAlignment="1" applyProtection="1">
      <alignment horizontal="center" vertical="center"/>
    </xf>
    <xf numFmtId="3" fontId="5" fillId="0" borderId="48" xfId="0" applyNumberFormat="1" applyFont="1" applyFill="1" applyBorder="1" applyAlignment="1" applyProtection="1">
      <alignment vertical="center"/>
    </xf>
    <xf numFmtId="164" fontId="5" fillId="0" borderId="22" xfId="0" applyNumberFormat="1" applyFont="1" applyFill="1" applyBorder="1" applyAlignment="1" applyProtection="1">
      <alignment horizontal="center" vertical="center"/>
    </xf>
    <xf numFmtId="165" fontId="5" fillId="0" borderId="19" xfId="0" applyNumberFormat="1" applyFont="1" applyFill="1" applyBorder="1" applyAlignment="1" applyProtection="1">
      <alignment horizontal="center" vertical="center"/>
    </xf>
    <xf numFmtId="3" fontId="6" fillId="0" borderId="31" xfId="0" applyNumberFormat="1" applyFont="1" applyFill="1" applyBorder="1" applyAlignment="1" applyProtection="1">
      <alignment vertical="center"/>
    </xf>
    <xf numFmtId="3" fontId="6" fillId="0" borderId="57" xfId="0" applyNumberFormat="1" applyFont="1" applyFill="1" applyBorder="1" applyAlignment="1" applyProtection="1">
      <alignment vertical="center"/>
    </xf>
    <xf numFmtId="164" fontId="6" fillId="0" borderId="56" xfId="0" applyNumberFormat="1" applyFont="1" applyFill="1" applyBorder="1" applyAlignment="1" applyProtection="1">
      <alignment horizontal="center" vertical="center"/>
    </xf>
    <xf numFmtId="165" fontId="6" fillId="0" borderId="18" xfId="0" applyNumberFormat="1" applyFont="1" applyFill="1" applyBorder="1" applyAlignment="1" applyProtection="1">
      <alignment horizontal="center" vertical="center"/>
    </xf>
    <xf numFmtId="164" fontId="6" fillId="0" borderId="3" xfId="0" applyNumberFormat="1" applyFont="1" applyFill="1" applyBorder="1" applyAlignment="1" applyProtection="1">
      <alignment horizontal="center" vertical="center"/>
    </xf>
    <xf numFmtId="3" fontId="6" fillId="0" borderId="63" xfId="0" applyNumberFormat="1" applyFont="1" applyFill="1" applyBorder="1" applyAlignment="1" applyProtection="1">
      <alignment vertical="center"/>
    </xf>
    <xf numFmtId="3" fontId="6" fillId="0" borderId="55" xfId="0" applyNumberFormat="1" applyFont="1" applyFill="1" applyBorder="1" applyAlignment="1" applyProtection="1">
      <alignment vertical="center"/>
      <protection locked="0"/>
    </xf>
    <xf numFmtId="3" fontId="6" fillId="0" borderId="56" xfId="0" applyNumberFormat="1" applyFont="1" applyFill="1" applyBorder="1" applyAlignment="1" applyProtection="1">
      <alignment vertical="center"/>
      <protection locked="0"/>
    </xf>
    <xf numFmtId="3" fontId="5" fillId="0" borderId="33" xfId="0" applyNumberFormat="1" applyFont="1" applyFill="1" applyBorder="1" applyAlignment="1" applyProtection="1">
      <alignment vertical="center"/>
      <protection locked="0"/>
    </xf>
    <xf numFmtId="3" fontId="5" fillId="0" borderId="36" xfId="0" applyNumberFormat="1" applyFont="1" applyFill="1" applyBorder="1" applyAlignment="1" applyProtection="1">
      <alignment vertical="center"/>
      <protection locked="0"/>
    </xf>
    <xf numFmtId="3" fontId="5" fillId="0" borderId="34" xfId="0" applyNumberFormat="1" applyFont="1" applyFill="1" applyBorder="1" applyAlignment="1" applyProtection="1">
      <alignment vertical="center"/>
      <protection locked="0"/>
    </xf>
    <xf numFmtId="165" fontId="5" fillId="0" borderId="34" xfId="0" applyNumberFormat="1" applyFont="1" applyFill="1" applyBorder="1" applyAlignment="1" applyProtection="1">
      <alignment horizontal="center" vertical="center"/>
    </xf>
    <xf numFmtId="3" fontId="5" fillId="0" borderId="38" xfId="0" applyNumberFormat="1" applyFont="1" applyFill="1" applyBorder="1" applyAlignment="1" applyProtection="1">
      <alignment vertical="center"/>
    </xf>
    <xf numFmtId="3" fontId="5" fillId="0" borderId="39" xfId="0" applyNumberFormat="1" applyFont="1" applyFill="1" applyBorder="1" applyAlignment="1" applyProtection="1">
      <alignment vertical="center"/>
    </xf>
    <xf numFmtId="164" fontId="5" fillId="0" borderId="36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  <protection locked="0"/>
    </xf>
    <xf numFmtId="3" fontId="5" fillId="0" borderId="64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42" xfId="0" applyNumberFormat="1" applyFont="1" applyFill="1" applyBorder="1" applyAlignment="1" applyProtection="1">
      <alignment horizontal="right" vertical="center"/>
      <protection locked="0"/>
    </xf>
    <xf numFmtId="3" fontId="5" fillId="0" borderId="64" xfId="0" applyNumberFormat="1" applyFont="1" applyFill="1" applyBorder="1" applyAlignment="1" applyProtection="1">
      <alignment vertical="center"/>
      <protection locked="0"/>
    </xf>
    <xf numFmtId="3" fontId="5" fillId="0" borderId="42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164" fontId="5" fillId="0" borderId="56" xfId="0" applyNumberFormat="1" applyFont="1" applyFill="1" applyBorder="1" applyAlignment="1" applyProtection="1">
      <alignment horizontal="center" vertical="center"/>
    </xf>
    <xf numFmtId="3" fontId="5" fillId="0" borderId="12" xfId="0" quotePrefix="1" applyNumberFormat="1" applyFont="1" applyFill="1" applyBorder="1" applyAlignment="1" applyProtection="1">
      <alignment horizontal="right" vertical="center"/>
      <protection locked="0"/>
    </xf>
    <xf numFmtId="3" fontId="6" fillId="0" borderId="14" xfId="0" applyNumberFormat="1" applyFont="1" applyFill="1" applyBorder="1" applyAlignment="1" applyProtection="1">
      <alignment vertical="center"/>
    </xf>
    <xf numFmtId="3" fontId="6" fillId="0" borderId="40" xfId="0" applyNumberFormat="1" applyFont="1" applyFill="1" applyBorder="1" applyAlignment="1" applyProtection="1">
      <alignment horizontal="right" vertical="center"/>
    </xf>
    <xf numFmtId="3" fontId="6" fillId="0" borderId="41" xfId="0" applyNumberFormat="1" applyFont="1" applyFill="1" applyBorder="1" applyAlignment="1" applyProtection="1">
      <alignment horizontal="right" vertical="center"/>
    </xf>
    <xf numFmtId="3" fontId="6" fillId="0" borderId="15" xfId="0" applyNumberFormat="1" applyFont="1" applyFill="1" applyBorder="1" applyAlignment="1" applyProtection="1">
      <alignment horizontal="right" vertical="center"/>
    </xf>
    <xf numFmtId="3" fontId="5" fillId="0" borderId="65" xfId="0" applyNumberFormat="1" applyFont="1" applyFill="1" applyBorder="1" applyAlignment="1" applyProtection="1">
      <alignment vertical="center"/>
    </xf>
    <xf numFmtId="3" fontId="5" fillId="0" borderId="64" xfId="0" applyNumberFormat="1" applyFont="1" applyFill="1" applyBorder="1" applyAlignment="1" applyProtection="1">
      <alignment vertical="center"/>
    </xf>
    <xf numFmtId="3" fontId="5" fillId="0" borderId="42" xfId="0" applyNumberFormat="1" applyFont="1" applyFill="1" applyBorder="1" applyAlignment="1" applyProtection="1">
      <alignment vertical="center"/>
    </xf>
    <xf numFmtId="3" fontId="5" fillId="0" borderId="9" xfId="0" applyNumberFormat="1" applyFont="1" applyFill="1" applyBorder="1" applyAlignment="1" applyProtection="1">
      <alignment horizontal="right" vertical="center"/>
    </xf>
    <xf numFmtId="3" fontId="5" fillId="0" borderId="12" xfId="0" applyNumberFormat="1" applyFont="1" applyFill="1" applyBorder="1" applyAlignment="1" applyProtection="1">
      <alignment horizontal="right" vertical="center"/>
    </xf>
    <xf numFmtId="164" fontId="5" fillId="0" borderId="59" xfId="0" applyNumberFormat="1" applyFont="1" applyFill="1" applyBorder="1" applyAlignment="1" applyProtection="1">
      <alignment horizontal="center" vertical="center"/>
    </xf>
    <xf numFmtId="3" fontId="6" fillId="0" borderId="18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" fontId="5" fillId="0" borderId="37" xfId="0" applyNumberFormat="1" applyFont="1" applyFill="1" applyBorder="1" applyAlignment="1" applyProtection="1">
      <alignment vertical="center"/>
    </xf>
    <xf numFmtId="3" fontId="5" fillId="0" borderId="19" xfId="0" applyNumberFormat="1" applyFont="1" applyFill="1" applyBorder="1" applyAlignment="1" applyProtection="1">
      <alignment vertical="center"/>
    </xf>
    <xf numFmtId="3" fontId="5" fillId="0" borderId="26" xfId="0" quotePrefix="1" applyNumberFormat="1" applyFont="1" applyFill="1" applyBorder="1" applyAlignment="1" applyProtection="1">
      <alignment horizontal="right" vertical="center"/>
    </xf>
    <xf numFmtId="3" fontId="5" fillId="0" borderId="28" xfId="0" applyNumberFormat="1" applyFont="1" applyFill="1" applyBorder="1" applyAlignment="1" applyProtection="1">
      <alignment vertical="center"/>
    </xf>
    <xf numFmtId="3" fontId="5" fillId="0" borderId="66" xfId="0" applyNumberFormat="1" applyFont="1" applyFill="1" applyBorder="1" applyAlignment="1" applyProtection="1">
      <alignment vertical="center"/>
    </xf>
    <xf numFmtId="3" fontId="5" fillId="0" borderId="47" xfId="0" quotePrefix="1" applyNumberFormat="1" applyFont="1" applyFill="1" applyBorder="1" applyAlignment="1" applyProtection="1">
      <alignment horizontal="right" vertical="center"/>
    </xf>
    <xf numFmtId="3" fontId="5" fillId="0" borderId="45" xfId="0" quotePrefix="1" applyNumberFormat="1" applyFont="1" applyFill="1" applyBorder="1" applyAlignment="1" applyProtection="1">
      <alignment horizontal="right" vertical="center"/>
    </xf>
    <xf numFmtId="3" fontId="5" fillId="0" borderId="54" xfId="0" applyNumberFormat="1" applyFont="1" applyFill="1" applyBorder="1" applyAlignment="1" applyProtection="1">
      <alignment vertical="center"/>
    </xf>
    <xf numFmtId="3" fontId="5" fillId="0" borderId="69" xfId="0" applyNumberFormat="1" applyFont="1" applyFill="1" applyBorder="1" applyAlignment="1" applyProtection="1">
      <alignment vertical="center"/>
    </xf>
    <xf numFmtId="3" fontId="5" fillId="0" borderId="30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26" xfId="0" quotePrefix="1" applyNumberFormat="1" applyFont="1" applyFill="1" applyBorder="1" applyAlignment="1" applyProtection="1">
      <alignment horizontal="right" vertical="center"/>
      <protection locked="0"/>
    </xf>
    <xf numFmtId="0" fontId="5" fillId="0" borderId="50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67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6" fillId="0" borderId="68" xfId="0" applyFont="1" applyFill="1" applyBorder="1" applyAlignment="1" applyProtection="1">
      <alignment vertical="center"/>
      <protection locked="0"/>
    </xf>
    <xf numFmtId="3" fontId="6" fillId="0" borderId="68" xfId="0" applyNumberFormat="1" applyFont="1" applyFill="1" applyBorder="1" applyAlignment="1" applyProtection="1">
      <alignment vertical="center"/>
      <protection locked="0"/>
    </xf>
    <xf numFmtId="3" fontId="6" fillId="0" borderId="68" xfId="0" applyNumberFormat="1" applyFont="1" applyFill="1" applyBorder="1" applyAlignment="1" applyProtection="1">
      <alignment vertical="center"/>
    </xf>
    <xf numFmtId="3" fontId="5" fillId="0" borderId="69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3" fontId="5" fillId="0" borderId="70" xfId="0" applyNumberFormat="1" applyFont="1" applyFill="1" applyBorder="1" applyAlignment="1" applyProtection="1">
      <alignment vertical="center"/>
    </xf>
    <xf numFmtId="3" fontId="5" fillId="0" borderId="71" xfId="0" applyNumberFormat="1" applyFont="1" applyFill="1" applyBorder="1" applyAlignment="1" applyProtection="1">
      <alignment vertical="center"/>
    </xf>
    <xf numFmtId="164" fontId="5" fillId="0" borderId="71" xfId="0" applyNumberFormat="1" applyFont="1" applyFill="1" applyBorder="1" applyAlignment="1" applyProtection="1">
      <alignment horizontal="center" vertical="center"/>
    </xf>
    <xf numFmtId="164" fontId="5" fillId="0" borderId="72" xfId="0" applyNumberFormat="1" applyFont="1" applyFill="1" applyBorder="1" applyAlignment="1" applyProtection="1">
      <alignment horizontal="center" vertical="center"/>
    </xf>
    <xf numFmtId="3" fontId="5" fillId="0" borderId="49" xfId="0" applyNumberFormat="1" applyFont="1" applyFill="1" applyBorder="1" applyAlignment="1" applyProtection="1">
      <alignment horizontal="right" vertical="center"/>
      <protection locked="0"/>
    </xf>
    <xf numFmtId="3" fontId="5" fillId="0" borderId="73" xfId="0" applyNumberFormat="1" applyFont="1" applyFill="1" applyBorder="1" applyAlignment="1" applyProtection="1">
      <alignment horizontal="right" vertical="center"/>
      <protection locked="0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3" fontId="5" fillId="0" borderId="49" xfId="0" applyNumberFormat="1" applyFont="1" applyFill="1" applyBorder="1" applyAlignment="1" applyProtection="1">
      <alignment vertical="center"/>
    </xf>
    <xf numFmtId="3" fontId="5" fillId="0" borderId="73" xfId="0" applyNumberFormat="1" applyFont="1" applyFill="1" applyBorder="1" applyAlignment="1" applyProtection="1">
      <alignment vertical="center"/>
    </xf>
    <xf numFmtId="3" fontId="5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3" fontId="5" fillId="0" borderId="31" xfId="0" applyNumberFormat="1" applyFont="1" applyFill="1" applyBorder="1" applyAlignment="1" applyProtection="1">
      <alignment vertical="center"/>
    </xf>
    <xf numFmtId="3" fontId="5" fillId="0" borderId="63" xfId="0" applyNumberFormat="1" applyFont="1" applyFill="1" applyBorder="1" applyAlignment="1" applyProtection="1">
      <alignment vertical="center"/>
    </xf>
    <xf numFmtId="3" fontId="5" fillId="0" borderId="57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5" fillId="0" borderId="2" xfId="0" applyFont="1" applyFill="1" applyBorder="1" applyProtection="1"/>
    <xf numFmtId="0" fontId="5" fillId="0" borderId="3" xfId="0" quotePrefix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5" xfId="0" quotePrefix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left" vertical="center" indent="1"/>
    </xf>
    <xf numFmtId="0" fontId="5" fillId="0" borderId="31" xfId="0" applyFont="1" applyFill="1" applyBorder="1" applyAlignment="1" applyProtection="1">
      <alignment horizontal="left" vertical="center" indent="1"/>
    </xf>
    <xf numFmtId="0" fontId="5" fillId="0" borderId="27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77" xfId="0" applyFont="1" applyFill="1" applyBorder="1" applyAlignment="1" applyProtection="1">
      <alignment vertical="center"/>
    </xf>
    <xf numFmtId="0" fontId="5" fillId="0" borderId="4" xfId="0" applyFont="1" applyFill="1" applyBorder="1" applyProtection="1"/>
    <xf numFmtId="0" fontId="5" fillId="0" borderId="77" xfId="0" applyFont="1" applyFill="1" applyBorder="1" applyProtection="1"/>
    <xf numFmtId="0" fontId="5" fillId="0" borderId="1" xfId="0" applyFont="1" applyFill="1" applyBorder="1" applyProtection="1"/>
    <xf numFmtId="0" fontId="5" fillId="0" borderId="80" xfId="0" applyFont="1" applyFill="1" applyBorder="1" applyAlignment="1" applyProtection="1">
      <alignment vertical="center"/>
    </xf>
    <xf numFmtId="3" fontId="5" fillId="0" borderId="3" xfId="0" quotePrefix="1" applyNumberFormat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indent="1"/>
    </xf>
    <xf numFmtId="0" fontId="5" fillId="0" borderId="28" xfId="0" applyFont="1" applyFill="1" applyBorder="1" applyAlignment="1" applyProtection="1">
      <alignment horizontal="left" indent="1"/>
    </xf>
    <xf numFmtId="0" fontId="5" fillId="0" borderId="28" xfId="0" applyFont="1" applyFill="1" applyBorder="1" applyAlignment="1" applyProtection="1">
      <alignment vertical="center"/>
    </xf>
    <xf numFmtId="0" fontId="0" fillId="0" borderId="78" xfId="0" applyBorder="1" applyAlignment="1">
      <alignment vertical="center"/>
    </xf>
    <xf numFmtId="0" fontId="0" fillId="0" borderId="80" xfId="0" applyBorder="1" applyAlignment="1">
      <alignment vertical="center"/>
    </xf>
    <xf numFmtId="0" fontId="5" fillId="0" borderId="4" xfId="0" quotePrefix="1" applyFont="1" applyFill="1" applyBorder="1" applyAlignment="1" applyProtection="1">
      <alignment horizontal="left" vertical="center"/>
    </xf>
    <xf numFmtId="0" fontId="0" fillId="0" borderId="77" xfId="0" applyBorder="1" applyAlignment="1">
      <alignment vertical="center"/>
    </xf>
    <xf numFmtId="0" fontId="0" fillId="0" borderId="27" xfId="0" applyBorder="1" applyAlignment="1">
      <alignment vertical="center"/>
    </xf>
    <xf numFmtId="0" fontId="5" fillId="0" borderId="40" xfId="0" applyFont="1" applyFill="1" applyBorder="1" applyAlignment="1" applyProtection="1">
      <alignment horizontal="center"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32" xfId="0" quotePrefix="1" applyFont="1" applyFill="1" applyBorder="1" applyAlignment="1" applyProtection="1">
      <alignment horizontal="left" vertical="center"/>
    </xf>
    <xf numFmtId="0" fontId="0" fillId="0" borderId="79" xfId="0" applyBorder="1" applyAlignment="1">
      <alignment vertical="center"/>
    </xf>
    <xf numFmtId="0" fontId="0" fillId="0" borderId="81" xfId="0" applyBorder="1" applyAlignment="1">
      <alignment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31" xfId="0" quotePrefix="1" applyFont="1" applyFill="1" applyBorder="1" applyAlignment="1" applyProtection="1">
      <alignment horizontal="left" vertical="center"/>
    </xf>
    <xf numFmtId="0" fontId="6" fillId="0" borderId="70" xfId="0" applyFont="1" applyFill="1" applyBorder="1" applyAlignment="1" applyProtection="1">
      <alignment horizontal="center" vertical="center"/>
    </xf>
    <xf numFmtId="0" fontId="2" fillId="0" borderId="76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2" fillId="0" borderId="57" xfId="0" applyFont="1" applyFill="1" applyBorder="1" applyAlignment="1" applyProtection="1">
      <alignment horizontal="center" vertical="center" wrapText="1"/>
    </xf>
    <xf numFmtId="0" fontId="2" fillId="0" borderId="77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74" xfId="0" applyFont="1" applyFill="1" applyBorder="1" applyAlignment="1" applyProtection="1">
      <alignment horizontal="center" vertical="center"/>
    </xf>
    <xf numFmtId="0" fontId="2" fillId="0" borderId="75" xfId="0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6" fillId="0" borderId="57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0" fillId="0" borderId="0" xfId="0" applyAlignment="1">
      <alignment vertical="center"/>
    </xf>
    <xf numFmtId="0" fontId="2" fillId="0" borderId="31" xfId="0" applyFont="1" applyFill="1" applyBorder="1" applyAlignment="1" applyProtection="1">
      <alignment horizontal="left" vertical="center"/>
    </xf>
    <xf numFmtId="0" fontId="0" fillId="0" borderId="1" xfId="0" applyBorder="1" applyAlignment="1"/>
    <xf numFmtId="0" fontId="0" fillId="0" borderId="5" xfId="0" applyBorder="1" applyAlignment="1"/>
    <xf numFmtId="0" fontId="3" fillId="0" borderId="0" xfId="0" applyFont="1" applyFill="1" applyBorder="1" applyAlignment="1" applyProtection="1">
      <alignment horizontal="center"/>
    </xf>
    <xf numFmtId="0" fontId="0" fillId="0" borderId="0" xfId="0" applyAlignment="1"/>
    <xf numFmtId="0" fontId="8" fillId="0" borderId="1" xfId="0" applyFont="1" applyFill="1" applyBorder="1" applyAlignment="1" applyProtection="1">
      <alignment horizontal="right"/>
    </xf>
    <xf numFmtId="0" fontId="5" fillId="0" borderId="28" xfId="0" quotePrefix="1" applyFont="1" applyFill="1" applyBorder="1" applyAlignment="1" applyProtection="1">
      <alignment vertical="center"/>
    </xf>
    <xf numFmtId="0" fontId="0" fillId="0" borderId="78" xfId="0" applyBorder="1" applyAlignment="1"/>
    <xf numFmtId="0" fontId="0" fillId="0" borderId="80" xfId="0" applyBorder="1" applyAlignment="1"/>
    <xf numFmtId="0" fontId="5" fillId="0" borderId="4" xfId="0" quotePrefix="1" applyFont="1" applyFill="1" applyBorder="1" applyAlignment="1" applyProtection="1">
      <alignment vertical="center"/>
    </xf>
    <xf numFmtId="0" fontId="0" fillId="0" borderId="77" xfId="0" applyBorder="1" applyAlignment="1"/>
    <xf numFmtId="0" fontId="0" fillId="0" borderId="27" xfId="0" applyBorder="1" applyAlignment="1"/>
    <xf numFmtId="0" fontId="2" fillId="0" borderId="40" xfId="0" quotePrefix="1" applyFont="1" applyFill="1" applyBorder="1" applyAlignment="1" applyProtection="1">
      <alignment vertical="center"/>
    </xf>
    <xf numFmtId="0" fontId="0" fillId="0" borderId="74" xfId="0" applyBorder="1" applyAlignment="1"/>
    <xf numFmtId="0" fontId="0" fillId="0" borderId="75" xfId="0" applyBorder="1" applyAlignment="1"/>
    <xf numFmtId="0" fontId="5" fillId="0" borderId="4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6" fillId="0" borderId="32" xfId="0" applyFont="1" applyFill="1" applyBorder="1" applyAlignment="1" applyProtection="1">
      <alignment horizontal="left" vertical="center"/>
    </xf>
    <xf numFmtId="0" fontId="2" fillId="0" borderId="40" xfId="0" applyFont="1" applyFill="1" applyBorder="1" applyAlignment="1" applyProtection="1">
      <alignment vertical="center"/>
    </xf>
    <xf numFmtId="0" fontId="2" fillId="0" borderId="40" xfId="0" quotePrefix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31" xfId="0" applyFont="1" applyFill="1" applyBorder="1" applyAlignment="1" applyProtection="1">
      <alignment vertical="center"/>
    </xf>
    <xf numFmtId="0" fontId="7" fillId="0" borderId="40" xfId="0" quotePrefix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showGridLines="0" tabSelected="1" zoomScale="115" zoomScaleNormal="115" zoomScaleSheetLayoutView="100" workbookViewId="0">
      <selection activeCell="N108" sqref="N108:R108"/>
    </sheetView>
  </sheetViews>
  <sheetFormatPr defaultRowHeight="12.75" x14ac:dyDescent="0.2"/>
  <cols>
    <col min="1" max="1" width="6.140625" style="214" bestFit="1" customWidth="1"/>
    <col min="2" max="2" width="0.28515625" style="214" customWidth="1"/>
    <col min="3" max="3" width="36.42578125" style="1" customWidth="1"/>
    <col min="4" max="5" width="9.140625" style="1"/>
    <col min="6" max="6" width="9.140625" style="1" customWidth="1"/>
    <col min="7" max="8" width="5.85546875" style="1" customWidth="1"/>
    <col min="9" max="11" width="9.140625" style="1"/>
    <col min="12" max="13" width="5.85546875" style="1" customWidth="1"/>
    <col min="14" max="16" width="9.140625" style="1"/>
    <col min="17" max="18" width="5.85546875" style="1" customWidth="1"/>
    <col min="19" max="19" width="9.140625" style="1"/>
    <col min="20" max="20" width="11.140625" style="1" bestFit="1" customWidth="1"/>
    <col min="21" max="22" width="11" style="1" bestFit="1" customWidth="1"/>
    <col min="23" max="16384" width="9.140625" style="1"/>
  </cols>
  <sheetData>
    <row r="1" spans="1:18" x14ac:dyDescent="0.2">
      <c r="Q1" s="272" t="s">
        <v>0</v>
      </c>
      <c r="R1" s="272"/>
    </row>
    <row r="2" spans="1:18" x14ac:dyDescent="0.2">
      <c r="O2" s="2"/>
    </row>
    <row r="3" spans="1:18" x14ac:dyDescent="0.2">
      <c r="E3" s="1" t="s">
        <v>1</v>
      </c>
      <c r="Q3" s="273"/>
      <c r="R3" s="273"/>
    </row>
    <row r="4" spans="1:18" ht="18" x14ac:dyDescent="0.25">
      <c r="A4" s="278" t="s">
        <v>37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</row>
    <row r="5" spans="1:18" ht="20.25" x14ac:dyDescent="0.3">
      <c r="C5" s="3"/>
      <c r="E5" s="3"/>
      <c r="F5" s="4"/>
      <c r="G5" s="5"/>
      <c r="H5" s="5"/>
      <c r="I5" s="6"/>
      <c r="J5" s="5"/>
      <c r="K5" s="5"/>
      <c r="L5" s="4"/>
      <c r="M5" s="4"/>
      <c r="N5" s="4"/>
      <c r="O5" s="4"/>
      <c r="P5" s="4"/>
      <c r="Q5" s="4"/>
      <c r="R5" s="4"/>
    </row>
    <row r="6" spans="1:18" ht="13.5" thickBot="1" x14ac:dyDescent="0.25">
      <c r="A6" s="280" t="s">
        <v>2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</row>
    <row r="7" spans="1:18" ht="27" customHeight="1" thickBot="1" x14ac:dyDescent="0.25">
      <c r="A7" s="245" t="s">
        <v>32</v>
      </c>
      <c r="B7" s="240"/>
      <c r="C7" s="241"/>
      <c r="D7" s="265" t="s">
        <v>34</v>
      </c>
      <c r="E7" s="266"/>
      <c r="F7" s="266"/>
      <c r="G7" s="266"/>
      <c r="H7" s="267"/>
      <c r="I7" s="265" t="s">
        <v>35</v>
      </c>
      <c r="J7" s="266"/>
      <c r="K7" s="266"/>
      <c r="L7" s="266"/>
      <c r="M7" s="267"/>
      <c r="N7" s="265" t="s">
        <v>3</v>
      </c>
      <c r="O7" s="266"/>
      <c r="P7" s="266"/>
      <c r="Q7" s="266"/>
      <c r="R7" s="267"/>
    </row>
    <row r="8" spans="1:18" ht="13.5" customHeight="1" x14ac:dyDescent="0.2">
      <c r="A8" s="246"/>
      <c r="B8" s="247"/>
      <c r="C8" s="248"/>
      <c r="D8" s="269" t="s">
        <v>33</v>
      </c>
      <c r="E8" s="270"/>
      <c r="F8" s="259" t="s">
        <v>9</v>
      </c>
      <c r="G8" s="257" t="s">
        <v>5</v>
      </c>
      <c r="H8" s="258"/>
      <c r="I8" s="269" t="s">
        <v>33</v>
      </c>
      <c r="J8" s="270"/>
      <c r="K8" s="259" t="s">
        <v>36</v>
      </c>
      <c r="L8" s="257" t="s">
        <v>5</v>
      </c>
      <c r="M8" s="258"/>
      <c r="N8" s="29" t="s">
        <v>6</v>
      </c>
      <c r="O8" s="30"/>
      <c r="P8" s="259" t="s">
        <v>36</v>
      </c>
      <c r="Q8" s="257" t="s">
        <v>5</v>
      </c>
      <c r="R8" s="258"/>
    </row>
    <row r="9" spans="1:18" ht="13.5" thickBot="1" x14ac:dyDescent="0.25">
      <c r="A9" s="249"/>
      <c r="B9" s="250"/>
      <c r="C9" s="251"/>
      <c r="D9" s="31" t="s">
        <v>7</v>
      </c>
      <c r="E9" s="32" t="s">
        <v>8</v>
      </c>
      <c r="F9" s="271"/>
      <c r="G9" s="32" t="s">
        <v>10</v>
      </c>
      <c r="H9" s="33" t="s">
        <v>11</v>
      </c>
      <c r="I9" s="31" t="s">
        <v>7</v>
      </c>
      <c r="J9" s="32" t="s">
        <v>8</v>
      </c>
      <c r="K9" s="260"/>
      <c r="L9" s="32" t="s">
        <v>10</v>
      </c>
      <c r="M9" s="33" t="s">
        <v>11</v>
      </c>
      <c r="N9" s="34" t="s">
        <v>7</v>
      </c>
      <c r="O9" s="35" t="s">
        <v>8</v>
      </c>
      <c r="P9" s="260"/>
      <c r="Q9" s="35" t="s">
        <v>10</v>
      </c>
      <c r="R9" s="36" t="s">
        <v>11</v>
      </c>
    </row>
    <row r="10" spans="1:18" ht="13.5" thickBot="1" x14ac:dyDescent="0.25">
      <c r="A10" s="242">
        <v>1</v>
      </c>
      <c r="B10" s="243"/>
      <c r="C10" s="244"/>
      <c r="D10" s="37">
        <v>2</v>
      </c>
      <c r="E10" s="38">
        <v>3</v>
      </c>
      <c r="F10" s="38">
        <v>4</v>
      </c>
      <c r="G10" s="39">
        <v>5</v>
      </c>
      <c r="H10" s="40">
        <v>6</v>
      </c>
      <c r="I10" s="37">
        <v>7</v>
      </c>
      <c r="J10" s="38">
        <v>8</v>
      </c>
      <c r="K10" s="38">
        <v>9</v>
      </c>
      <c r="L10" s="39">
        <v>10</v>
      </c>
      <c r="M10" s="40">
        <v>11</v>
      </c>
      <c r="N10" s="37">
        <v>12</v>
      </c>
      <c r="O10" s="38">
        <v>13</v>
      </c>
      <c r="P10" s="38">
        <v>14</v>
      </c>
      <c r="Q10" s="39">
        <v>15</v>
      </c>
      <c r="R10" s="40">
        <v>16</v>
      </c>
    </row>
    <row r="11" spans="1:18" ht="13.5" thickBot="1" x14ac:dyDescent="0.25">
      <c r="A11" s="287" t="s">
        <v>12</v>
      </c>
      <c r="B11" s="288"/>
      <c r="C11" s="289"/>
      <c r="D11" s="45">
        <f>D$12+D$24</f>
        <v>5967536</v>
      </c>
      <c r="E11" s="46">
        <f>E$12+E$24</f>
        <v>6548398</v>
      </c>
      <c r="F11" s="47">
        <f>F$12+F$24</f>
        <v>6610859</v>
      </c>
      <c r="G11" s="48">
        <f>IF(ISERROR($F11/$D11*100),"x",$F11/$D11*100)</f>
        <v>110.7803790375123</v>
      </c>
      <c r="H11" s="49">
        <f>IF(ISERROR($F11/$E11*100),"x",$F11/$E11*100)</f>
        <v>100.95383634287347</v>
      </c>
      <c r="I11" s="50">
        <f>I$12+I$24</f>
        <v>854974</v>
      </c>
      <c r="J11" s="46">
        <f>J$12+J$24</f>
        <v>878164</v>
      </c>
      <c r="K11" s="47">
        <f>K$12+K$24</f>
        <v>932048</v>
      </c>
      <c r="L11" s="51">
        <f>IF(ISERROR($K11/$I11*100),"x",$K11/$I11*100)</f>
        <v>109.01477705754795</v>
      </c>
      <c r="M11" s="52">
        <f t="shared" ref="M11:M18" si="0">IF(ISERROR($K11/$J11*100),"x",$K11/$J11*100)</f>
        <v>106.13598371147074</v>
      </c>
      <c r="N11" s="53">
        <f>N$12+N$24</f>
        <v>6822510</v>
      </c>
      <c r="O11" s="53">
        <f>O$12+O$24</f>
        <v>7426562</v>
      </c>
      <c r="P11" s="53">
        <f>P$12+P$24</f>
        <v>7542907</v>
      </c>
      <c r="Q11" s="54">
        <f>IF(ISERROR($P11/$N11*100),"x",$P11/$N11*100)</f>
        <v>110.55911973745734</v>
      </c>
      <c r="R11" s="52">
        <f>IF(ISERROR($P11/$O11*100),"x",$P11/$O11*100)</f>
        <v>101.56660645935496</v>
      </c>
    </row>
    <row r="12" spans="1:18" x14ac:dyDescent="0.2">
      <c r="A12" s="284" t="s">
        <v>69</v>
      </c>
      <c r="B12" s="285"/>
      <c r="C12" s="286"/>
      <c r="D12" s="55">
        <v>5537639</v>
      </c>
      <c r="E12" s="56">
        <v>5950122</v>
      </c>
      <c r="F12" s="56">
        <v>5860476</v>
      </c>
      <c r="G12" s="57">
        <f>IF(ISERROR($F12/$D12*100),"x",$F12/$D12*100)</f>
        <v>105.82986720513922</v>
      </c>
      <c r="H12" s="58">
        <f>IF(ISERROR($F12/$E12*100),"x",$F12/$E12*100)</f>
        <v>98.493375429949168</v>
      </c>
      <c r="I12" s="59">
        <v>268596</v>
      </c>
      <c r="J12" s="60">
        <v>254835</v>
      </c>
      <c r="K12" s="60">
        <v>258104</v>
      </c>
      <c r="L12" s="57">
        <f t="shared" ref="L12:L18" si="1">IF(ISERROR($K12/$I12*100),"x",$K12/$I12*100)</f>
        <v>96.093761634573866</v>
      </c>
      <c r="M12" s="61">
        <f t="shared" si="0"/>
        <v>101.28279082543608</v>
      </c>
      <c r="N12" s="62">
        <f>D12+I12</f>
        <v>5806235</v>
      </c>
      <c r="O12" s="63">
        <f>E12+J12</f>
        <v>6204957</v>
      </c>
      <c r="P12" s="63">
        <f>F12+K12</f>
        <v>6118580</v>
      </c>
      <c r="Q12" s="57">
        <f t="shared" ref="Q12:Q37" si="2">IF(ISERROR($P12/$N12*100),"x",$P12/$N12*100)</f>
        <v>105.37947568432899</v>
      </c>
      <c r="R12" s="61">
        <f>IF(ISERROR($P12/$O12*100),"x",$P12/$O12*100)</f>
        <v>98.607935558618692</v>
      </c>
    </row>
    <row r="13" spans="1:18" x14ac:dyDescent="0.2">
      <c r="A13" s="281" t="s">
        <v>70</v>
      </c>
      <c r="B13" s="282"/>
      <c r="C13" s="283"/>
      <c r="D13" s="64"/>
      <c r="E13" s="65"/>
      <c r="F13" s="65"/>
      <c r="G13" s="66"/>
      <c r="H13" s="58"/>
      <c r="I13" s="64"/>
      <c r="J13" s="67"/>
      <c r="K13" s="65"/>
      <c r="L13" s="66"/>
      <c r="M13" s="68"/>
      <c r="N13" s="64"/>
      <c r="O13" s="65"/>
      <c r="P13" s="69"/>
      <c r="Q13" s="70"/>
      <c r="R13" s="58"/>
    </row>
    <row r="14" spans="1:18" x14ac:dyDescent="0.2">
      <c r="A14" s="224">
        <v>1111</v>
      </c>
      <c r="B14" s="222"/>
      <c r="C14" s="216" t="s">
        <v>39</v>
      </c>
      <c r="D14" s="71">
        <v>1238685</v>
      </c>
      <c r="E14" s="72">
        <v>1238685</v>
      </c>
      <c r="F14" s="72">
        <v>1248888</v>
      </c>
      <c r="G14" s="73">
        <f>IF(ISERROR($F14/$D14*100),"x",$F14/$D14*100)</f>
        <v>100.82369609707069</v>
      </c>
      <c r="H14" s="74">
        <f>IF(ISERROR($F14/$E14*100),"x",$F14/$E14*100)</f>
        <v>100.82369609707069</v>
      </c>
      <c r="I14" s="75">
        <v>0</v>
      </c>
      <c r="J14" s="76">
        <v>0</v>
      </c>
      <c r="K14" s="72">
        <v>0</v>
      </c>
      <c r="L14" s="73" t="str">
        <f t="shared" si="1"/>
        <v>x</v>
      </c>
      <c r="M14" s="74" t="str">
        <f t="shared" si="0"/>
        <v>x</v>
      </c>
      <c r="N14" s="77">
        <f t="shared" ref="N14:P24" si="3">D14+I14</f>
        <v>1238685</v>
      </c>
      <c r="O14" s="78">
        <f t="shared" si="3"/>
        <v>1238685</v>
      </c>
      <c r="P14" s="78">
        <f t="shared" si="3"/>
        <v>1248888</v>
      </c>
      <c r="Q14" s="79">
        <f t="shared" si="2"/>
        <v>100.82369609707069</v>
      </c>
      <c r="R14" s="74">
        <f>IF(ISERROR($P14/$O14*100),"x",$P14/$O14*100)</f>
        <v>100.82369609707069</v>
      </c>
    </row>
    <row r="15" spans="1:18" x14ac:dyDescent="0.2">
      <c r="A15" s="224">
        <v>1112</v>
      </c>
      <c r="B15" s="222"/>
      <c r="C15" s="217" t="s">
        <v>72</v>
      </c>
      <c r="D15" s="80">
        <v>43515</v>
      </c>
      <c r="E15" s="81">
        <v>43515</v>
      </c>
      <c r="F15" s="81">
        <v>43366</v>
      </c>
      <c r="G15" s="79">
        <f t="shared" ref="G15:G39" si="4">IF(ISERROR($F15/$D15*100),"x",$F15/$D15*100)</f>
        <v>99.657589337010222</v>
      </c>
      <c r="H15" s="82">
        <f t="shared" ref="H15:H37" si="5">IF(ISERROR($F15/$E15*100),"x",$F15/$E15*100)</f>
        <v>99.657589337010222</v>
      </c>
      <c r="I15" s="83">
        <v>0</v>
      </c>
      <c r="J15" s="81">
        <v>0</v>
      </c>
      <c r="K15" s="81">
        <v>0</v>
      </c>
      <c r="L15" s="84" t="str">
        <f t="shared" si="1"/>
        <v>x</v>
      </c>
      <c r="M15" s="82" t="str">
        <f t="shared" si="0"/>
        <v>x</v>
      </c>
      <c r="N15" s="85">
        <f t="shared" si="3"/>
        <v>43515</v>
      </c>
      <c r="O15" s="86">
        <f t="shared" si="3"/>
        <v>43515</v>
      </c>
      <c r="P15" s="86">
        <f t="shared" si="3"/>
        <v>43366</v>
      </c>
      <c r="Q15" s="79">
        <f t="shared" si="2"/>
        <v>99.657589337010222</v>
      </c>
      <c r="R15" s="82">
        <f>IF(ISERROR($P15/$O15*100),"x",$P15/$O15*100)</f>
        <v>99.657589337010222</v>
      </c>
    </row>
    <row r="16" spans="1:18" x14ac:dyDescent="0.2">
      <c r="A16" s="224">
        <v>1113</v>
      </c>
      <c r="B16" s="222"/>
      <c r="C16" s="217" t="s">
        <v>40</v>
      </c>
      <c r="D16" s="80">
        <v>109928</v>
      </c>
      <c r="E16" s="81">
        <v>109928</v>
      </c>
      <c r="F16" s="81">
        <v>129459</v>
      </c>
      <c r="G16" s="79">
        <f t="shared" si="4"/>
        <v>117.76708390946801</v>
      </c>
      <c r="H16" s="82">
        <f t="shared" si="5"/>
        <v>117.76708390946801</v>
      </c>
      <c r="I16" s="83">
        <v>0</v>
      </c>
      <c r="J16" s="81">
        <v>0</v>
      </c>
      <c r="K16" s="81">
        <v>0</v>
      </c>
      <c r="L16" s="84" t="str">
        <f t="shared" si="1"/>
        <v>x</v>
      </c>
      <c r="M16" s="82" t="str">
        <f t="shared" si="0"/>
        <v>x</v>
      </c>
      <c r="N16" s="85">
        <f t="shared" si="3"/>
        <v>109928</v>
      </c>
      <c r="O16" s="86">
        <f t="shared" si="3"/>
        <v>109928</v>
      </c>
      <c r="P16" s="86">
        <f t="shared" si="3"/>
        <v>129459</v>
      </c>
      <c r="Q16" s="79">
        <f t="shared" si="2"/>
        <v>117.76708390946801</v>
      </c>
      <c r="R16" s="82">
        <f t="shared" ref="R16:R37" si="6">IF(ISERROR($P16/$O16*100),"x",$P16/$O16*100)</f>
        <v>117.76708390946801</v>
      </c>
    </row>
    <row r="17" spans="1:18" x14ac:dyDescent="0.2">
      <c r="A17" s="224">
        <v>1121</v>
      </c>
      <c r="B17" s="222"/>
      <c r="C17" s="218" t="s">
        <v>41</v>
      </c>
      <c r="D17" s="80">
        <v>1158139</v>
      </c>
      <c r="E17" s="81">
        <v>1158139</v>
      </c>
      <c r="F17" s="81">
        <v>1271061</v>
      </c>
      <c r="G17" s="79">
        <f t="shared" si="4"/>
        <v>109.7502976758403</v>
      </c>
      <c r="H17" s="82">
        <f t="shared" si="5"/>
        <v>109.7502976758403</v>
      </c>
      <c r="I17" s="83">
        <v>0</v>
      </c>
      <c r="J17" s="81">
        <v>0</v>
      </c>
      <c r="K17" s="81">
        <v>0</v>
      </c>
      <c r="L17" s="84" t="str">
        <f t="shared" si="1"/>
        <v>x</v>
      </c>
      <c r="M17" s="82" t="str">
        <f>IF(ISERROR($K17/$J17*100),"x",$K17/$J17*100)</f>
        <v>x</v>
      </c>
      <c r="N17" s="85">
        <f t="shared" si="3"/>
        <v>1158139</v>
      </c>
      <c r="O17" s="86">
        <f t="shared" si="3"/>
        <v>1158139</v>
      </c>
      <c r="P17" s="86">
        <f t="shared" si="3"/>
        <v>1271061</v>
      </c>
      <c r="Q17" s="79">
        <f t="shared" si="2"/>
        <v>109.7502976758403</v>
      </c>
      <c r="R17" s="82">
        <f t="shared" si="6"/>
        <v>109.7502976758403</v>
      </c>
    </row>
    <row r="18" spans="1:18" x14ac:dyDescent="0.2">
      <c r="A18" s="224">
        <v>1211</v>
      </c>
      <c r="B18" s="222"/>
      <c r="C18" s="218" t="s">
        <v>42</v>
      </c>
      <c r="D18" s="80">
        <v>2818117</v>
      </c>
      <c r="E18" s="81">
        <v>2818117</v>
      </c>
      <c r="F18" s="81">
        <v>2565161</v>
      </c>
      <c r="G18" s="79">
        <f t="shared" si="4"/>
        <v>91.023935486000056</v>
      </c>
      <c r="H18" s="82">
        <f t="shared" si="5"/>
        <v>91.023935486000056</v>
      </c>
      <c r="I18" s="83">
        <v>0</v>
      </c>
      <c r="J18" s="81">
        <v>0</v>
      </c>
      <c r="K18" s="81">
        <v>0</v>
      </c>
      <c r="L18" s="84" t="str">
        <f t="shared" si="1"/>
        <v>x</v>
      </c>
      <c r="M18" s="82" t="str">
        <f t="shared" si="0"/>
        <v>x</v>
      </c>
      <c r="N18" s="85">
        <f t="shared" si="3"/>
        <v>2818117</v>
      </c>
      <c r="O18" s="86">
        <f t="shared" si="3"/>
        <v>2818117</v>
      </c>
      <c r="P18" s="86">
        <f t="shared" si="3"/>
        <v>2565161</v>
      </c>
      <c r="Q18" s="66">
        <f t="shared" si="2"/>
        <v>91.023935486000056</v>
      </c>
      <c r="R18" s="82">
        <f t="shared" si="6"/>
        <v>91.023935486000056</v>
      </c>
    </row>
    <row r="19" spans="1:18" x14ac:dyDescent="0.2">
      <c r="A19" s="224" t="s">
        <v>38</v>
      </c>
      <c r="B19" s="222"/>
      <c r="C19" s="218" t="s">
        <v>49</v>
      </c>
      <c r="D19" s="83">
        <v>0</v>
      </c>
      <c r="E19" s="87">
        <v>4268</v>
      </c>
      <c r="F19" s="81">
        <v>13230</v>
      </c>
      <c r="G19" s="79" t="str">
        <f t="shared" si="4"/>
        <v>x</v>
      </c>
      <c r="H19" s="82">
        <f t="shared" si="5"/>
        <v>309.98125585754451</v>
      </c>
      <c r="I19" s="88">
        <v>4000</v>
      </c>
      <c r="J19" s="81">
        <v>4077</v>
      </c>
      <c r="K19" s="89">
        <v>5072</v>
      </c>
      <c r="L19" s="84">
        <f>IF(ISERROR($K19/$I19*100),"x",$K19/$I19*100)</f>
        <v>126.8</v>
      </c>
      <c r="M19" s="82">
        <f>IF(ISERROR($K19/$J19*100),"x",$K19/$J19*100)</f>
        <v>124.40519990188865</v>
      </c>
      <c r="N19" s="85">
        <f t="shared" si="3"/>
        <v>4000</v>
      </c>
      <c r="O19" s="86">
        <f t="shared" si="3"/>
        <v>8345</v>
      </c>
      <c r="P19" s="86">
        <f t="shared" si="3"/>
        <v>18302</v>
      </c>
      <c r="Q19" s="84">
        <f t="shared" si="2"/>
        <v>457.55</v>
      </c>
      <c r="R19" s="82">
        <f t="shared" si="6"/>
        <v>219.31695626123425</v>
      </c>
    </row>
    <row r="20" spans="1:18" x14ac:dyDescent="0.2">
      <c r="A20" s="224" t="s">
        <v>44</v>
      </c>
      <c r="B20" s="222"/>
      <c r="C20" s="216" t="s">
        <v>43</v>
      </c>
      <c r="D20" s="83">
        <v>130000</v>
      </c>
      <c r="E20" s="87">
        <v>130000</v>
      </c>
      <c r="F20" s="81">
        <v>131085</v>
      </c>
      <c r="G20" s="79">
        <f t="shared" si="4"/>
        <v>100.83461538461538</v>
      </c>
      <c r="H20" s="82">
        <f t="shared" si="5"/>
        <v>100.83461538461538</v>
      </c>
      <c r="I20" s="80">
        <v>91562</v>
      </c>
      <c r="J20" s="81">
        <v>72510</v>
      </c>
      <c r="K20" s="81">
        <v>53390</v>
      </c>
      <c r="L20" s="84">
        <f t="shared" ref="L20:L37" si="7">IF(ISERROR($K20/$I20*100),"x",$K20/$I20*100)</f>
        <v>58.310216028483431</v>
      </c>
      <c r="M20" s="82">
        <f t="shared" ref="M20:M37" si="8">IF(ISERROR($K20/$J20*100),"x",$K20/$J20*100)</f>
        <v>73.631223279547655</v>
      </c>
      <c r="N20" s="85">
        <f t="shared" si="3"/>
        <v>221562</v>
      </c>
      <c r="O20" s="86">
        <f t="shared" si="3"/>
        <v>202510</v>
      </c>
      <c r="P20" s="86">
        <f t="shared" si="3"/>
        <v>184475</v>
      </c>
      <c r="Q20" s="84">
        <f t="shared" si="2"/>
        <v>83.26111878390698</v>
      </c>
      <c r="R20" s="82">
        <f t="shared" si="6"/>
        <v>91.094266949780263</v>
      </c>
    </row>
    <row r="21" spans="1:18" x14ac:dyDescent="0.2">
      <c r="A21" s="224" t="s">
        <v>45</v>
      </c>
      <c r="B21" s="222"/>
      <c r="C21" s="218" t="s">
        <v>46</v>
      </c>
      <c r="D21" s="90">
        <v>5000</v>
      </c>
      <c r="E21" s="91">
        <v>175355</v>
      </c>
      <c r="F21" s="91">
        <v>216117</v>
      </c>
      <c r="G21" s="79" t="s">
        <v>14</v>
      </c>
      <c r="H21" s="82">
        <f t="shared" si="5"/>
        <v>123.24541644093409</v>
      </c>
      <c r="I21" s="92">
        <v>8522</v>
      </c>
      <c r="J21" s="81">
        <v>8420</v>
      </c>
      <c r="K21" s="81">
        <v>8046</v>
      </c>
      <c r="L21" s="84">
        <f t="shared" si="7"/>
        <v>94.414456700305095</v>
      </c>
      <c r="M21" s="82">
        <f t="shared" si="8"/>
        <v>95.558194774346788</v>
      </c>
      <c r="N21" s="93">
        <f t="shared" si="3"/>
        <v>13522</v>
      </c>
      <c r="O21" s="86">
        <f t="shared" si="3"/>
        <v>183775</v>
      </c>
      <c r="P21" s="86">
        <f t="shared" si="3"/>
        <v>224163</v>
      </c>
      <c r="Q21" s="66" t="s">
        <v>14</v>
      </c>
      <c r="R21" s="82">
        <f t="shared" si="6"/>
        <v>121.97687389470819</v>
      </c>
    </row>
    <row r="22" spans="1:18" x14ac:dyDescent="0.2">
      <c r="A22" s="224">
        <v>1361</v>
      </c>
      <c r="B22" s="222"/>
      <c r="C22" s="216" t="s">
        <v>47</v>
      </c>
      <c r="D22" s="90">
        <v>34255</v>
      </c>
      <c r="E22" s="91">
        <v>34255</v>
      </c>
      <c r="F22" s="91">
        <v>42169</v>
      </c>
      <c r="G22" s="79">
        <f t="shared" si="4"/>
        <v>123.10319661363305</v>
      </c>
      <c r="H22" s="82">
        <f t="shared" si="5"/>
        <v>123.10319661363305</v>
      </c>
      <c r="I22" s="90">
        <v>12554</v>
      </c>
      <c r="J22" s="91">
        <v>9197</v>
      </c>
      <c r="K22" s="91">
        <v>4294</v>
      </c>
      <c r="L22" s="84">
        <f t="shared" si="7"/>
        <v>34.204237693165524</v>
      </c>
      <c r="M22" s="82">
        <f t="shared" si="8"/>
        <v>46.689137762313798</v>
      </c>
      <c r="N22" s="93">
        <f t="shared" si="3"/>
        <v>46809</v>
      </c>
      <c r="O22" s="86">
        <f t="shared" si="3"/>
        <v>43452</v>
      </c>
      <c r="P22" s="86">
        <f t="shared" si="3"/>
        <v>46463</v>
      </c>
      <c r="Q22" s="84">
        <f t="shared" si="2"/>
        <v>99.260825909547307</v>
      </c>
      <c r="R22" s="82">
        <f t="shared" si="6"/>
        <v>106.92948540918714</v>
      </c>
    </row>
    <row r="23" spans="1:18" ht="13.5" thickBot="1" x14ac:dyDescent="0.25">
      <c r="A23" s="225">
        <v>1511</v>
      </c>
      <c r="B23" s="223"/>
      <c r="C23" s="219" t="s">
        <v>48</v>
      </c>
      <c r="D23" s="94">
        <v>0</v>
      </c>
      <c r="E23" s="95">
        <v>0</v>
      </c>
      <c r="F23" s="95">
        <v>0</v>
      </c>
      <c r="G23" s="96" t="str">
        <f t="shared" si="4"/>
        <v>x</v>
      </c>
      <c r="H23" s="97" t="str">
        <f t="shared" si="5"/>
        <v>x</v>
      </c>
      <c r="I23" s="94">
        <v>151958</v>
      </c>
      <c r="J23" s="95">
        <v>160362</v>
      </c>
      <c r="K23" s="95">
        <v>187034</v>
      </c>
      <c r="L23" s="98">
        <f t="shared" si="7"/>
        <v>123.08269390226248</v>
      </c>
      <c r="M23" s="99">
        <f t="shared" si="8"/>
        <v>116.63236926453897</v>
      </c>
      <c r="N23" s="100">
        <f t="shared" si="3"/>
        <v>151958</v>
      </c>
      <c r="O23" s="101">
        <f t="shared" si="3"/>
        <v>160362</v>
      </c>
      <c r="P23" s="102">
        <f t="shared" si="3"/>
        <v>187034</v>
      </c>
      <c r="Q23" s="66">
        <f t="shared" si="2"/>
        <v>123.08269390226248</v>
      </c>
      <c r="R23" s="99">
        <f t="shared" si="6"/>
        <v>116.63236926453897</v>
      </c>
    </row>
    <row r="24" spans="1:18" x14ac:dyDescent="0.2">
      <c r="A24" s="239" t="s">
        <v>15</v>
      </c>
      <c r="B24" s="240"/>
      <c r="C24" s="241"/>
      <c r="D24" s="59">
        <v>429897</v>
      </c>
      <c r="E24" s="103">
        <v>598276</v>
      </c>
      <c r="F24" s="103">
        <v>750383</v>
      </c>
      <c r="G24" s="57">
        <f t="shared" si="4"/>
        <v>174.54948510922384</v>
      </c>
      <c r="H24" s="104">
        <f t="shared" si="5"/>
        <v>125.42421892237027</v>
      </c>
      <c r="I24" s="55">
        <v>586378</v>
      </c>
      <c r="J24" s="56">
        <v>623329</v>
      </c>
      <c r="K24" s="56">
        <v>673944</v>
      </c>
      <c r="L24" s="66">
        <f t="shared" si="7"/>
        <v>114.93337062440952</v>
      </c>
      <c r="M24" s="61">
        <f t="shared" si="8"/>
        <v>108.12010992589789</v>
      </c>
      <c r="N24" s="62">
        <f t="shared" si="3"/>
        <v>1016275</v>
      </c>
      <c r="O24" s="63">
        <f t="shared" si="3"/>
        <v>1221605</v>
      </c>
      <c r="P24" s="63">
        <f t="shared" si="3"/>
        <v>1424327</v>
      </c>
      <c r="Q24" s="57">
        <f t="shared" si="2"/>
        <v>140.15173058473346</v>
      </c>
      <c r="R24" s="61">
        <f t="shared" si="6"/>
        <v>116.59472579106995</v>
      </c>
    </row>
    <row r="25" spans="1:18" x14ac:dyDescent="0.2">
      <c r="A25" s="236" t="s">
        <v>13</v>
      </c>
      <c r="B25" s="237"/>
      <c r="C25" s="238"/>
      <c r="D25" s="55"/>
      <c r="E25" s="105"/>
      <c r="F25" s="105"/>
      <c r="G25" s="70"/>
      <c r="H25" s="58"/>
      <c r="I25" s="106"/>
      <c r="J25" s="107"/>
      <c r="K25" s="107"/>
      <c r="L25" s="66"/>
      <c r="M25" s="58"/>
      <c r="N25" s="108" t="s">
        <v>1</v>
      </c>
      <c r="O25" s="109" t="s">
        <v>1</v>
      </c>
      <c r="P25" s="109" t="s">
        <v>1</v>
      </c>
      <c r="Q25" s="66"/>
      <c r="R25" s="68"/>
    </row>
    <row r="26" spans="1:18" x14ac:dyDescent="0.2">
      <c r="A26" s="224" t="s">
        <v>50</v>
      </c>
      <c r="B26" s="14"/>
      <c r="C26" s="216" t="s">
        <v>56</v>
      </c>
      <c r="D26" s="75">
        <v>3740</v>
      </c>
      <c r="E26" s="72">
        <v>7035</v>
      </c>
      <c r="F26" s="72">
        <v>15436</v>
      </c>
      <c r="G26" s="79">
        <f t="shared" si="4"/>
        <v>412.72727272727269</v>
      </c>
      <c r="H26" s="74">
        <f t="shared" si="5"/>
        <v>219.4171997157072</v>
      </c>
      <c r="I26" s="90">
        <v>97815</v>
      </c>
      <c r="J26" s="91">
        <v>105247</v>
      </c>
      <c r="K26" s="91">
        <v>119417</v>
      </c>
      <c r="L26" s="73">
        <f t="shared" si="7"/>
        <v>122.08454735981189</v>
      </c>
      <c r="M26" s="74">
        <f t="shared" si="8"/>
        <v>113.46356665748192</v>
      </c>
      <c r="N26" s="93">
        <f t="shared" ref="N26:P36" si="9">D26+I26</f>
        <v>101555</v>
      </c>
      <c r="O26" s="110">
        <f t="shared" si="9"/>
        <v>112282</v>
      </c>
      <c r="P26" s="110">
        <f t="shared" si="9"/>
        <v>134853</v>
      </c>
      <c r="Q26" s="73">
        <f t="shared" si="2"/>
        <v>132.78814435527545</v>
      </c>
      <c r="R26" s="111">
        <f t="shared" si="6"/>
        <v>120.10206444487986</v>
      </c>
    </row>
    <row r="27" spans="1:18" x14ac:dyDescent="0.2">
      <c r="A27" s="224" t="s">
        <v>51</v>
      </c>
      <c r="B27" s="14"/>
      <c r="C27" s="218" t="s">
        <v>71</v>
      </c>
      <c r="D27" s="83">
        <v>0</v>
      </c>
      <c r="E27" s="81">
        <v>2008</v>
      </c>
      <c r="F27" s="81">
        <v>2029</v>
      </c>
      <c r="G27" s="84" t="str">
        <f t="shared" si="4"/>
        <v>x</v>
      </c>
      <c r="H27" s="82">
        <f t="shared" si="5"/>
        <v>101.04581673306774</v>
      </c>
      <c r="I27" s="55">
        <v>10192</v>
      </c>
      <c r="J27" s="56">
        <v>12100</v>
      </c>
      <c r="K27" s="56">
        <v>13748</v>
      </c>
      <c r="L27" s="84">
        <f t="shared" si="7"/>
        <v>134.8901098901099</v>
      </c>
      <c r="M27" s="82">
        <f t="shared" si="8"/>
        <v>113.61983471074379</v>
      </c>
      <c r="N27" s="85">
        <f t="shared" si="9"/>
        <v>10192</v>
      </c>
      <c r="O27" s="86">
        <f t="shared" si="9"/>
        <v>14108</v>
      </c>
      <c r="P27" s="86">
        <f>F27+K27</f>
        <v>15777</v>
      </c>
      <c r="Q27" s="66">
        <f>IF(ISERROR($P27/$N27*100),"x",$P27/$N27*100)</f>
        <v>154.79788069073783</v>
      </c>
      <c r="R27" s="82">
        <f t="shared" si="6"/>
        <v>111.83016728097532</v>
      </c>
    </row>
    <row r="28" spans="1:18" x14ac:dyDescent="0.2">
      <c r="A28" s="224" t="s">
        <v>52</v>
      </c>
      <c r="B28" s="14"/>
      <c r="C28" s="216" t="s">
        <v>57</v>
      </c>
      <c r="D28" s="83">
        <v>252814</v>
      </c>
      <c r="E28" s="81">
        <v>282924</v>
      </c>
      <c r="F28" s="81">
        <v>318865</v>
      </c>
      <c r="G28" s="66">
        <f t="shared" si="4"/>
        <v>126.12632211823713</v>
      </c>
      <c r="H28" s="82">
        <f t="shared" si="5"/>
        <v>112.7034115168738</v>
      </c>
      <c r="I28" s="83">
        <v>452642</v>
      </c>
      <c r="J28" s="81">
        <v>464371</v>
      </c>
      <c r="K28" s="81">
        <v>486911</v>
      </c>
      <c r="L28" s="84">
        <f t="shared" si="7"/>
        <v>107.57088383313966</v>
      </c>
      <c r="M28" s="82">
        <f t="shared" si="8"/>
        <v>104.85387761078965</v>
      </c>
      <c r="N28" s="85">
        <f t="shared" si="9"/>
        <v>705456</v>
      </c>
      <c r="O28" s="86">
        <f t="shared" si="9"/>
        <v>747295</v>
      </c>
      <c r="P28" s="86">
        <f t="shared" si="9"/>
        <v>805776</v>
      </c>
      <c r="Q28" s="84">
        <f t="shared" si="2"/>
        <v>114.22058923589849</v>
      </c>
      <c r="R28" s="82">
        <f t="shared" si="6"/>
        <v>107.82569132671836</v>
      </c>
    </row>
    <row r="29" spans="1:18" x14ac:dyDescent="0.2">
      <c r="A29" s="224">
        <v>2141</v>
      </c>
      <c r="B29" s="14"/>
      <c r="C29" s="217" t="s">
        <v>58</v>
      </c>
      <c r="D29" s="83">
        <v>40000</v>
      </c>
      <c r="E29" s="81">
        <v>42758</v>
      </c>
      <c r="F29" s="81">
        <v>58399</v>
      </c>
      <c r="G29" s="84">
        <f t="shared" si="4"/>
        <v>145.9975</v>
      </c>
      <c r="H29" s="82">
        <f t="shared" si="5"/>
        <v>136.58028906871229</v>
      </c>
      <c r="I29" s="80">
        <v>4320</v>
      </c>
      <c r="J29" s="81">
        <v>4910</v>
      </c>
      <c r="K29" s="81">
        <v>7465</v>
      </c>
      <c r="L29" s="84">
        <f t="shared" si="7"/>
        <v>172.80092592592592</v>
      </c>
      <c r="M29" s="82">
        <f t="shared" si="8"/>
        <v>152.03665987780042</v>
      </c>
      <c r="N29" s="85">
        <f t="shared" si="9"/>
        <v>44320</v>
      </c>
      <c r="O29" s="86">
        <f>E29+J29</f>
        <v>47668</v>
      </c>
      <c r="P29" s="86">
        <f t="shared" si="9"/>
        <v>65864</v>
      </c>
      <c r="Q29" s="66">
        <f t="shared" si="2"/>
        <v>148.61010830324909</v>
      </c>
      <c r="R29" s="82">
        <f t="shared" si="6"/>
        <v>138.17235881513804</v>
      </c>
    </row>
    <row r="30" spans="1:18" x14ac:dyDescent="0.2">
      <c r="A30" s="224" t="s">
        <v>53</v>
      </c>
      <c r="B30" s="14"/>
      <c r="C30" s="217" t="s">
        <v>59</v>
      </c>
      <c r="D30" s="83">
        <v>13030</v>
      </c>
      <c r="E30" s="81">
        <v>17789</v>
      </c>
      <c r="F30" s="81">
        <v>18623</v>
      </c>
      <c r="G30" s="84">
        <f t="shared" si="4"/>
        <v>142.92402148887186</v>
      </c>
      <c r="H30" s="82">
        <f t="shared" si="5"/>
        <v>104.68829051661139</v>
      </c>
      <c r="I30" s="80">
        <v>1339</v>
      </c>
      <c r="J30" s="81">
        <v>1678</v>
      </c>
      <c r="K30" s="81">
        <v>2580</v>
      </c>
      <c r="L30" s="84">
        <f t="shared" si="7"/>
        <v>192.68110530246452</v>
      </c>
      <c r="M30" s="82">
        <f t="shared" si="8"/>
        <v>153.7544696066746</v>
      </c>
      <c r="N30" s="85">
        <f t="shared" si="9"/>
        <v>14369</v>
      </c>
      <c r="O30" s="86">
        <f t="shared" si="9"/>
        <v>19467</v>
      </c>
      <c r="P30" s="86">
        <f t="shared" si="9"/>
        <v>21203</v>
      </c>
      <c r="Q30" s="84">
        <f t="shared" si="2"/>
        <v>147.56072099658988</v>
      </c>
      <c r="R30" s="82">
        <f t="shared" si="6"/>
        <v>108.91765551959726</v>
      </c>
    </row>
    <row r="31" spans="1:18" x14ac:dyDescent="0.2">
      <c r="A31" s="224">
        <v>2229</v>
      </c>
      <c r="B31" s="14"/>
      <c r="C31" s="218" t="s">
        <v>60</v>
      </c>
      <c r="D31" s="83">
        <v>5</v>
      </c>
      <c r="E31" s="81">
        <v>26455</v>
      </c>
      <c r="F31" s="81">
        <v>43292</v>
      </c>
      <c r="G31" s="84" t="s">
        <v>14</v>
      </c>
      <c r="H31" s="82">
        <f t="shared" si="5"/>
        <v>163.64392364392364</v>
      </c>
      <c r="I31" s="83">
        <v>150</v>
      </c>
      <c r="J31" s="81">
        <v>1158</v>
      </c>
      <c r="K31" s="112">
        <v>1821</v>
      </c>
      <c r="L31" s="84" t="s">
        <v>14</v>
      </c>
      <c r="M31" s="82">
        <f t="shared" si="8"/>
        <v>157.25388601036269</v>
      </c>
      <c r="N31" s="85">
        <f t="shared" si="9"/>
        <v>155</v>
      </c>
      <c r="O31" s="86">
        <f t="shared" si="9"/>
        <v>27613</v>
      </c>
      <c r="P31" s="86">
        <f t="shared" si="9"/>
        <v>45113</v>
      </c>
      <c r="Q31" s="84" t="s">
        <v>14</v>
      </c>
      <c r="R31" s="82">
        <f t="shared" si="6"/>
        <v>163.3759461123384</v>
      </c>
    </row>
    <row r="32" spans="1:18" x14ac:dyDescent="0.2">
      <c r="A32" s="224" t="s">
        <v>54</v>
      </c>
      <c r="B32" s="14"/>
      <c r="C32" s="217" t="s">
        <v>61</v>
      </c>
      <c r="D32" s="83">
        <v>41562</v>
      </c>
      <c r="E32" s="81">
        <v>42623</v>
      </c>
      <c r="F32" s="81">
        <v>51975</v>
      </c>
      <c r="G32" s="66">
        <f t="shared" si="4"/>
        <v>125.05413598960588</v>
      </c>
      <c r="H32" s="82">
        <f t="shared" si="5"/>
        <v>121.94120545245524</v>
      </c>
      <c r="I32" s="83">
        <v>16971</v>
      </c>
      <c r="J32" s="81">
        <v>30352</v>
      </c>
      <c r="K32" s="81">
        <v>35346</v>
      </c>
      <c r="L32" s="84">
        <f t="shared" si="7"/>
        <v>208.27293618525721</v>
      </c>
      <c r="M32" s="82">
        <f t="shared" si="8"/>
        <v>116.45361096468108</v>
      </c>
      <c r="N32" s="85">
        <f t="shared" si="9"/>
        <v>58533</v>
      </c>
      <c r="O32" s="86">
        <f t="shared" si="9"/>
        <v>72975</v>
      </c>
      <c r="P32" s="86">
        <f t="shared" si="9"/>
        <v>87321</v>
      </c>
      <c r="Q32" s="66">
        <f t="shared" si="2"/>
        <v>149.18251242888627</v>
      </c>
      <c r="R32" s="82">
        <f t="shared" si="6"/>
        <v>119.65878725590954</v>
      </c>
    </row>
    <row r="33" spans="1:18" ht="13.5" thickBot="1" x14ac:dyDescent="0.25">
      <c r="A33" s="225" t="s">
        <v>55</v>
      </c>
      <c r="B33" s="17"/>
      <c r="C33" s="220" t="s">
        <v>62</v>
      </c>
      <c r="D33" s="113">
        <v>78696</v>
      </c>
      <c r="E33" s="114">
        <v>152728</v>
      </c>
      <c r="F33" s="114">
        <v>165966</v>
      </c>
      <c r="G33" s="98">
        <f t="shared" si="4"/>
        <v>210.89508996645318</v>
      </c>
      <c r="H33" s="97">
        <f t="shared" si="5"/>
        <v>108.66769682049133</v>
      </c>
      <c r="I33" s="88">
        <v>1733</v>
      </c>
      <c r="J33" s="89">
        <v>1733</v>
      </c>
      <c r="K33" s="89">
        <v>4878</v>
      </c>
      <c r="L33" s="115">
        <f t="shared" si="7"/>
        <v>281.47720715522217</v>
      </c>
      <c r="M33" s="116">
        <f t="shared" si="8"/>
        <v>281.47720715522217</v>
      </c>
      <c r="N33" s="117">
        <f t="shared" si="9"/>
        <v>80429</v>
      </c>
      <c r="O33" s="101">
        <f t="shared" si="9"/>
        <v>154461</v>
      </c>
      <c r="P33" s="101">
        <f t="shared" si="9"/>
        <v>170844</v>
      </c>
      <c r="Q33" s="98">
        <f t="shared" si="2"/>
        <v>212.41591963097886</v>
      </c>
      <c r="R33" s="99">
        <f t="shared" si="6"/>
        <v>110.6065608794453</v>
      </c>
    </row>
    <row r="34" spans="1:18" x14ac:dyDescent="0.2">
      <c r="A34" s="252" t="s">
        <v>16</v>
      </c>
      <c r="B34" s="253"/>
      <c r="C34" s="254"/>
      <c r="D34" s="118">
        <f>SUM(D35:D37)</f>
        <v>245848</v>
      </c>
      <c r="E34" s="119">
        <f>SUM(E35:E37)</f>
        <v>50890</v>
      </c>
      <c r="F34" s="119">
        <f>SUM(F35:F37)</f>
        <v>57922</v>
      </c>
      <c r="G34" s="120">
        <f t="shared" si="4"/>
        <v>23.560085906739122</v>
      </c>
      <c r="H34" s="121">
        <f t="shared" si="5"/>
        <v>113.81803890744744</v>
      </c>
      <c r="I34" s="118">
        <f>SUM(I35:I37)</f>
        <v>228692</v>
      </c>
      <c r="J34" s="122">
        <f>SUM(J35:J37)</f>
        <v>292373</v>
      </c>
      <c r="K34" s="122">
        <f>SUM(K35:K37)</f>
        <v>487939</v>
      </c>
      <c r="L34" s="57">
        <f t="shared" si="7"/>
        <v>213.36076469662254</v>
      </c>
      <c r="M34" s="61">
        <f t="shared" si="8"/>
        <v>166.88921343626123</v>
      </c>
      <c r="N34" s="118">
        <f t="shared" si="9"/>
        <v>474540</v>
      </c>
      <c r="O34" s="122">
        <f t="shared" si="9"/>
        <v>343263</v>
      </c>
      <c r="P34" s="122">
        <f t="shared" si="9"/>
        <v>545861</v>
      </c>
      <c r="Q34" s="57">
        <f t="shared" si="2"/>
        <v>115.02950225481518</v>
      </c>
      <c r="R34" s="121">
        <f t="shared" si="6"/>
        <v>159.02121696774776</v>
      </c>
    </row>
    <row r="35" spans="1:18" x14ac:dyDescent="0.2">
      <c r="A35" s="224" t="s">
        <v>63</v>
      </c>
      <c r="B35" s="14"/>
      <c r="C35" s="217" t="s">
        <v>66</v>
      </c>
      <c r="D35" s="90">
        <v>245848</v>
      </c>
      <c r="E35" s="123">
        <v>50890</v>
      </c>
      <c r="F35" s="72">
        <v>49922</v>
      </c>
      <c r="G35" s="79">
        <f t="shared" si="4"/>
        <v>20.306042758126971</v>
      </c>
      <c r="H35" s="74">
        <f t="shared" si="5"/>
        <v>98.097858125368447</v>
      </c>
      <c r="I35" s="90">
        <v>228692</v>
      </c>
      <c r="J35" s="91">
        <v>290578</v>
      </c>
      <c r="K35" s="107">
        <v>486144</v>
      </c>
      <c r="L35" s="73">
        <f t="shared" si="7"/>
        <v>212.57586623056338</v>
      </c>
      <c r="M35" s="74">
        <f t="shared" si="8"/>
        <v>167.30241105658376</v>
      </c>
      <c r="N35" s="93">
        <f t="shared" si="9"/>
        <v>474540</v>
      </c>
      <c r="O35" s="110">
        <f t="shared" si="9"/>
        <v>341468</v>
      </c>
      <c r="P35" s="110">
        <f t="shared" si="9"/>
        <v>536066</v>
      </c>
      <c r="Q35" s="73">
        <f t="shared" si="2"/>
        <v>112.96539806970962</v>
      </c>
      <c r="R35" s="111">
        <f t="shared" si="6"/>
        <v>156.98864900957042</v>
      </c>
    </row>
    <row r="36" spans="1:18" x14ac:dyDescent="0.2">
      <c r="A36" s="224" t="s">
        <v>64</v>
      </c>
      <c r="B36" s="14"/>
      <c r="C36" s="217" t="s">
        <v>67</v>
      </c>
      <c r="D36" s="83">
        <v>0</v>
      </c>
      <c r="E36" s="81">
        <v>0</v>
      </c>
      <c r="F36" s="81">
        <v>0</v>
      </c>
      <c r="G36" s="84" t="str">
        <f t="shared" si="4"/>
        <v>x</v>
      </c>
      <c r="H36" s="82" t="str">
        <f t="shared" si="5"/>
        <v>x</v>
      </c>
      <c r="I36" s="83">
        <v>0</v>
      </c>
      <c r="J36" s="81">
        <v>1795</v>
      </c>
      <c r="K36" s="81">
        <v>1795</v>
      </c>
      <c r="L36" s="84" t="str">
        <f t="shared" si="7"/>
        <v>x</v>
      </c>
      <c r="M36" s="82">
        <f t="shared" si="8"/>
        <v>100</v>
      </c>
      <c r="N36" s="93">
        <f t="shared" si="9"/>
        <v>0</v>
      </c>
      <c r="O36" s="110">
        <f t="shared" si="9"/>
        <v>1795</v>
      </c>
      <c r="P36" s="110">
        <f t="shared" si="9"/>
        <v>1795</v>
      </c>
      <c r="Q36" s="115" t="str">
        <f t="shared" si="2"/>
        <v>x</v>
      </c>
      <c r="R36" s="82">
        <f t="shared" si="6"/>
        <v>100</v>
      </c>
    </row>
    <row r="37" spans="1:18" ht="13.5" thickBot="1" x14ac:dyDescent="0.25">
      <c r="A37" s="225" t="s">
        <v>65</v>
      </c>
      <c r="B37" s="17"/>
      <c r="C37" s="221" t="s">
        <v>68</v>
      </c>
      <c r="D37" s="113">
        <v>0</v>
      </c>
      <c r="E37" s="114">
        <v>0</v>
      </c>
      <c r="F37" s="114">
        <v>8000</v>
      </c>
      <c r="G37" s="96" t="str">
        <f t="shared" si="4"/>
        <v>x</v>
      </c>
      <c r="H37" s="99" t="str">
        <f t="shared" si="5"/>
        <v>x</v>
      </c>
      <c r="I37" s="113">
        <v>0</v>
      </c>
      <c r="J37" s="114">
        <v>0</v>
      </c>
      <c r="K37" s="114">
        <v>0</v>
      </c>
      <c r="L37" s="98" t="str">
        <f t="shared" si="7"/>
        <v>x</v>
      </c>
      <c r="M37" s="99" t="str">
        <f t="shared" si="8"/>
        <v>x</v>
      </c>
      <c r="N37" s="117">
        <v>0</v>
      </c>
      <c r="O37" s="102">
        <f>E37+J37</f>
        <v>0</v>
      </c>
      <c r="P37" s="102">
        <f>F37+K37</f>
        <v>8000</v>
      </c>
      <c r="Q37" s="98" t="str">
        <f t="shared" si="2"/>
        <v>x</v>
      </c>
      <c r="R37" s="99" t="str">
        <f t="shared" si="6"/>
        <v>x</v>
      </c>
    </row>
    <row r="38" spans="1:18" x14ac:dyDescent="0.2">
      <c r="A38" s="215"/>
      <c r="B38" s="24"/>
      <c r="C38" s="218" t="s">
        <v>1</v>
      </c>
      <c r="D38" s="62"/>
      <c r="E38" s="63"/>
      <c r="F38" s="63"/>
      <c r="G38" s="57"/>
      <c r="H38" s="61"/>
      <c r="I38" s="62"/>
      <c r="J38" s="63"/>
      <c r="K38" s="63"/>
      <c r="L38" s="57"/>
      <c r="M38" s="61"/>
      <c r="N38" s="62"/>
      <c r="O38" s="63"/>
      <c r="P38" s="63"/>
      <c r="Q38" s="57"/>
      <c r="R38" s="61"/>
    </row>
    <row r="39" spans="1:18" ht="13.5" thickBot="1" x14ac:dyDescent="0.25">
      <c r="A39" s="275" t="s">
        <v>17</v>
      </c>
      <c r="B39" s="276"/>
      <c r="C39" s="277"/>
      <c r="D39" s="124">
        <f>D11+D34</f>
        <v>6213384</v>
      </c>
      <c r="E39" s="125">
        <f>E11+E34</f>
        <v>6599288</v>
      </c>
      <c r="F39" s="125">
        <f>F11+F34</f>
        <v>6668781</v>
      </c>
      <c r="G39" s="126">
        <f t="shared" si="4"/>
        <v>107.3292910916177</v>
      </c>
      <c r="H39" s="127">
        <f>IF(ISERROR($F39/$E39*100),"x",$F39/$E39*100)</f>
        <v>101.05303784287032</v>
      </c>
      <c r="I39" s="124">
        <f>SUM(I11+I34)</f>
        <v>1083666</v>
      </c>
      <c r="J39" s="125">
        <f>J11+J34</f>
        <v>1170537</v>
      </c>
      <c r="K39" s="125">
        <f>K11+K34</f>
        <v>1419987</v>
      </c>
      <c r="L39" s="126">
        <f>IF(ISERROR($K39/$I39*100),"x",$K39/$I39*100)</f>
        <v>131.03548510334363</v>
      </c>
      <c r="M39" s="128">
        <f>IF(ISERROR($K39/$J39*100),"x",$K39/$J39*100)</f>
        <v>121.3107317410727</v>
      </c>
      <c r="N39" s="124">
        <f>N11+N34</f>
        <v>7297050</v>
      </c>
      <c r="O39" s="125">
        <f>O11+O34</f>
        <v>7769825</v>
      </c>
      <c r="P39" s="125">
        <f>P11+P34</f>
        <v>8088768</v>
      </c>
      <c r="Q39" s="126">
        <f>IF(ISERROR($P39/$N39*100),"x",$P39/$N39*100)</f>
        <v>110.84983657779514</v>
      </c>
      <c r="R39" s="128">
        <f>IF(ISERROR($P39/$O39*100),"x",$P39/$O39*100)</f>
        <v>104.10489296734482</v>
      </c>
    </row>
    <row r="40" spans="1:18" x14ac:dyDescent="0.2">
      <c r="C40" s="7"/>
      <c r="D40" s="8"/>
      <c r="E40" s="8"/>
      <c r="F40" s="8"/>
      <c r="G40" s="9"/>
      <c r="H40" s="9"/>
      <c r="I40" s="8"/>
      <c r="J40" s="8"/>
      <c r="K40" s="8"/>
      <c r="L40" s="9"/>
      <c r="M40" s="9"/>
      <c r="N40" s="8"/>
      <c r="O40" s="8"/>
      <c r="P40" s="8"/>
      <c r="Q40" s="9"/>
      <c r="R40" s="9"/>
    </row>
    <row r="41" spans="1:18" x14ac:dyDescent="0.2">
      <c r="C41" s="7"/>
      <c r="D41" s="8"/>
      <c r="E41" s="8"/>
      <c r="F41" s="8"/>
      <c r="G41" s="9"/>
      <c r="H41" s="9"/>
      <c r="I41" s="8"/>
      <c r="J41" s="8"/>
      <c r="K41" s="8"/>
      <c r="L41" s="9"/>
      <c r="M41" s="9"/>
      <c r="N41" s="8"/>
      <c r="O41" s="8"/>
      <c r="P41" s="8"/>
      <c r="Q41" s="9"/>
      <c r="R41" s="9"/>
    </row>
    <row r="42" spans="1:18" x14ac:dyDescent="0.2">
      <c r="C42" s="7"/>
      <c r="D42" s="8"/>
      <c r="E42" s="8"/>
      <c r="F42" s="8"/>
      <c r="G42" s="9"/>
      <c r="H42" s="9"/>
      <c r="I42" s="8"/>
      <c r="J42" s="8"/>
      <c r="K42" s="8"/>
      <c r="L42" s="9"/>
      <c r="M42" s="9"/>
      <c r="N42" s="8"/>
      <c r="O42" s="8"/>
      <c r="P42" s="8"/>
      <c r="Q42" s="9"/>
      <c r="R42" s="9"/>
    </row>
    <row r="43" spans="1:18" x14ac:dyDescent="0.2">
      <c r="C43" s="7"/>
      <c r="D43" s="8"/>
      <c r="E43" s="8"/>
      <c r="F43" s="8"/>
      <c r="G43" s="9"/>
      <c r="H43" s="9"/>
      <c r="I43" s="8"/>
      <c r="J43" s="8"/>
      <c r="K43" s="8"/>
      <c r="L43" s="9"/>
      <c r="M43" s="9"/>
      <c r="N43" s="8"/>
      <c r="O43" s="8"/>
      <c r="P43" s="8"/>
      <c r="Q43" s="9"/>
      <c r="R43" s="9"/>
    </row>
    <row r="44" spans="1:18" x14ac:dyDescent="0.2">
      <c r="C44" s="7"/>
      <c r="D44" s="8"/>
      <c r="E44" s="8"/>
      <c r="F44" s="8"/>
      <c r="G44" s="9"/>
      <c r="H44" s="9"/>
      <c r="I44" s="8"/>
      <c r="J44" s="8"/>
      <c r="K44" s="8"/>
      <c r="L44" s="9"/>
      <c r="M44" s="9"/>
      <c r="N44" s="8"/>
      <c r="O44" s="8"/>
      <c r="P44" s="8"/>
      <c r="Q44" s="9"/>
      <c r="R44" s="9"/>
    </row>
    <row r="45" spans="1:18" ht="13.5" thickBot="1" x14ac:dyDescent="0.25">
      <c r="C45" s="10"/>
      <c r="D45" s="8"/>
      <c r="E45" s="8"/>
      <c r="F45" s="8"/>
      <c r="G45" s="11"/>
      <c r="H45" s="11"/>
      <c r="I45" s="8"/>
      <c r="J45" s="8"/>
      <c r="K45" s="8"/>
      <c r="L45" s="11"/>
      <c r="M45" s="9"/>
      <c r="N45" s="8"/>
      <c r="O45" s="8"/>
      <c r="P45" s="8"/>
      <c r="Q45" s="12"/>
      <c r="R45" s="28" t="s">
        <v>2</v>
      </c>
    </row>
    <row r="46" spans="1:18" ht="22.5" customHeight="1" thickBot="1" x14ac:dyDescent="0.25">
      <c r="A46" s="245" t="s">
        <v>32</v>
      </c>
      <c r="B46" s="240"/>
      <c r="C46" s="241"/>
      <c r="D46" s="265" t="s">
        <v>34</v>
      </c>
      <c r="E46" s="266"/>
      <c r="F46" s="266"/>
      <c r="G46" s="266"/>
      <c r="H46" s="267"/>
      <c r="I46" s="265" t="s">
        <v>35</v>
      </c>
      <c r="J46" s="266"/>
      <c r="K46" s="266"/>
      <c r="L46" s="266"/>
      <c r="M46" s="267"/>
      <c r="N46" s="265" t="s">
        <v>3</v>
      </c>
      <c r="O46" s="266"/>
      <c r="P46" s="266"/>
      <c r="Q46" s="266"/>
      <c r="R46" s="267"/>
    </row>
    <row r="47" spans="1:18" x14ac:dyDescent="0.2">
      <c r="A47" s="246"/>
      <c r="B47" s="247"/>
      <c r="C47" s="248"/>
      <c r="D47" s="269" t="s">
        <v>33</v>
      </c>
      <c r="E47" s="270"/>
      <c r="F47" s="259" t="s">
        <v>9</v>
      </c>
      <c r="G47" s="257" t="s">
        <v>5</v>
      </c>
      <c r="H47" s="258"/>
      <c r="I47" s="269" t="s">
        <v>33</v>
      </c>
      <c r="J47" s="270"/>
      <c r="K47" s="259" t="s">
        <v>36</v>
      </c>
      <c r="L47" s="257" t="s">
        <v>5</v>
      </c>
      <c r="M47" s="258"/>
      <c r="N47" s="29" t="s">
        <v>6</v>
      </c>
      <c r="O47" s="30"/>
      <c r="P47" s="259" t="s">
        <v>36</v>
      </c>
      <c r="Q47" s="257" t="s">
        <v>5</v>
      </c>
      <c r="R47" s="258"/>
    </row>
    <row r="48" spans="1:18" ht="13.5" thickBot="1" x14ac:dyDescent="0.25">
      <c r="A48" s="249"/>
      <c r="B48" s="250"/>
      <c r="C48" s="251"/>
      <c r="D48" s="31" t="s">
        <v>7</v>
      </c>
      <c r="E48" s="32" t="s">
        <v>8</v>
      </c>
      <c r="F48" s="271"/>
      <c r="G48" s="32" t="s">
        <v>10</v>
      </c>
      <c r="H48" s="33" t="s">
        <v>11</v>
      </c>
      <c r="I48" s="31" t="s">
        <v>7</v>
      </c>
      <c r="J48" s="32" t="s">
        <v>8</v>
      </c>
      <c r="K48" s="260"/>
      <c r="L48" s="32" t="s">
        <v>10</v>
      </c>
      <c r="M48" s="33" t="s">
        <v>11</v>
      </c>
      <c r="N48" s="34" t="s">
        <v>7</v>
      </c>
      <c r="O48" s="35" t="s">
        <v>8</v>
      </c>
      <c r="P48" s="260"/>
      <c r="Q48" s="35" t="s">
        <v>10</v>
      </c>
      <c r="R48" s="36" t="s">
        <v>11</v>
      </c>
    </row>
    <row r="49" spans="1:18" ht="13.5" thickBot="1" x14ac:dyDescent="0.25">
      <c r="A49" s="242">
        <v>1</v>
      </c>
      <c r="B49" s="243"/>
      <c r="C49" s="244"/>
      <c r="D49" s="37">
        <v>2</v>
      </c>
      <c r="E49" s="38">
        <v>3</v>
      </c>
      <c r="F49" s="38">
        <v>4</v>
      </c>
      <c r="G49" s="38">
        <v>5</v>
      </c>
      <c r="H49" s="41">
        <v>6</v>
      </c>
      <c r="I49" s="37">
        <v>7</v>
      </c>
      <c r="J49" s="38">
        <v>8</v>
      </c>
      <c r="K49" s="38">
        <v>9</v>
      </c>
      <c r="L49" s="38">
        <v>10</v>
      </c>
      <c r="M49" s="41">
        <v>11</v>
      </c>
      <c r="N49" s="37">
        <v>12</v>
      </c>
      <c r="O49" s="38">
        <v>13</v>
      </c>
      <c r="P49" s="38">
        <v>14</v>
      </c>
      <c r="Q49" s="38">
        <v>15</v>
      </c>
      <c r="R49" s="41">
        <v>16</v>
      </c>
    </row>
    <row r="50" spans="1:18" x14ac:dyDescent="0.2">
      <c r="A50" s="239" t="s">
        <v>26</v>
      </c>
      <c r="B50" s="240"/>
      <c r="C50" s="241"/>
      <c r="D50" s="56">
        <v>144488</v>
      </c>
      <c r="E50" s="56">
        <v>409216</v>
      </c>
      <c r="F50" s="56">
        <v>408483</v>
      </c>
      <c r="G50" s="129">
        <f>IF(ISERROR($F50/$D50*100),"x",$F50/$D50*100)</f>
        <v>282.71067493494269</v>
      </c>
      <c r="H50" s="130">
        <f>IF(ISERROR($F50/$E50*100),"x",$F50/$E50*100)</f>
        <v>99.820876994056931</v>
      </c>
      <c r="I50" s="59">
        <v>945300</v>
      </c>
      <c r="J50" s="60">
        <v>1533211</v>
      </c>
      <c r="K50" s="60">
        <v>1504609</v>
      </c>
      <c r="L50" s="131">
        <f>IF(ISERROR($K50/$I50*100),"x",$K50/$I50*100)</f>
        <v>159.16735427906485</v>
      </c>
      <c r="M50" s="61">
        <f>IF(ISERROR($K50/$J50*100),"x",$K50/$J50*100)</f>
        <v>98.134503339722983</v>
      </c>
      <c r="N50" s="65">
        <f>D$50+I$50</f>
        <v>1089788</v>
      </c>
      <c r="O50" s="65">
        <f>E$50+J$50</f>
        <v>1942427</v>
      </c>
      <c r="P50" s="65">
        <f>F$50+K$50</f>
        <v>1913092</v>
      </c>
      <c r="Q50" s="129">
        <f>IF(ISERROR($P50/$N50*100),"x",$P50/$N50*100)</f>
        <v>175.54717064236348</v>
      </c>
      <c r="R50" s="130">
        <f>IF(ISERROR($P50/$O50*100),"x",$P50/$O50*100)</f>
        <v>98.489775934951481</v>
      </c>
    </row>
    <row r="51" spans="1:18" x14ac:dyDescent="0.2">
      <c r="A51" s="236" t="s">
        <v>13</v>
      </c>
      <c r="B51" s="237"/>
      <c r="C51" s="238"/>
      <c r="D51" s="107"/>
      <c r="E51" s="107"/>
      <c r="F51" s="107"/>
      <c r="G51" s="129"/>
      <c r="H51" s="130"/>
      <c r="I51" s="106"/>
      <c r="J51" s="107"/>
      <c r="K51" s="107"/>
      <c r="L51" s="132"/>
      <c r="M51" s="130"/>
      <c r="N51" s="109" t="s">
        <v>1</v>
      </c>
      <c r="O51" s="109" t="s">
        <v>1</v>
      </c>
      <c r="P51" s="109" t="s">
        <v>1</v>
      </c>
      <c r="Q51" s="70"/>
      <c r="R51" s="68"/>
    </row>
    <row r="52" spans="1:18" x14ac:dyDescent="0.2">
      <c r="A52" s="224">
        <v>4111</v>
      </c>
      <c r="B52" s="14"/>
      <c r="C52" s="217" t="s">
        <v>73</v>
      </c>
      <c r="D52" s="56">
        <v>0</v>
      </c>
      <c r="E52" s="56">
        <v>4050</v>
      </c>
      <c r="F52" s="56">
        <v>4050</v>
      </c>
      <c r="G52" s="73" t="str">
        <f t="shared" ref="G52:G87" si="10">IF(ISERROR($F52/$D52*100),"x",$F52/$D52*100)</f>
        <v>x</v>
      </c>
      <c r="H52" s="74">
        <f t="shared" ref="H52:H87" si="11">IF(ISERROR($F52/$E52*100),"x",$F52/$E52*100)</f>
        <v>100</v>
      </c>
      <c r="I52" s="55">
        <v>0</v>
      </c>
      <c r="J52" s="56">
        <v>40210</v>
      </c>
      <c r="K52" s="56">
        <v>40210</v>
      </c>
      <c r="L52" s="133" t="str">
        <f t="shared" ref="L52:L87" si="12">IF(ISERROR($K52/$I52*100),"x",$K52/$I52*100)</f>
        <v>x</v>
      </c>
      <c r="M52" s="74">
        <f t="shared" ref="M52:M86" si="13">IF(ISERROR($K52/$J52*100),"x",$K52/$J52*100)</f>
        <v>100</v>
      </c>
      <c r="N52" s="65">
        <f>$D52+$I52</f>
        <v>0</v>
      </c>
      <c r="O52" s="65">
        <f>$E52+$J52</f>
        <v>44260</v>
      </c>
      <c r="P52" s="78">
        <f>$F52+$K52</f>
        <v>44260</v>
      </c>
      <c r="Q52" s="73" t="str">
        <f t="shared" ref="Q52:Q87" si="14">IF(ISERROR($P52/$N52*100),"x",$P52/$N52*100)</f>
        <v>x</v>
      </c>
      <c r="R52" s="134">
        <f t="shared" ref="R52:R87" si="15">IF(ISERROR($P52/$O52*100),"x",$P52/$O52*100)</f>
        <v>100</v>
      </c>
    </row>
    <row r="53" spans="1:18" x14ac:dyDescent="0.2">
      <c r="A53" s="224">
        <v>4112</v>
      </c>
      <c r="B53" s="14"/>
      <c r="C53" s="216" t="s">
        <v>78</v>
      </c>
      <c r="D53" s="83">
        <v>142658</v>
      </c>
      <c r="E53" s="81">
        <v>142905</v>
      </c>
      <c r="F53" s="81">
        <v>142905</v>
      </c>
      <c r="G53" s="84">
        <f t="shared" si="10"/>
        <v>100.17314135905453</v>
      </c>
      <c r="H53" s="135">
        <f t="shared" si="11"/>
        <v>100</v>
      </c>
      <c r="I53" s="83">
        <v>166032</v>
      </c>
      <c r="J53" s="81">
        <v>165785</v>
      </c>
      <c r="K53" s="81">
        <v>165785</v>
      </c>
      <c r="L53" s="136">
        <f t="shared" si="12"/>
        <v>99.851233497157182</v>
      </c>
      <c r="M53" s="82">
        <f t="shared" si="13"/>
        <v>100</v>
      </c>
      <c r="N53" s="137">
        <f t="shared" ref="N53:N62" si="16">$D53+$I53</f>
        <v>308690</v>
      </c>
      <c r="O53" s="86">
        <f t="shared" ref="O53:O62" si="17">$E53+$J53</f>
        <v>308690</v>
      </c>
      <c r="P53" s="78">
        <f t="shared" ref="P53:P62" si="18">$F53+$K53</f>
        <v>308690</v>
      </c>
      <c r="Q53" s="79">
        <f t="shared" si="14"/>
        <v>100</v>
      </c>
      <c r="R53" s="138">
        <f t="shared" si="15"/>
        <v>100</v>
      </c>
    </row>
    <row r="54" spans="1:18" x14ac:dyDescent="0.2">
      <c r="A54" s="224">
        <v>4116</v>
      </c>
      <c r="B54" s="14"/>
      <c r="C54" s="217" t="s">
        <v>79</v>
      </c>
      <c r="D54" s="83">
        <v>0</v>
      </c>
      <c r="E54" s="81">
        <v>31125</v>
      </c>
      <c r="F54" s="81">
        <v>29754</v>
      </c>
      <c r="G54" s="84" t="str">
        <f t="shared" si="10"/>
        <v>x</v>
      </c>
      <c r="H54" s="135">
        <f t="shared" si="11"/>
        <v>95.59518072289157</v>
      </c>
      <c r="I54" s="83">
        <v>2379</v>
      </c>
      <c r="J54" s="81">
        <v>59350</v>
      </c>
      <c r="K54" s="81">
        <v>63187</v>
      </c>
      <c r="L54" s="136" t="s">
        <v>14</v>
      </c>
      <c r="M54" s="135">
        <f t="shared" si="13"/>
        <v>106.46503791069924</v>
      </c>
      <c r="N54" s="137">
        <f t="shared" si="16"/>
        <v>2379</v>
      </c>
      <c r="O54" s="137">
        <f t="shared" si="17"/>
        <v>90475</v>
      </c>
      <c r="P54" s="78">
        <f t="shared" si="18"/>
        <v>92941</v>
      </c>
      <c r="Q54" s="79" t="s">
        <v>14</v>
      </c>
      <c r="R54" s="138">
        <f t="shared" si="15"/>
        <v>102.7256148107212</v>
      </c>
    </row>
    <row r="55" spans="1:18" x14ac:dyDescent="0.2">
      <c r="A55" s="224">
        <v>4121</v>
      </c>
      <c r="B55" s="14"/>
      <c r="C55" s="217" t="s">
        <v>74</v>
      </c>
      <c r="D55" s="83">
        <v>1830</v>
      </c>
      <c r="E55" s="81">
        <v>3798</v>
      </c>
      <c r="F55" s="81">
        <v>3538</v>
      </c>
      <c r="G55" s="84">
        <f t="shared" si="10"/>
        <v>193.33333333333334</v>
      </c>
      <c r="H55" s="135">
        <f t="shared" si="11"/>
        <v>93.154291732490776</v>
      </c>
      <c r="I55" s="83">
        <v>636886</v>
      </c>
      <c r="J55" s="81">
        <v>801683</v>
      </c>
      <c r="K55" s="81">
        <v>795049</v>
      </c>
      <c r="L55" s="136">
        <f t="shared" si="12"/>
        <v>124.83380071158732</v>
      </c>
      <c r="M55" s="135">
        <f t="shared" si="13"/>
        <v>99.172490872327344</v>
      </c>
      <c r="N55" s="137">
        <f t="shared" si="16"/>
        <v>638716</v>
      </c>
      <c r="O55" s="137">
        <f t="shared" si="17"/>
        <v>805481</v>
      </c>
      <c r="P55" s="78">
        <f t="shared" si="18"/>
        <v>798587</v>
      </c>
      <c r="Q55" s="79">
        <f t="shared" si="14"/>
        <v>125.0300603084939</v>
      </c>
      <c r="R55" s="138">
        <f t="shared" si="15"/>
        <v>99.144113889713097</v>
      </c>
    </row>
    <row r="56" spans="1:18" x14ac:dyDescent="0.2">
      <c r="A56" s="224">
        <v>4122</v>
      </c>
      <c r="B56" s="14"/>
      <c r="C56" s="217" t="s">
        <v>75</v>
      </c>
      <c r="D56" s="83">
        <v>0</v>
      </c>
      <c r="E56" s="81">
        <v>17041</v>
      </c>
      <c r="F56" s="81">
        <v>17040</v>
      </c>
      <c r="G56" s="84" t="str">
        <f t="shared" si="10"/>
        <v>x</v>
      </c>
      <c r="H56" s="135">
        <f t="shared" si="11"/>
        <v>99.994131799777008</v>
      </c>
      <c r="I56" s="83">
        <v>0</v>
      </c>
      <c r="J56" s="81">
        <v>11735</v>
      </c>
      <c r="K56" s="81">
        <v>12033</v>
      </c>
      <c r="L56" s="136" t="str">
        <f t="shared" si="12"/>
        <v>x</v>
      </c>
      <c r="M56" s="135">
        <f t="shared" si="13"/>
        <v>102.53941201533874</v>
      </c>
      <c r="N56" s="137">
        <f t="shared" si="16"/>
        <v>0</v>
      </c>
      <c r="O56" s="137">
        <f t="shared" si="17"/>
        <v>28776</v>
      </c>
      <c r="P56" s="78">
        <f t="shared" si="18"/>
        <v>29073</v>
      </c>
      <c r="Q56" s="79" t="str">
        <f t="shared" si="14"/>
        <v>x</v>
      </c>
      <c r="R56" s="138">
        <f t="shared" si="15"/>
        <v>101.03211009174311</v>
      </c>
    </row>
    <row r="57" spans="1:18" x14ac:dyDescent="0.2">
      <c r="A57" s="224">
        <v>4131</v>
      </c>
      <c r="B57" s="14"/>
      <c r="C57" s="217" t="s">
        <v>80</v>
      </c>
      <c r="D57" s="83">
        <v>0</v>
      </c>
      <c r="E57" s="81">
        <v>0</v>
      </c>
      <c r="F57" s="81">
        <v>0</v>
      </c>
      <c r="G57" s="84" t="str">
        <f t="shared" si="10"/>
        <v>x</v>
      </c>
      <c r="H57" s="135" t="str">
        <f t="shared" si="11"/>
        <v>x</v>
      </c>
      <c r="I57" s="83">
        <v>131727</v>
      </c>
      <c r="J57" s="81">
        <v>153575</v>
      </c>
      <c r="K57" s="81">
        <v>154904</v>
      </c>
      <c r="L57" s="136">
        <f t="shared" si="12"/>
        <v>117.59472241833488</v>
      </c>
      <c r="M57" s="135">
        <f t="shared" si="13"/>
        <v>100.865375223832</v>
      </c>
      <c r="N57" s="137">
        <f t="shared" si="16"/>
        <v>131727</v>
      </c>
      <c r="O57" s="137">
        <f t="shared" si="17"/>
        <v>153575</v>
      </c>
      <c r="P57" s="78">
        <f t="shared" si="18"/>
        <v>154904</v>
      </c>
      <c r="Q57" s="79">
        <f t="shared" si="14"/>
        <v>117.59472241833488</v>
      </c>
      <c r="R57" s="138">
        <f t="shared" si="15"/>
        <v>100.865375223832</v>
      </c>
    </row>
    <row r="58" spans="1:18" x14ac:dyDescent="0.2">
      <c r="A58" s="224">
        <v>4213</v>
      </c>
      <c r="B58" s="14"/>
      <c r="C58" s="216" t="s">
        <v>81</v>
      </c>
      <c r="D58" s="83">
        <v>0</v>
      </c>
      <c r="E58" s="81">
        <v>1859</v>
      </c>
      <c r="F58" s="81">
        <v>2197</v>
      </c>
      <c r="G58" s="84" t="str">
        <f t="shared" si="10"/>
        <v>x</v>
      </c>
      <c r="H58" s="135">
        <f t="shared" si="11"/>
        <v>118.18181818181819</v>
      </c>
      <c r="I58" s="83">
        <v>0</v>
      </c>
      <c r="J58" s="81">
        <v>516</v>
      </c>
      <c r="K58" s="81">
        <v>516</v>
      </c>
      <c r="L58" s="136" t="str">
        <f t="shared" si="12"/>
        <v>x</v>
      </c>
      <c r="M58" s="135">
        <f t="shared" si="13"/>
        <v>100</v>
      </c>
      <c r="N58" s="137">
        <f t="shared" si="16"/>
        <v>0</v>
      </c>
      <c r="O58" s="137">
        <f t="shared" si="17"/>
        <v>2375</v>
      </c>
      <c r="P58" s="78">
        <f t="shared" si="18"/>
        <v>2713</v>
      </c>
      <c r="Q58" s="79" t="str">
        <f t="shared" si="14"/>
        <v>x</v>
      </c>
      <c r="R58" s="138">
        <f t="shared" si="15"/>
        <v>114.23157894736842</v>
      </c>
    </row>
    <row r="59" spans="1:18" x14ac:dyDescent="0.2">
      <c r="A59" s="224">
        <v>4216</v>
      </c>
      <c r="B59" s="14"/>
      <c r="C59" s="217" t="s">
        <v>82</v>
      </c>
      <c r="D59" s="83">
        <v>0</v>
      </c>
      <c r="E59" s="81">
        <v>78038</v>
      </c>
      <c r="F59" s="81">
        <v>78042</v>
      </c>
      <c r="G59" s="84" t="str">
        <f t="shared" si="10"/>
        <v>x</v>
      </c>
      <c r="H59" s="135">
        <f t="shared" si="11"/>
        <v>100.00512570798841</v>
      </c>
      <c r="I59" s="83">
        <v>0</v>
      </c>
      <c r="J59" s="81">
        <v>11668</v>
      </c>
      <c r="K59" s="81">
        <v>11667</v>
      </c>
      <c r="L59" s="136" t="str">
        <f t="shared" si="12"/>
        <v>x</v>
      </c>
      <c r="M59" s="82">
        <f t="shared" si="13"/>
        <v>99.991429550908478</v>
      </c>
      <c r="N59" s="137">
        <f t="shared" si="16"/>
        <v>0</v>
      </c>
      <c r="O59" s="137">
        <f t="shared" si="17"/>
        <v>89706</v>
      </c>
      <c r="P59" s="78">
        <f t="shared" si="18"/>
        <v>89709</v>
      </c>
      <c r="Q59" s="79" t="str">
        <f t="shared" si="14"/>
        <v>x</v>
      </c>
      <c r="R59" s="138">
        <f t="shared" si="15"/>
        <v>100.00334425790918</v>
      </c>
    </row>
    <row r="60" spans="1:18" x14ac:dyDescent="0.2">
      <c r="A60" s="224">
        <v>4218</v>
      </c>
      <c r="B60" s="14"/>
      <c r="C60" s="217" t="s">
        <v>76</v>
      </c>
      <c r="D60" s="83">
        <v>0</v>
      </c>
      <c r="E60" s="87">
        <v>1003</v>
      </c>
      <c r="F60" s="87">
        <v>1003</v>
      </c>
      <c r="G60" s="84" t="str">
        <f t="shared" si="10"/>
        <v>x</v>
      </c>
      <c r="H60" s="135">
        <f t="shared" si="11"/>
        <v>100</v>
      </c>
      <c r="I60" s="83">
        <v>0</v>
      </c>
      <c r="J60" s="87">
        <v>644</v>
      </c>
      <c r="K60" s="87">
        <v>644</v>
      </c>
      <c r="L60" s="136" t="str">
        <f t="shared" si="12"/>
        <v>x</v>
      </c>
      <c r="M60" s="135">
        <f t="shared" si="13"/>
        <v>100</v>
      </c>
      <c r="N60" s="137">
        <f t="shared" si="16"/>
        <v>0</v>
      </c>
      <c r="O60" s="137">
        <f t="shared" si="17"/>
        <v>1647</v>
      </c>
      <c r="P60" s="78">
        <f t="shared" si="18"/>
        <v>1647</v>
      </c>
      <c r="Q60" s="79" t="str">
        <f t="shared" si="14"/>
        <v>x</v>
      </c>
      <c r="R60" s="138">
        <f t="shared" si="15"/>
        <v>100</v>
      </c>
    </row>
    <row r="61" spans="1:18" x14ac:dyDescent="0.2">
      <c r="A61" s="224">
        <v>4221</v>
      </c>
      <c r="B61" s="14"/>
      <c r="C61" s="217" t="s">
        <v>77</v>
      </c>
      <c r="D61" s="83">
        <v>0</v>
      </c>
      <c r="E61" s="87">
        <v>0</v>
      </c>
      <c r="F61" s="87">
        <v>0</v>
      </c>
      <c r="G61" s="139" t="str">
        <f t="shared" si="10"/>
        <v>x</v>
      </c>
      <c r="H61" s="135" t="str">
        <f t="shared" si="11"/>
        <v>x</v>
      </c>
      <c r="I61" s="83">
        <v>5420</v>
      </c>
      <c r="J61" s="87">
        <v>238946</v>
      </c>
      <c r="K61" s="87">
        <v>211395</v>
      </c>
      <c r="L61" s="140" t="s">
        <v>14</v>
      </c>
      <c r="M61" s="135">
        <f t="shared" si="13"/>
        <v>88.469779782879812</v>
      </c>
      <c r="N61" s="137">
        <f t="shared" si="16"/>
        <v>5420</v>
      </c>
      <c r="O61" s="137">
        <f t="shared" si="17"/>
        <v>238946</v>
      </c>
      <c r="P61" s="86">
        <f t="shared" si="18"/>
        <v>211395</v>
      </c>
      <c r="Q61" s="139" t="s">
        <v>14</v>
      </c>
      <c r="R61" s="135">
        <f t="shared" si="15"/>
        <v>88.469779782879812</v>
      </c>
    </row>
    <row r="62" spans="1:18" ht="13.5" thickBot="1" x14ac:dyDescent="0.25">
      <c r="A62" s="225">
        <v>4223</v>
      </c>
      <c r="B62" s="17"/>
      <c r="C62" s="219" t="s">
        <v>83</v>
      </c>
      <c r="D62" s="56">
        <v>0</v>
      </c>
      <c r="E62" s="56">
        <v>125545</v>
      </c>
      <c r="F62" s="56">
        <v>125542</v>
      </c>
      <c r="G62" s="129" t="str">
        <f t="shared" si="10"/>
        <v>x</v>
      </c>
      <c r="H62" s="130">
        <f t="shared" si="11"/>
        <v>99.997610418575007</v>
      </c>
      <c r="I62" s="94">
        <v>0</v>
      </c>
      <c r="J62" s="95">
        <v>29600</v>
      </c>
      <c r="K62" s="95">
        <v>29599</v>
      </c>
      <c r="L62" s="141" t="s">
        <v>14</v>
      </c>
      <c r="M62" s="97">
        <f t="shared" si="13"/>
        <v>99.996621621621614</v>
      </c>
      <c r="N62" s="65">
        <f t="shared" si="16"/>
        <v>0</v>
      </c>
      <c r="O62" s="65">
        <f t="shared" si="17"/>
        <v>155145</v>
      </c>
      <c r="P62" s="142">
        <f t="shared" si="18"/>
        <v>155141</v>
      </c>
      <c r="Q62" s="129" t="s">
        <v>14</v>
      </c>
      <c r="R62" s="130">
        <f t="shared" si="15"/>
        <v>99.997421766734334</v>
      </c>
    </row>
    <row r="63" spans="1:18" x14ac:dyDescent="0.2">
      <c r="A63" s="227"/>
      <c r="B63" s="228"/>
      <c r="C63" s="226" t="s">
        <v>18</v>
      </c>
      <c r="D63" s="62"/>
      <c r="E63" s="63"/>
      <c r="F63" s="63"/>
      <c r="G63" s="143"/>
      <c r="H63" s="104"/>
      <c r="I63" s="63"/>
      <c r="J63" s="63" t="s">
        <v>1</v>
      </c>
      <c r="K63" s="63" t="s">
        <v>1</v>
      </c>
      <c r="L63" s="144"/>
      <c r="M63" s="61"/>
      <c r="N63" s="62"/>
      <c r="O63" s="63" t="s">
        <v>1</v>
      </c>
      <c r="P63" s="63" t="s">
        <v>1</v>
      </c>
      <c r="Q63" s="143"/>
      <c r="R63" s="104"/>
    </row>
    <row r="64" spans="1:18" ht="16.5" customHeight="1" thickBot="1" x14ac:dyDescent="0.25">
      <c r="A64" s="256" t="s">
        <v>117</v>
      </c>
      <c r="B64" s="250"/>
      <c r="C64" s="251"/>
      <c r="D64" s="145">
        <f>D$39+D$50</f>
        <v>6357872</v>
      </c>
      <c r="E64" s="146">
        <f>E$39+E$50</f>
        <v>7008504</v>
      </c>
      <c r="F64" s="146">
        <f>F$39+F$50</f>
        <v>7077264</v>
      </c>
      <c r="G64" s="147">
        <f t="shared" si="10"/>
        <v>111.31498086152097</v>
      </c>
      <c r="H64" s="127">
        <f t="shared" si="11"/>
        <v>100.98109382544406</v>
      </c>
      <c r="I64" s="125">
        <f>I$39+I$50</f>
        <v>2028966</v>
      </c>
      <c r="J64" s="125">
        <v>2703748</v>
      </c>
      <c r="K64" s="125">
        <v>2924596</v>
      </c>
      <c r="L64" s="148">
        <f t="shared" si="12"/>
        <v>144.14218868132832</v>
      </c>
      <c r="M64" s="149">
        <f t="shared" si="13"/>
        <v>108.16821686044706</v>
      </c>
      <c r="N64" s="145">
        <f>N$39+N$50</f>
        <v>8386838</v>
      </c>
      <c r="O64" s="150">
        <f>O$39+O$50</f>
        <v>9712252</v>
      </c>
      <c r="P64" s="146">
        <f>P$39+P$50</f>
        <v>10001860</v>
      </c>
      <c r="Q64" s="147">
        <f t="shared" si="14"/>
        <v>119.2566256794277</v>
      </c>
      <c r="R64" s="127">
        <f t="shared" si="15"/>
        <v>102.98188308952444</v>
      </c>
    </row>
    <row r="65" spans="1:20" x14ac:dyDescent="0.2">
      <c r="A65" s="227"/>
      <c r="B65" s="228"/>
      <c r="C65" s="226" t="s">
        <v>1</v>
      </c>
      <c r="D65" s="62"/>
      <c r="E65" s="63" t="s">
        <v>1</v>
      </c>
      <c r="F65" s="63" t="s">
        <v>1</v>
      </c>
      <c r="G65" s="143"/>
      <c r="H65" s="104"/>
      <c r="I65" s="65"/>
      <c r="J65" s="65"/>
      <c r="K65" s="65"/>
      <c r="L65" s="144"/>
      <c r="M65" s="61"/>
      <c r="N65" s="62" t="s">
        <v>1</v>
      </c>
      <c r="O65" s="63" t="s">
        <v>1</v>
      </c>
      <c r="P65" s="63" t="s">
        <v>1</v>
      </c>
      <c r="Q65" s="143"/>
      <c r="R65" s="104"/>
      <c r="S65" s="13"/>
    </row>
    <row r="66" spans="1:20" ht="13.5" thickBot="1" x14ac:dyDescent="0.25">
      <c r="A66" s="255" t="s">
        <v>19</v>
      </c>
      <c r="B66" s="250"/>
      <c r="C66" s="251"/>
      <c r="D66" s="151">
        <v>5150903</v>
      </c>
      <c r="E66" s="152">
        <v>5958901</v>
      </c>
      <c r="F66" s="152">
        <v>5459295</v>
      </c>
      <c r="G66" s="147">
        <f t="shared" si="10"/>
        <v>105.98714439002248</v>
      </c>
      <c r="H66" s="127">
        <f t="shared" si="11"/>
        <v>91.615802981120169</v>
      </c>
      <c r="I66" s="152">
        <v>1872191</v>
      </c>
      <c r="J66" s="152">
        <v>2326542</v>
      </c>
      <c r="K66" s="152">
        <v>2045961</v>
      </c>
      <c r="L66" s="148">
        <f t="shared" si="12"/>
        <v>109.28163846530616</v>
      </c>
      <c r="M66" s="149">
        <f t="shared" si="13"/>
        <v>87.93999850421784</v>
      </c>
      <c r="N66" s="145">
        <f>D$66+I$66</f>
        <v>7023094</v>
      </c>
      <c r="O66" s="146">
        <f>E$66+J$66</f>
        <v>8285443</v>
      </c>
      <c r="P66" s="146">
        <f>F$66+K$66</f>
        <v>7505256</v>
      </c>
      <c r="Q66" s="126">
        <f t="shared" si="14"/>
        <v>106.86537870630808</v>
      </c>
      <c r="R66" s="127">
        <f t="shared" si="15"/>
        <v>90.583641695441031</v>
      </c>
    </row>
    <row r="67" spans="1:20" x14ac:dyDescent="0.2">
      <c r="A67" s="252" t="s">
        <v>20</v>
      </c>
      <c r="B67" s="253"/>
      <c r="C67" s="254"/>
      <c r="D67" s="153"/>
      <c r="E67" s="154"/>
      <c r="F67" s="154"/>
      <c r="G67" s="66"/>
      <c r="H67" s="130"/>
      <c r="I67" s="153"/>
      <c r="J67" s="155"/>
      <c r="K67" s="154"/>
      <c r="L67" s="156"/>
      <c r="M67" s="121"/>
      <c r="N67" s="157"/>
      <c r="O67" s="158"/>
      <c r="P67" s="119"/>
      <c r="Q67" s="159"/>
      <c r="R67" s="121"/>
      <c r="T67" s="1" t="s">
        <v>1</v>
      </c>
    </row>
    <row r="68" spans="1:20" x14ac:dyDescent="0.2">
      <c r="A68" s="224">
        <v>5011</v>
      </c>
      <c r="B68" s="14"/>
      <c r="C68" s="217" t="s">
        <v>95</v>
      </c>
      <c r="D68" s="55">
        <v>490590</v>
      </c>
      <c r="E68" s="56">
        <v>487817</v>
      </c>
      <c r="F68" s="56">
        <v>486123</v>
      </c>
      <c r="G68" s="73">
        <f t="shared" si="10"/>
        <v>99.089463706965091</v>
      </c>
      <c r="H68" s="74">
        <f t="shared" si="11"/>
        <v>99.652738629445054</v>
      </c>
      <c r="I68" s="75">
        <v>333942</v>
      </c>
      <c r="J68" s="56">
        <v>354201</v>
      </c>
      <c r="K68" s="56">
        <v>331738</v>
      </c>
      <c r="L68" s="133">
        <f t="shared" si="12"/>
        <v>99.340005150595019</v>
      </c>
      <c r="M68" s="74">
        <f t="shared" si="13"/>
        <v>93.658120671596066</v>
      </c>
      <c r="N68" s="77">
        <f>$D68+$I68</f>
        <v>824532</v>
      </c>
      <c r="O68" s="78">
        <f>$E68+$J68</f>
        <v>842018</v>
      </c>
      <c r="P68" s="65">
        <f>$F68+$K68</f>
        <v>817861</v>
      </c>
      <c r="Q68" s="129">
        <f>IF(ISERROR($P68/$N68*100),"x",$P68/$N68*100)</f>
        <v>99.190934978872875</v>
      </c>
      <c r="R68" s="111">
        <f t="shared" si="15"/>
        <v>97.131058955984315</v>
      </c>
    </row>
    <row r="69" spans="1:20" x14ac:dyDescent="0.2">
      <c r="A69" s="224" t="s">
        <v>84</v>
      </c>
      <c r="B69" s="14"/>
      <c r="C69" s="217" t="s">
        <v>96</v>
      </c>
      <c r="D69" s="83">
        <v>20210</v>
      </c>
      <c r="E69" s="87">
        <v>25211</v>
      </c>
      <c r="F69" s="87">
        <v>22485</v>
      </c>
      <c r="G69" s="84">
        <f t="shared" si="10"/>
        <v>111.25680356259278</v>
      </c>
      <c r="H69" s="135">
        <f t="shared" si="11"/>
        <v>89.187259529570426</v>
      </c>
      <c r="I69" s="83">
        <v>56198</v>
      </c>
      <c r="J69" s="87">
        <v>61978</v>
      </c>
      <c r="K69" s="87">
        <v>60515</v>
      </c>
      <c r="L69" s="136">
        <f t="shared" si="12"/>
        <v>107.68176803444962</v>
      </c>
      <c r="M69" s="135">
        <f t="shared" si="13"/>
        <v>97.639484978540764</v>
      </c>
      <c r="N69" s="85">
        <f t="shared" ref="N69:N88" si="19">$D69+$I69</f>
        <v>76408</v>
      </c>
      <c r="O69" s="137">
        <f t="shared" ref="O69:O88" si="20">$E69+$J69</f>
        <v>87189</v>
      </c>
      <c r="P69" s="86">
        <f t="shared" ref="P69:P88" si="21">$F69+$K69</f>
        <v>83000</v>
      </c>
      <c r="Q69" s="84">
        <f t="shared" si="14"/>
        <v>108.62736886189927</v>
      </c>
      <c r="R69" s="135">
        <f t="shared" si="15"/>
        <v>95.195494844533144</v>
      </c>
    </row>
    <row r="70" spans="1:20" x14ac:dyDescent="0.2">
      <c r="A70" s="224" t="s">
        <v>85</v>
      </c>
      <c r="B70" s="14"/>
      <c r="C70" s="216" t="s">
        <v>109</v>
      </c>
      <c r="D70" s="90">
        <v>180895</v>
      </c>
      <c r="E70" s="123">
        <v>180881</v>
      </c>
      <c r="F70" s="123">
        <v>179104</v>
      </c>
      <c r="G70" s="84">
        <f t="shared" si="10"/>
        <v>99.009922883440666</v>
      </c>
      <c r="H70" s="135">
        <f t="shared" si="11"/>
        <v>99.017586147798824</v>
      </c>
      <c r="I70" s="90">
        <v>131875</v>
      </c>
      <c r="J70" s="123">
        <v>138906</v>
      </c>
      <c r="K70" s="123">
        <v>129780</v>
      </c>
      <c r="L70" s="136">
        <f t="shared" si="12"/>
        <v>98.41137440758294</v>
      </c>
      <c r="M70" s="135">
        <f t="shared" si="13"/>
        <v>93.430089412984316</v>
      </c>
      <c r="N70" s="85">
        <f t="shared" si="19"/>
        <v>312770</v>
      </c>
      <c r="O70" s="137">
        <f t="shared" si="20"/>
        <v>319787</v>
      </c>
      <c r="P70" s="86">
        <f t="shared" si="21"/>
        <v>308884</v>
      </c>
      <c r="Q70" s="84">
        <f t="shared" si="14"/>
        <v>98.757553473798637</v>
      </c>
      <c r="R70" s="135">
        <f t="shared" si="15"/>
        <v>96.590543080237779</v>
      </c>
      <c r="S70" s="1" t="s">
        <v>1</v>
      </c>
    </row>
    <row r="71" spans="1:20" x14ac:dyDescent="0.2">
      <c r="A71" s="224" t="s">
        <v>110</v>
      </c>
      <c r="B71" s="14"/>
      <c r="C71" s="217" t="s">
        <v>97</v>
      </c>
      <c r="D71" s="83">
        <v>42387</v>
      </c>
      <c r="E71" s="81">
        <v>54840</v>
      </c>
      <c r="F71" s="81">
        <v>49195</v>
      </c>
      <c r="G71" s="84">
        <f t="shared" si="10"/>
        <v>116.06152829877085</v>
      </c>
      <c r="H71" s="135">
        <f t="shared" si="11"/>
        <v>89.706418672501826</v>
      </c>
      <c r="I71" s="83">
        <v>31892</v>
      </c>
      <c r="J71" s="81">
        <v>42929</v>
      </c>
      <c r="K71" s="81">
        <v>35759</v>
      </c>
      <c r="L71" s="136">
        <f t="shared" si="12"/>
        <v>112.12529788034618</v>
      </c>
      <c r="M71" s="135">
        <f t="shared" si="13"/>
        <v>83.298003680495697</v>
      </c>
      <c r="N71" s="85">
        <f t="shared" si="19"/>
        <v>74279</v>
      </c>
      <c r="O71" s="137">
        <f t="shared" si="20"/>
        <v>97769</v>
      </c>
      <c r="P71" s="86">
        <f t="shared" si="21"/>
        <v>84954</v>
      </c>
      <c r="Q71" s="84">
        <f t="shared" si="14"/>
        <v>114.37149126940321</v>
      </c>
      <c r="R71" s="135">
        <f t="shared" si="15"/>
        <v>86.892573310558561</v>
      </c>
    </row>
    <row r="72" spans="1:20" x14ac:dyDescent="0.2">
      <c r="A72" s="224">
        <v>5141</v>
      </c>
      <c r="B72" s="14"/>
      <c r="C72" s="217" t="s">
        <v>98</v>
      </c>
      <c r="D72" s="80">
        <v>198700</v>
      </c>
      <c r="E72" s="81">
        <v>195900</v>
      </c>
      <c r="F72" s="81">
        <v>191899</v>
      </c>
      <c r="G72" s="84">
        <f t="shared" si="10"/>
        <v>96.577252138902864</v>
      </c>
      <c r="H72" s="135">
        <f t="shared" si="11"/>
        <v>97.957631444614606</v>
      </c>
      <c r="I72" s="83">
        <v>7534</v>
      </c>
      <c r="J72" s="81">
        <v>7535</v>
      </c>
      <c r="K72" s="81">
        <v>6716</v>
      </c>
      <c r="L72" s="136">
        <f t="shared" si="12"/>
        <v>89.14255375630475</v>
      </c>
      <c r="M72" s="135">
        <f t="shared" si="13"/>
        <v>89.130723291307234</v>
      </c>
      <c r="N72" s="85">
        <f t="shared" si="19"/>
        <v>206234</v>
      </c>
      <c r="O72" s="137">
        <f t="shared" si="20"/>
        <v>203435</v>
      </c>
      <c r="P72" s="86">
        <f t="shared" si="21"/>
        <v>198615</v>
      </c>
      <c r="Q72" s="84">
        <f t="shared" si="14"/>
        <v>96.305652802156771</v>
      </c>
      <c r="R72" s="135">
        <f t="shared" si="15"/>
        <v>97.630692850296157</v>
      </c>
    </row>
    <row r="73" spans="1:20" x14ac:dyDescent="0.2">
      <c r="A73" s="224" t="s">
        <v>86</v>
      </c>
      <c r="B73" s="14"/>
      <c r="C73" s="217" t="s">
        <v>99</v>
      </c>
      <c r="D73" s="83">
        <v>98843</v>
      </c>
      <c r="E73" s="81">
        <v>97931</v>
      </c>
      <c r="F73" s="81">
        <v>94327</v>
      </c>
      <c r="G73" s="84">
        <f t="shared" si="10"/>
        <v>95.431138269781371</v>
      </c>
      <c r="H73" s="135">
        <f t="shared" si="11"/>
        <v>96.319857859104886</v>
      </c>
      <c r="I73" s="83">
        <v>190250</v>
      </c>
      <c r="J73" s="81">
        <v>196374</v>
      </c>
      <c r="K73" s="81">
        <v>180932</v>
      </c>
      <c r="L73" s="136">
        <f t="shared" si="12"/>
        <v>95.102233902759522</v>
      </c>
      <c r="M73" s="135">
        <f t="shared" si="13"/>
        <v>92.136433540081683</v>
      </c>
      <c r="N73" s="85">
        <f t="shared" si="19"/>
        <v>289093</v>
      </c>
      <c r="O73" s="137">
        <f t="shared" si="20"/>
        <v>294305</v>
      </c>
      <c r="P73" s="86">
        <f t="shared" si="21"/>
        <v>275259</v>
      </c>
      <c r="Q73" s="84">
        <f t="shared" si="14"/>
        <v>95.214688698792429</v>
      </c>
      <c r="R73" s="135">
        <f t="shared" si="15"/>
        <v>93.528482356738763</v>
      </c>
    </row>
    <row r="74" spans="1:20" x14ac:dyDescent="0.2">
      <c r="A74" s="224" t="s">
        <v>87</v>
      </c>
      <c r="B74" s="14"/>
      <c r="C74" s="216" t="s">
        <v>100</v>
      </c>
      <c r="D74" s="83">
        <v>604400</v>
      </c>
      <c r="E74" s="81">
        <v>644844</v>
      </c>
      <c r="F74" s="81">
        <v>581773</v>
      </c>
      <c r="G74" s="84">
        <f t="shared" si="10"/>
        <v>96.256287227001991</v>
      </c>
      <c r="H74" s="135">
        <f t="shared" si="11"/>
        <v>90.219184795082214</v>
      </c>
      <c r="I74" s="83">
        <v>314066</v>
      </c>
      <c r="J74" s="81">
        <v>350013</v>
      </c>
      <c r="K74" s="81">
        <v>316775</v>
      </c>
      <c r="L74" s="136">
        <f t="shared" si="12"/>
        <v>100.86255755159743</v>
      </c>
      <c r="M74" s="135">
        <f t="shared" si="13"/>
        <v>90.503781288123591</v>
      </c>
      <c r="N74" s="85">
        <f t="shared" si="19"/>
        <v>918466</v>
      </c>
      <c r="O74" s="137">
        <f t="shared" si="20"/>
        <v>994857</v>
      </c>
      <c r="P74" s="86">
        <f t="shared" si="21"/>
        <v>898548</v>
      </c>
      <c r="Q74" s="84">
        <f t="shared" si="14"/>
        <v>97.831384068653605</v>
      </c>
      <c r="R74" s="135">
        <f t="shared" si="15"/>
        <v>90.319312222761667</v>
      </c>
    </row>
    <row r="75" spans="1:20" x14ac:dyDescent="0.2">
      <c r="A75" s="224" t="s">
        <v>88</v>
      </c>
      <c r="B75" s="14"/>
      <c r="C75" s="218" t="s">
        <v>101</v>
      </c>
      <c r="D75" s="83">
        <v>290708</v>
      </c>
      <c r="E75" s="81">
        <v>356003</v>
      </c>
      <c r="F75" s="81">
        <v>336270</v>
      </c>
      <c r="G75" s="84">
        <f t="shared" si="10"/>
        <v>115.67277130316332</v>
      </c>
      <c r="H75" s="135">
        <f t="shared" si="11"/>
        <v>94.457069182001277</v>
      </c>
      <c r="I75" s="83">
        <v>213096</v>
      </c>
      <c r="J75" s="81">
        <v>375029</v>
      </c>
      <c r="K75" s="81">
        <v>339943</v>
      </c>
      <c r="L75" s="136">
        <f t="shared" si="12"/>
        <v>159.52575365093665</v>
      </c>
      <c r="M75" s="135">
        <f t="shared" si="13"/>
        <v>90.64445682867192</v>
      </c>
      <c r="N75" s="85">
        <f t="shared" si="19"/>
        <v>503804</v>
      </c>
      <c r="O75" s="137">
        <f t="shared" si="20"/>
        <v>731032</v>
      </c>
      <c r="P75" s="86">
        <f t="shared" si="21"/>
        <v>676213</v>
      </c>
      <c r="Q75" s="84">
        <f t="shared" si="14"/>
        <v>134.22144325968034</v>
      </c>
      <c r="R75" s="135">
        <f t="shared" si="15"/>
        <v>92.501149060506236</v>
      </c>
    </row>
    <row r="76" spans="1:20" x14ac:dyDescent="0.2">
      <c r="A76" s="224">
        <v>5193</v>
      </c>
      <c r="B76" s="14"/>
      <c r="C76" s="216" t="s">
        <v>102</v>
      </c>
      <c r="D76" s="83">
        <v>1092490</v>
      </c>
      <c r="E76" s="81">
        <v>1097872</v>
      </c>
      <c r="F76" s="81">
        <v>1097869</v>
      </c>
      <c r="G76" s="84">
        <f t="shared" si="10"/>
        <v>100.49236148614634</v>
      </c>
      <c r="H76" s="135">
        <f t="shared" si="11"/>
        <v>99.999726744101309</v>
      </c>
      <c r="I76" s="83">
        <v>0</v>
      </c>
      <c r="J76" s="81">
        <v>0</v>
      </c>
      <c r="K76" s="81">
        <v>0</v>
      </c>
      <c r="L76" s="136" t="str">
        <f t="shared" si="12"/>
        <v>x</v>
      </c>
      <c r="M76" s="135" t="str">
        <f t="shared" si="13"/>
        <v>x</v>
      </c>
      <c r="N76" s="85">
        <f t="shared" si="19"/>
        <v>1092490</v>
      </c>
      <c r="O76" s="137">
        <f t="shared" si="20"/>
        <v>1097872</v>
      </c>
      <c r="P76" s="86">
        <f t="shared" si="21"/>
        <v>1097869</v>
      </c>
      <c r="Q76" s="84">
        <f t="shared" si="14"/>
        <v>100.49236148614634</v>
      </c>
      <c r="R76" s="135">
        <f t="shared" si="15"/>
        <v>99.999726744101309</v>
      </c>
    </row>
    <row r="77" spans="1:20" x14ac:dyDescent="0.2">
      <c r="A77" s="224" t="s">
        <v>89</v>
      </c>
      <c r="B77" s="14"/>
      <c r="C77" s="216" t="s">
        <v>111</v>
      </c>
      <c r="D77" s="83">
        <v>234120</v>
      </c>
      <c r="E77" s="81">
        <v>295967</v>
      </c>
      <c r="F77" s="81">
        <v>294299</v>
      </c>
      <c r="G77" s="84">
        <f t="shared" si="10"/>
        <v>125.70433965487784</v>
      </c>
      <c r="H77" s="135">
        <f t="shared" si="11"/>
        <v>99.436423655339951</v>
      </c>
      <c r="I77" s="83">
        <v>458</v>
      </c>
      <c r="J77" s="81">
        <v>2523</v>
      </c>
      <c r="K77" s="81">
        <v>2518</v>
      </c>
      <c r="L77" s="136">
        <f t="shared" si="12"/>
        <v>549.78165938864629</v>
      </c>
      <c r="M77" s="135">
        <f t="shared" si="13"/>
        <v>99.801823226317879</v>
      </c>
      <c r="N77" s="85">
        <f t="shared" si="19"/>
        <v>234578</v>
      </c>
      <c r="O77" s="137">
        <f>$E77+$J77</f>
        <v>298490</v>
      </c>
      <c r="P77" s="86">
        <f t="shared" si="21"/>
        <v>296817</v>
      </c>
      <c r="Q77" s="84">
        <f t="shared" si="14"/>
        <v>126.53232613459062</v>
      </c>
      <c r="R77" s="135">
        <f t="shared" si="15"/>
        <v>99.439512211464375</v>
      </c>
    </row>
    <row r="78" spans="1:20" x14ac:dyDescent="0.2">
      <c r="A78" s="224" t="s">
        <v>90</v>
      </c>
      <c r="B78" s="14"/>
      <c r="C78" s="217" t="s">
        <v>112</v>
      </c>
      <c r="D78" s="83">
        <v>154344</v>
      </c>
      <c r="E78" s="81">
        <v>207764</v>
      </c>
      <c r="F78" s="81">
        <v>206929</v>
      </c>
      <c r="G78" s="84">
        <f t="shared" si="10"/>
        <v>134.06999948167729</v>
      </c>
      <c r="H78" s="135">
        <f t="shared" si="11"/>
        <v>99.598101692304724</v>
      </c>
      <c r="I78" s="83">
        <v>3766</v>
      </c>
      <c r="J78" s="81">
        <v>9983</v>
      </c>
      <c r="K78" s="81">
        <v>9834</v>
      </c>
      <c r="L78" s="136">
        <f t="shared" si="12"/>
        <v>261.12586298459905</v>
      </c>
      <c r="M78" s="135">
        <f t="shared" si="13"/>
        <v>98.507462686567166</v>
      </c>
      <c r="N78" s="85">
        <f t="shared" si="19"/>
        <v>158110</v>
      </c>
      <c r="O78" s="137">
        <f t="shared" si="20"/>
        <v>217747</v>
      </c>
      <c r="P78" s="86">
        <f t="shared" si="21"/>
        <v>216763</v>
      </c>
      <c r="Q78" s="84">
        <f t="shared" si="14"/>
        <v>137.09632534311555</v>
      </c>
      <c r="R78" s="135">
        <f t="shared" si="15"/>
        <v>99.548099399762108</v>
      </c>
    </row>
    <row r="79" spans="1:20" x14ac:dyDescent="0.2">
      <c r="A79" s="224">
        <v>5321</v>
      </c>
      <c r="B79" s="14"/>
      <c r="C79" s="217" t="s">
        <v>103</v>
      </c>
      <c r="D79" s="83">
        <v>636886</v>
      </c>
      <c r="E79" s="81">
        <v>800974</v>
      </c>
      <c r="F79" s="81">
        <v>794287</v>
      </c>
      <c r="G79" s="84">
        <f t="shared" si="10"/>
        <v>124.71415606560672</v>
      </c>
      <c r="H79" s="135">
        <f t="shared" si="11"/>
        <v>99.165141440296438</v>
      </c>
      <c r="I79" s="83">
        <v>1615</v>
      </c>
      <c r="J79" s="81">
        <v>3563</v>
      </c>
      <c r="K79" s="81">
        <v>3506</v>
      </c>
      <c r="L79" s="136">
        <f t="shared" si="12"/>
        <v>217.08978328173373</v>
      </c>
      <c r="M79" s="135">
        <f t="shared" si="13"/>
        <v>98.400224529890551</v>
      </c>
      <c r="N79" s="85">
        <f t="shared" si="19"/>
        <v>638501</v>
      </c>
      <c r="O79" s="137">
        <f t="shared" si="20"/>
        <v>804537</v>
      </c>
      <c r="P79" s="86">
        <f t="shared" si="21"/>
        <v>797793</v>
      </c>
      <c r="Q79" s="84">
        <f t="shared" si="14"/>
        <v>124.9478074427448</v>
      </c>
      <c r="R79" s="135">
        <f t="shared" si="15"/>
        <v>99.161753903176603</v>
      </c>
    </row>
    <row r="80" spans="1:20" x14ac:dyDescent="0.2">
      <c r="A80" s="224" t="s">
        <v>91</v>
      </c>
      <c r="B80" s="14"/>
      <c r="C80" s="217" t="s">
        <v>113</v>
      </c>
      <c r="D80" s="83">
        <v>752552</v>
      </c>
      <c r="E80" s="81">
        <v>830449</v>
      </c>
      <c r="F80" s="81">
        <v>826137</v>
      </c>
      <c r="G80" s="84">
        <f t="shared" si="10"/>
        <v>109.77806184821779</v>
      </c>
      <c r="H80" s="135">
        <f t="shared" si="11"/>
        <v>99.480762816259642</v>
      </c>
      <c r="I80" s="83">
        <v>373621</v>
      </c>
      <c r="J80" s="81">
        <v>450596</v>
      </c>
      <c r="K80" s="81">
        <v>448488</v>
      </c>
      <c r="L80" s="136">
        <f t="shared" si="12"/>
        <v>120.03822054970144</v>
      </c>
      <c r="M80" s="135">
        <f t="shared" si="13"/>
        <v>99.532175163561149</v>
      </c>
      <c r="N80" s="85">
        <f t="shared" si="19"/>
        <v>1126173</v>
      </c>
      <c r="O80" s="137">
        <f t="shared" si="20"/>
        <v>1281045</v>
      </c>
      <c r="P80" s="86">
        <f t="shared" si="21"/>
        <v>1274625</v>
      </c>
      <c r="Q80" s="84">
        <f t="shared" si="14"/>
        <v>113.18198891289349</v>
      </c>
      <c r="R80" s="135">
        <f t="shared" si="15"/>
        <v>99.498846644731458</v>
      </c>
    </row>
    <row r="81" spans="1:19" x14ac:dyDescent="0.2">
      <c r="A81" s="224">
        <v>5362</v>
      </c>
      <c r="B81" s="14"/>
      <c r="C81" s="217" t="s">
        <v>104</v>
      </c>
      <c r="D81" s="83">
        <v>19634</v>
      </c>
      <c r="E81" s="81">
        <v>278716</v>
      </c>
      <c r="F81" s="81">
        <v>233318</v>
      </c>
      <c r="G81" s="84" t="s">
        <v>14</v>
      </c>
      <c r="H81" s="135">
        <f t="shared" si="11"/>
        <v>83.711735243043094</v>
      </c>
      <c r="I81" s="83">
        <v>15432</v>
      </c>
      <c r="J81" s="81">
        <v>23184</v>
      </c>
      <c r="K81" s="81">
        <v>19627</v>
      </c>
      <c r="L81" s="136">
        <f t="shared" si="12"/>
        <v>127.18377397615346</v>
      </c>
      <c r="M81" s="135">
        <f t="shared" si="13"/>
        <v>84.657522429261562</v>
      </c>
      <c r="N81" s="85">
        <f t="shared" si="19"/>
        <v>35066</v>
      </c>
      <c r="O81" s="137">
        <f t="shared" si="20"/>
        <v>301900</v>
      </c>
      <c r="P81" s="86">
        <f t="shared" si="21"/>
        <v>252945</v>
      </c>
      <c r="Q81" s="84">
        <f t="shared" si="14"/>
        <v>721.33975931101349</v>
      </c>
      <c r="R81" s="135">
        <f t="shared" si="15"/>
        <v>83.78436568400133</v>
      </c>
    </row>
    <row r="82" spans="1:19" x14ac:dyDescent="0.2">
      <c r="A82" s="224">
        <v>5363</v>
      </c>
      <c r="B82" s="14"/>
      <c r="C82" s="217" t="s">
        <v>105</v>
      </c>
      <c r="D82" s="160">
        <v>0</v>
      </c>
      <c r="E82" s="81">
        <v>12</v>
      </c>
      <c r="F82" s="81">
        <v>3</v>
      </c>
      <c r="G82" s="84" t="str">
        <f t="shared" si="10"/>
        <v>x</v>
      </c>
      <c r="H82" s="135">
        <f t="shared" si="11"/>
        <v>25</v>
      </c>
      <c r="I82" s="83">
        <v>5</v>
      </c>
      <c r="J82" s="81">
        <v>975</v>
      </c>
      <c r="K82" s="81">
        <v>944</v>
      </c>
      <c r="L82" s="136" t="s">
        <v>14</v>
      </c>
      <c r="M82" s="135">
        <f t="shared" si="13"/>
        <v>96.820512820512818</v>
      </c>
      <c r="N82" s="85">
        <f t="shared" si="19"/>
        <v>5</v>
      </c>
      <c r="O82" s="137">
        <f t="shared" si="20"/>
        <v>987</v>
      </c>
      <c r="P82" s="65">
        <f t="shared" si="21"/>
        <v>947</v>
      </c>
      <c r="Q82" s="84" t="s">
        <v>14</v>
      </c>
      <c r="R82" s="135">
        <f t="shared" si="15"/>
        <v>95.947315096251259</v>
      </c>
    </row>
    <row r="83" spans="1:19" x14ac:dyDescent="0.2">
      <c r="A83" s="224">
        <v>5410</v>
      </c>
      <c r="B83" s="14"/>
      <c r="C83" s="217" t="s">
        <v>106</v>
      </c>
      <c r="D83" s="83">
        <v>0</v>
      </c>
      <c r="E83" s="81">
        <v>1822</v>
      </c>
      <c r="F83" s="81">
        <v>1758</v>
      </c>
      <c r="G83" s="84" t="str">
        <f t="shared" si="10"/>
        <v>x</v>
      </c>
      <c r="H83" s="135">
        <f t="shared" si="11"/>
        <v>96.487376509330403</v>
      </c>
      <c r="I83" s="83">
        <v>0</v>
      </c>
      <c r="J83" s="81">
        <v>0</v>
      </c>
      <c r="K83" s="81">
        <v>0</v>
      </c>
      <c r="L83" s="136" t="str">
        <f t="shared" si="12"/>
        <v>x</v>
      </c>
      <c r="M83" s="135" t="str">
        <f t="shared" si="13"/>
        <v>x</v>
      </c>
      <c r="N83" s="85">
        <f t="shared" si="19"/>
        <v>0</v>
      </c>
      <c r="O83" s="137">
        <f t="shared" si="20"/>
        <v>1822</v>
      </c>
      <c r="P83" s="86">
        <f t="shared" si="21"/>
        <v>1758</v>
      </c>
      <c r="Q83" s="84" t="str">
        <f t="shared" si="14"/>
        <v>x</v>
      </c>
      <c r="R83" s="135">
        <f t="shared" si="15"/>
        <v>96.487376509330403</v>
      </c>
    </row>
    <row r="84" spans="1:19" x14ac:dyDescent="0.2">
      <c r="A84" s="224" t="s">
        <v>92</v>
      </c>
      <c r="B84" s="14"/>
      <c r="C84" s="216" t="s">
        <v>107</v>
      </c>
      <c r="D84" s="83">
        <v>4031</v>
      </c>
      <c r="E84" s="81">
        <v>4303</v>
      </c>
      <c r="F84" s="81">
        <v>3000</v>
      </c>
      <c r="G84" s="84">
        <f t="shared" si="10"/>
        <v>74.423220044653931</v>
      </c>
      <c r="H84" s="135">
        <f t="shared" si="11"/>
        <v>69.718800836625604</v>
      </c>
      <c r="I84" s="83">
        <v>3405</v>
      </c>
      <c r="J84" s="81">
        <v>3784</v>
      </c>
      <c r="K84" s="81">
        <v>1950</v>
      </c>
      <c r="L84" s="136">
        <f t="shared" si="12"/>
        <v>57.268722466960355</v>
      </c>
      <c r="M84" s="135">
        <f t="shared" si="13"/>
        <v>51.532769556025372</v>
      </c>
      <c r="N84" s="85">
        <f t="shared" si="19"/>
        <v>7436</v>
      </c>
      <c r="O84" s="137">
        <f t="shared" si="20"/>
        <v>8087</v>
      </c>
      <c r="P84" s="86">
        <f t="shared" si="21"/>
        <v>4950</v>
      </c>
      <c r="Q84" s="84">
        <f t="shared" si="14"/>
        <v>66.568047337278102</v>
      </c>
      <c r="R84" s="135">
        <f t="shared" si="15"/>
        <v>61.209348336836896</v>
      </c>
    </row>
    <row r="85" spans="1:19" x14ac:dyDescent="0.2">
      <c r="A85" s="224" t="s">
        <v>93</v>
      </c>
      <c r="B85" s="14"/>
      <c r="C85" s="217" t="s">
        <v>114</v>
      </c>
      <c r="D85" s="83">
        <v>25769</v>
      </c>
      <c r="E85" s="81">
        <v>26481</v>
      </c>
      <c r="F85" s="81">
        <v>25502</v>
      </c>
      <c r="G85" s="84">
        <f>IF(ISERROR($F85/$D85*100),"x",$F85/$D85*100)</f>
        <v>98.963871318250611</v>
      </c>
      <c r="H85" s="135">
        <f t="shared" si="11"/>
        <v>96.30300970507156</v>
      </c>
      <c r="I85" s="83">
        <v>22438</v>
      </c>
      <c r="J85" s="81">
        <v>21929</v>
      </c>
      <c r="K85" s="81">
        <v>20226</v>
      </c>
      <c r="L85" s="136">
        <f t="shared" si="12"/>
        <v>90.141723861306716</v>
      </c>
      <c r="M85" s="135">
        <f t="shared" si="13"/>
        <v>92.234027999452778</v>
      </c>
      <c r="N85" s="85">
        <f t="shared" si="19"/>
        <v>48207</v>
      </c>
      <c r="O85" s="137">
        <f t="shared" si="20"/>
        <v>48410</v>
      </c>
      <c r="P85" s="86">
        <f t="shared" si="21"/>
        <v>45728</v>
      </c>
      <c r="Q85" s="84">
        <f t="shared" si="14"/>
        <v>94.857593295579477</v>
      </c>
      <c r="R85" s="135">
        <f t="shared" si="15"/>
        <v>94.459822350753981</v>
      </c>
    </row>
    <row r="86" spans="1:19" x14ac:dyDescent="0.2">
      <c r="A86" s="224" t="s">
        <v>94</v>
      </c>
      <c r="B86" s="14"/>
      <c r="C86" s="217" t="s">
        <v>108</v>
      </c>
      <c r="D86" s="83">
        <v>209</v>
      </c>
      <c r="E86" s="81">
        <v>2395</v>
      </c>
      <c r="F86" s="81">
        <v>2175</v>
      </c>
      <c r="G86" s="84" t="s">
        <v>14</v>
      </c>
      <c r="H86" s="135">
        <f t="shared" si="11"/>
        <v>90.814196242171192</v>
      </c>
      <c r="I86" s="83">
        <v>1321</v>
      </c>
      <c r="J86" s="81">
        <v>1133</v>
      </c>
      <c r="K86" s="81">
        <v>561</v>
      </c>
      <c r="L86" s="136">
        <f t="shared" si="12"/>
        <v>42.467827403482211</v>
      </c>
      <c r="M86" s="135">
        <f t="shared" si="13"/>
        <v>49.514563106796118</v>
      </c>
      <c r="N86" s="85">
        <f t="shared" si="19"/>
        <v>1530</v>
      </c>
      <c r="O86" s="137">
        <f t="shared" si="20"/>
        <v>3528</v>
      </c>
      <c r="P86" s="86">
        <f t="shared" si="21"/>
        <v>2736</v>
      </c>
      <c r="Q86" s="84">
        <f t="shared" si="14"/>
        <v>178.82352941176472</v>
      </c>
      <c r="R86" s="135">
        <f t="shared" si="15"/>
        <v>77.551020408163268</v>
      </c>
    </row>
    <row r="87" spans="1:19" x14ac:dyDescent="0.2">
      <c r="A87" s="224">
        <v>5901</v>
      </c>
      <c r="B87" s="14"/>
      <c r="C87" s="216" t="s">
        <v>115</v>
      </c>
      <c r="D87" s="161">
        <v>213554</v>
      </c>
      <c r="E87" s="89">
        <v>334169</v>
      </c>
      <c r="F87" s="162">
        <v>0</v>
      </c>
      <c r="G87" s="84">
        <f t="shared" si="10"/>
        <v>0</v>
      </c>
      <c r="H87" s="135">
        <f t="shared" si="11"/>
        <v>0</v>
      </c>
      <c r="I87" s="163">
        <v>47600</v>
      </c>
      <c r="J87" s="164">
        <v>93606</v>
      </c>
      <c r="K87" s="162">
        <v>0</v>
      </c>
      <c r="L87" s="136">
        <f t="shared" si="12"/>
        <v>0</v>
      </c>
      <c r="M87" s="135">
        <f>IF(ISERROR($K87/$J87*100),"x",$K87/$J87*100)</f>
        <v>0</v>
      </c>
      <c r="N87" s="85">
        <f t="shared" si="19"/>
        <v>261154</v>
      </c>
      <c r="O87" s="137">
        <f t="shared" si="20"/>
        <v>427775</v>
      </c>
      <c r="P87" s="86">
        <f t="shared" si="21"/>
        <v>0</v>
      </c>
      <c r="Q87" s="84">
        <f t="shared" si="14"/>
        <v>0</v>
      </c>
      <c r="R87" s="135">
        <f t="shared" si="15"/>
        <v>0</v>
      </c>
    </row>
    <row r="88" spans="1:19" ht="13.5" thickBot="1" x14ac:dyDescent="0.25">
      <c r="A88" s="225">
        <v>5909</v>
      </c>
      <c r="B88" s="17"/>
      <c r="C88" s="220" t="s">
        <v>116</v>
      </c>
      <c r="D88" s="165">
        <v>60777</v>
      </c>
      <c r="E88" s="114">
        <v>1377</v>
      </c>
      <c r="F88" s="114">
        <v>360</v>
      </c>
      <c r="G88" s="166">
        <f>IF(ISERROR($F88/$D88*100),"x",$F88/$D88*100)</f>
        <v>0.59232933511032126</v>
      </c>
      <c r="H88" s="97">
        <f>IF(ISERROR($F88/$E88*100),"x",$F88/$E88*100)</f>
        <v>26.143790849673206</v>
      </c>
      <c r="I88" s="113">
        <v>51005</v>
      </c>
      <c r="J88" s="167">
        <v>72878</v>
      </c>
      <c r="K88" s="114">
        <v>24457</v>
      </c>
      <c r="L88" s="141">
        <f>IF(ISERROR($K88/$I88*100),"x",$K88/$I88*100)</f>
        <v>47.950200960690125</v>
      </c>
      <c r="M88" s="97">
        <f>IF(ISERROR($K88/$J88*100),"x",$K88/$J88*100)</f>
        <v>33.558824336562473</v>
      </c>
      <c r="N88" s="100">
        <f t="shared" si="19"/>
        <v>111782</v>
      </c>
      <c r="O88" s="102">
        <f t="shared" si="20"/>
        <v>74255</v>
      </c>
      <c r="P88" s="102">
        <f t="shared" si="21"/>
        <v>24817</v>
      </c>
      <c r="Q88" s="166">
        <f>IF(ISERROR($P88/$N88*100),"x",$P88/$N88*100)</f>
        <v>22.201248859387022</v>
      </c>
      <c r="R88" s="97">
        <f>IF(ISERROR($P88/$O88*100),"x",$P88/$O88*100)</f>
        <v>33.421318429735372</v>
      </c>
    </row>
    <row r="89" spans="1:19" x14ac:dyDescent="0.2">
      <c r="C89" s="14"/>
      <c r="D89" s="8"/>
      <c r="E89" s="8"/>
      <c r="F89" s="8"/>
      <c r="G89" s="11"/>
      <c r="H89" s="14"/>
      <c r="I89" s="8"/>
      <c r="J89" s="8"/>
      <c r="K89" s="8"/>
      <c r="L89" s="15"/>
      <c r="M89" s="9"/>
      <c r="N89" s="8"/>
      <c r="O89" s="8"/>
      <c r="P89" s="8"/>
      <c r="Q89" s="268"/>
      <c r="R89" s="268"/>
      <c r="S89" s="16"/>
    </row>
    <row r="90" spans="1:19" x14ac:dyDescent="0.2">
      <c r="C90" s="14"/>
      <c r="D90" s="8"/>
      <c r="E90" s="8"/>
      <c r="F90" s="8"/>
      <c r="G90" s="11"/>
      <c r="H90" s="14"/>
      <c r="I90" s="8"/>
      <c r="J90" s="8"/>
      <c r="K90" s="8"/>
      <c r="L90" s="15"/>
      <c r="M90" s="9"/>
      <c r="N90" s="8"/>
      <c r="O90" s="8"/>
      <c r="P90" s="8"/>
      <c r="Q90" s="44"/>
      <c r="R90" s="44"/>
      <c r="S90" s="16"/>
    </row>
    <row r="91" spans="1:19" x14ac:dyDescent="0.2">
      <c r="C91" s="14"/>
      <c r="D91" s="8"/>
      <c r="E91" s="8"/>
      <c r="F91" s="8"/>
      <c r="G91" s="11"/>
      <c r="H91" s="14"/>
      <c r="I91" s="8"/>
      <c r="J91" s="8"/>
      <c r="K91" s="8"/>
      <c r="L91" s="15"/>
      <c r="M91" s="9"/>
      <c r="N91" s="8"/>
      <c r="O91" s="8"/>
      <c r="P91" s="8"/>
      <c r="Q91" s="44"/>
      <c r="R91" s="44"/>
      <c r="S91" s="16"/>
    </row>
    <row r="92" spans="1:19" x14ac:dyDescent="0.2">
      <c r="C92" s="14"/>
      <c r="D92" s="8"/>
      <c r="E92" s="8"/>
      <c r="F92" s="8"/>
      <c r="G92" s="11"/>
      <c r="H92" s="14"/>
      <c r="I92" s="8"/>
      <c r="J92" s="8"/>
      <c r="K92" s="8"/>
      <c r="L92" s="15"/>
      <c r="M92" s="9"/>
      <c r="N92" s="8"/>
      <c r="O92" s="8"/>
      <c r="P92" s="8"/>
      <c r="Q92" s="44"/>
      <c r="R92" s="44"/>
      <c r="S92" s="16"/>
    </row>
    <row r="93" spans="1:19" ht="13.5" thickBot="1" x14ac:dyDescent="0.25">
      <c r="C93" s="14"/>
      <c r="D93" s="8"/>
      <c r="E93" s="8"/>
      <c r="F93" s="8"/>
      <c r="G93" s="11"/>
      <c r="H93" s="14"/>
      <c r="I93" s="8"/>
      <c r="J93" s="8"/>
      <c r="K93" s="8"/>
      <c r="L93" s="15"/>
      <c r="M93" s="9"/>
      <c r="N93" s="8"/>
      <c r="O93" s="8"/>
      <c r="P93" s="8"/>
      <c r="Q93" s="44"/>
      <c r="R93" s="28" t="s">
        <v>2</v>
      </c>
      <c r="S93" s="16"/>
    </row>
    <row r="94" spans="1:19" ht="22.5" customHeight="1" thickBot="1" x14ac:dyDescent="0.25">
      <c r="A94" s="245" t="s">
        <v>32</v>
      </c>
      <c r="B94" s="240"/>
      <c r="C94" s="241"/>
      <c r="D94" s="265" t="s">
        <v>34</v>
      </c>
      <c r="E94" s="266"/>
      <c r="F94" s="266"/>
      <c r="G94" s="266"/>
      <c r="H94" s="267"/>
      <c r="I94" s="265" t="s">
        <v>35</v>
      </c>
      <c r="J94" s="266"/>
      <c r="K94" s="266"/>
      <c r="L94" s="266"/>
      <c r="M94" s="267"/>
      <c r="N94" s="265" t="s">
        <v>3</v>
      </c>
      <c r="O94" s="266"/>
      <c r="P94" s="266"/>
      <c r="Q94" s="266"/>
      <c r="R94" s="267"/>
    </row>
    <row r="95" spans="1:19" x14ac:dyDescent="0.2">
      <c r="A95" s="246"/>
      <c r="B95" s="274"/>
      <c r="C95" s="248"/>
      <c r="D95" s="269" t="s">
        <v>33</v>
      </c>
      <c r="E95" s="270"/>
      <c r="F95" s="259" t="s">
        <v>9</v>
      </c>
      <c r="G95" s="257" t="s">
        <v>5</v>
      </c>
      <c r="H95" s="258"/>
      <c r="I95" s="269" t="s">
        <v>33</v>
      </c>
      <c r="J95" s="270"/>
      <c r="K95" s="259" t="s">
        <v>36</v>
      </c>
      <c r="L95" s="257" t="s">
        <v>5</v>
      </c>
      <c r="M95" s="258"/>
      <c r="N95" s="29" t="s">
        <v>6</v>
      </c>
      <c r="O95" s="30"/>
      <c r="P95" s="259" t="s">
        <v>36</v>
      </c>
      <c r="Q95" s="257" t="s">
        <v>5</v>
      </c>
      <c r="R95" s="258"/>
    </row>
    <row r="96" spans="1:19" ht="13.5" thickBot="1" x14ac:dyDescent="0.25">
      <c r="A96" s="249"/>
      <c r="B96" s="250"/>
      <c r="C96" s="251"/>
      <c r="D96" s="31" t="s">
        <v>7</v>
      </c>
      <c r="E96" s="32" t="s">
        <v>8</v>
      </c>
      <c r="F96" s="271"/>
      <c r="G96" s="32" t="s">
        <v>10</v>
      </c>
      <c r="H96" s="33" t="s">
        <v>11</v>
      </c>
      <c r="I96" s="31" t="s">
        <v>7</v>
      </c>
      <c r="J96" s="32" t="s">
        <v>8</v>
      </c>
      <c r="K96" s="260"/>
      <c r="L96" s="32" t="s">
        <v>10</v>
      </c>
      <c r="M96" s="33" t="s">
        <v>11</v>
      </c>
      <c r="N96" s="34" t="s">
        <v>7</v>
      </c>
      <c r="O96" s="35" t="s">
        <v>8</v>
      </c>
      <c r="P96" s="260"/>
      <c r="Q96" s="35" t="s">
        <v>10</v>
      </c>
      <c r="R96" s="36" t="s">
        <v>11</v>
      </c>
    </row>
    <row r="97" spans="1:18" ht="13.5" thickBot="1" x14ac:dyDescent="0.25">
      <c r="A97" s="242">
        <v>1</v>
      </c>
      <c r="B97" s="243"/>
      <c r="C97" s="244"/>
      <c r="D97" s="37">
        <v>2</v>
      </c>
      <c r="E97" s="38">
        <v>3</v>
      </c>
      <c r="F97" s="38">
        <v>4</v>
      </c>
      <c r="G97" s="38">
        <v>5</v>
      </c>
      <c r="H97" s="41">
        <v>6</v>
      </c>
      <c r="I97" s="42">
        <v>7</v>
      </c>
      <c r="J97" s="43">
        <v>8</v>
      </c>
      <c r="K97" s="43">
        <v>9</v>
      </c>
      <c r="L97" s="38">
        <v>10</v>
      </c>
      <c r="M97" s="41">
        <v>11</v>
      </c>
      <c r="N97" s="37">
        <v>12</v>
      </c>
      <c r="O97" s="38">
        <v>13</v>
      </c>
      <c r="P97" s="38">
        <v>14</v>
      </c>
      <c r="Q97" s="38">
        <v>15</v>
      </c>
      <c r="R97" s="41">
        <v>16</v>
      </c>
    </row>
    <row r="98" spans="1:18" ht="13.5" thickBot="1" x14ac:dyDescent="0.25">
      <c r="A98" s="293" t="s">
        <v>21</v>
      </c>
      <c r="B98" s="243"/>
      <c r="C98" s="244"/>
      <c r="D98" s="168">
        <v>1147102</v>
      </c>
      <c r="E98" s="47">
        <v>2511152</v>
      </c>
      <c r="F98" s="47">
        <v>2326441</v>
      </c>
      <c r="G98" s="48">
        <f>IF(ISERROR($F98/$D98*100),"x",$F98/$D98*100)</f>
        <v>202.81029934565541</v>
      </c>
      <c r="H98" s="49">
        <f>IF(ISERROR($F98/$E98*100),"x",$F98/$E98*100)</f>
        <v>92.644371985447322</v>
      </c>
      <c r="I98" s="168">
        <v>263822</v>
      </c>
      <c r="J98" s="47">
        <v>613109</v>
      </c>
      <c r="K98" s="47">
        <v>457301</v>
      </c>
      <c r="L98" s="48">
        <f>IF(ISERROR($K98/$I98*100),"x",$K98/$I98*100)</f>
        <v>173.33694688085149</v>
      </c>
      <c r="M98" s="49">
        <f>IF(ISERROR($K98/$J98*100),"x",$K98/$J98*100)</f>
        <v>74.587226741085189</v>
      </c>
      <c r="N98" s="169">
        <f>D$98+I$98</f>
        <v>1410924</v>
      </c>
      <c r="O98" s="170">
        <f>E$98+J$98</f>
        <v>3124261</v>
      </c>
      <c r="P98" s="171">
        <f>F$98+K$98</f>
        <v>2783742</v>
      </c>
      <c r="Q98" s="48">
        <f>IF(ISERROR($P98/$N98*100),"x",$P98/$N98*100)</f>
        <v>197.29921668353506</v>
      </c>
      <c r="R98" s="49">
        <f>IF(ISERROR($P98/$O98*100),"x",$P98/$O98*100)</f>
        <v>89.100814560627299</v>
      </c>
    </row>
    <row r="99" spans="1:18" x14ac:dyDescent="0.2">
      <c r="A99" s="252" t="s">
        <v>22</v>
      </c>
      <c r="B99" s="253"/>
      <c r="C99" s="254"/>
      <c r="D99" s="109"/>
      <c r="E99" s="109"/>
      <c r="F99" s="109"/>
      <c r="G99" s="57"/>
      <c r="H99" s="61"/>
      <c r="I99" s="118"/>
      <c r="J99" s="122"/>
      <c r="K99" s="122"/>
      <c r="L99" s="122"/>
      <c r="M99" s="121"/>
      <c r="N99" s="108"/>
      <c r="O99" s="109"/>
      <c r="P99" s="109"/>
      <c r="Q99" s="57"/>
      <c r="R99" s="121"/>
    </row>
    <row r="100" spans="1:18" x14ac:dyDescent="0.2">
      <c r="A100" s="224" t="s">
        <v>118</v>
      </c>
      <c r="B100" s="24"/>
      <c r="C100" s="217" t="s">
        <v>130</v>
      </c>
      <c r="D100" s="65">
        <v>22000</v>
      </c>
      <c r="E100" s="65">
        <v>84520</v>
      </c>
      <c r="F100" s="65">
        <v>84148</v>
      </c>
      <c r="G100" s="73">
        <f t="shared" ref="G100:G116" si="22">IF(ISERROR($F100/$D100*100),"x",$F100/$D100*100)</f>
        <v>382.4909090909091</v>
      </c>
      <c r="H100" s="74">
        <f t="shared" ref="H100:H116" si="23">IF(ISERROR($F100/$E100*100),"x",$F100/$E100*100)</f>
        <v>99.559867486985326</v>
      </c>
      <c r="I100" s="64">
        <v>579</v>
      </c>
      <c r="J100" s="65">
        <v>6846</v>
      </c>
      <c r="K100" s="65">
        <v>6092</v>
      </c>
      <c r="L100" s="79" t="s">
        <v>14</v>
      </c>
      <c r="M100" s="111">
        <f t="shared" ref="M100:M116" si="24">IF(ISERROR($K100/$J100*100),"x",$K100/$J100*100)</f>
        <v>88.986269354367508</v>
      </c>
      <c r="N100" s="77">
        <f>$D100+$I100</f>
        <v>22579</v>
      </c>
      <c r="O100" s="172">
        <f>$E100+$J100</f>
        <v>91366</v>
      </c>
      <c r="P100" s="172">
        <f>$F100+$K100</f>
        <v>90240</v>
      </c>
      <c r="Q100" s="73">
        <f t="shared" ref="Q100:Q116" si="25">IF(ISERROR($P100/$N100*100),"x",$P100/$N100*100)</f>
        <v>399.66340404800917</v>
      </c>
      <c r="R100" s="111">
        <f t="shared" ref="R100:R116" si="26">IF(ISERROR($P100/$O100*100),"x",$P100/$O100*100)</f>
        <v>98.767594072193148</v>
      </c>
    </row>
    <row r="101" spans="1:18" x14ac:dyDescent="0.2">
      <c r="A101" s="224">
        <v>6121</v>
      </c>
      <c r="B101" s="24"/>
      <c r="C101" s="216" t="s">
        <v>122</v>
      </c>
      <c r="D101" s="85">
        <v>933993</v>
      </c>
      <c r="E101" s="86">
        <v>1225941</v>
      </c>
      <c r="F101" s="86">
        <v>1198633</v>
      </c>
      <c r="G101" s="66">
        <f t="shared" si="22"/>
        <v>128.33425946447136</v>
      </c>
      <c r="H101" s="58">
        <f t="shared" si="23"/>
        <v>97.772486604167739</v>
      </c>
      <c r="I101" s="85">
        <v>242343</v>
      </c>
      <c r="J101" s="86">
        <v>556449</v>
      </c>
      <c r="K101" s="86">
        <v>426975</v>
      </c>
      <c r="L101" s="79">
        <f t="shared" ref="L101:L116" si="27">IF(ISERROR($K101/$I101*100),"x",$K101/$I101*100)</f>
        <v>176.18623191096916</v>
      </c>
      <c r="M101" s="111">
        <f t="shared" si="24"/>
        <v>76.732099437684326</v>
      </c>
      <c r="N101" s="85">
        <f t="shared" ref="N101:N114" si="28">$D101+$I101</f>
        <v>1176336</v>
      </c>
      <c r="O101" s="137">
        <f t="shared" ref="O101:O114" si="29">$E101+$J101</f>
        <v>1782390</v>
      </c>
      <c r="P101" s="137">
        <f t="shared" ref="P101:P114" si="30">$F101+$K101</f>
        <v>1625608</v>
      </c>
      <c r="Q101" s="84">
        <f t="shared" si="25"/>
        <v>138.19248922076684</v>
      </c>
      <c r="R101" s="58">
        <f t="shared" si="26"/>
        <v>91.203833055616329</v>
      </c>
    </row>
    <row r="102" spans="1:18" x14ac:dyDescent="0.2">
      <c r="A102" s="224">
        <v>6122</v>
      </c>
      <c r="B102" s="24"/>
      <c r="C102" s="216" t="s">
        <v>123</v>
      </c>
      <c r="D102" s="85">
        <v>3100</v>
      </c>
      <c r="E102" s="86">
        <v>29151</v>
      </c>
      <c r="F102" s="86">
        <v>28756</v>
      </c>
      <c r="G102" s="84">
        <f t="shared" si="22"/>
        <v>927.61290322580635</v>
      </c>
      <c r="H102" s="82">
        <f t="shared" si="23"/>
        <v>98.644986449864504</v>
      </c>
      <c r="I102" s="85">
        <v>2750</v>
      </c>
      <c r="J102" s="86">
        <v>12596</v>
      </c>
      <c r="K102" s="86">
        <v>11517</v>
      </c>
      <c r="L102" s="79">
        <f t="shared" si="27"/>
        <v>418.79999999999995</v>
      </c>
      <c r="M102" s="111">
        <f t="shared" si="24"/>
        <v>91.433788504287065</v>
      </c>
      <c r="N102" s="85">
        <f t="shared" si="28"/>
        <v>5850</v>
      </c>
      <c r="O102" s="137">
        <f t="shared" si="29"/>
        <v>41747</v>
      </c>
      <c r="P102" s="137">
        <f t="shared" si="30"/>
        <v>40273</v>
      </c>
      <c r="Q102" s="84">
        <f t="shared" si="25"/>
        <v>688.42735042735046</v>
      </c>
      <c r="R102" s="82">
        <f t="shared" si="26"/>
        <v>96.46920736819412</v>
      </c>
    </row>
    <row r="103" spans="1:18" x14ac:dyDescent="0.2">
      <c r="A103" s="224">
        <v>6123</v>
      </c>
      <c r="B103" s="24"/>
      <c r="C103" s="217" t="s">
        <v>124</v>
      </c>
      <c r="D103" s="85">
        <v>13000</v>
      </c>
      <c r="E103" s="86">
        <v>35646</v>
      </c>
      <c r="F103" s="86">
        <v>35150</v>
      </c>
      <c r="G103" s="84">
        <f t="shared" si="22"/>
        <v>270.38461538461542</v>
      </c>
      <c r="H103" s="82">
        <f t="shared" si="23"/>
        <v>98.608539527576724</v>
      </c>
      <c r="I103" s="85">
        <v>1920</v>
      </c>
      <c r="J103" s="86">
        <v>3313</v>
      </c>
      <c r="K103" s="86">
        <v>2838</v>
      </c>
      <c r="L103" s="79">
        <f t="shared" si="27"/>
        <v>147.8125</v>
      </c>
      <c r="M103" s="111">
        <f t="shared" si="24"/>
        <v>85.662541503169336</v>
      </c>
      <c r="N103" s="85">
        <f t="shared" si="28"/>
        <v>14920</v>
      </c>
      <c r="O103" s="137">
        <f t="shared" si="29"/>
        <v>38959</v>
      </c>
      <c r="P103" s="137">
        <f t="shared" si="30"/>
        <v>37988</v>
      </c>
      <c r="Q103" s="84">
        <f t="shared" si="25"/>
        <v>254.6112600536193</v>
      </c>
      <c r="R103" s="82">
        <f t="shared" si="26"/>
        <v>97.507636232962852</v>
      </c>
    </row>
    <row r="104" spans="1:18" x14ac:dyDescent="0.2">
      <c r="A104" s="224">
        <v>6125</v>
      </c>
      <c r="B104" s="24"/>
      <c r="C104" s="217" t="s">
        <v>125</v>
      </c>
      <c r="D104" s="85">
        <v>8000</v>
      </c>
      <c r="E104" s="86">
        <v>25115</v>
      </c>
      <c r="F104" s="86">
        <v>25057</v>
      </c>
      <c r="G104" s="84">
        <f t="shared" si="22"/>
        <v>313.21249999999998</v>
      </c>
      <c r="H104" s="82">
        <f t="shared" si="23"/>
        <v>99.769062313358546</v>
      </c>
      <c r="I104" s="85">
        <v>0</v>
      </c>
      <c r="J104" s="86">
        <v>588</v>
      </c>
      <c r="K104" s="86">
        <v>588</v>
      </c>
      <c r="L104" s="79" t="str">
        <f t="shared" si="27"/>
        <v>x</v>
      </c>
      <c r="M104" s="111">
        <f t="shared" si="24"/>
        <v>100</v>
      </c>
      <c r="N104" s="85">
        <f t="shared" si="28"/>
        <v>8000</v>
      </c>
      <c r="O104" s="137">
        <f t="shared" si="29"/>
        <v>25703</v>
      </c>
      <c r="P104" s="137">
        <f t="shared" si="30"/>
        <v>25645</v>
      </c>
      <c r="Q104" s="84">
        <f t="shared" si="25"/>
        <v>320.5625</v>
      </c>
      <c r="R104" s="82">
        <f t="shared" si="26"/>
        <v>99.774345407150918</v>
      </c>
    </row>
    <row r="105" spans="1:18" x14ac:dyDescent="0.2">
      <c r="A105" s="224">
        <v>6130</v>
      </c>
      <c r="B105" s="24"/>
      <c r="C105" s="217" t="s">
        <v>126</v>
      </c>
      <c r="D105" s="85">
        <v>33322</v>
      </c>
      <c r="E105" s="86">
        <v>221901</v>
      </c>
      <c r="F105" s="86">
        <v>108809</v>
      </c>
      <c r="G105" s="84">
        <f t="shared" si="22"/>
        <v>326.53802292779545</v>
      </c>
      <c r="H105" s="82">
        <f t="shared" si="23"/>
        <v>49.034929991302427</v>
      </c>
      <c r="I105" s="85">
        <v>2700</v>
      </c>
      <c r="J105" s="86">
        <v>25749</v>
      </c>
      <c r="K105" s="86">
        <v>1736</v>
      </c>
      <c r="L105" s="79">
        <f t="shared" si="27"/>
        <v>64.296296296296291</v>
      </c>
      <c r="M105" s="111">
        <f t="shared" si="24"/>
        <v>6.7420093984232405</v>
      </c>
      <c r="N105" s="85">
        <f t="shared" si="28"/>
        <v>36022</v>
      </c>
      <c r="O105" s="137">
        <f t="shared" si="29"/>
        <v>247650</v>
      </c>
      <c r="P105" s="137">
        <f t="shared" si="30"/>
        <v>110545</v>
      </c>
      <c r="Q105" s="84">
        <f t="shared" si="25"/>
        <v>306.88190550219309</v>
      </c>
      <c r="R105" s="82">
        <f t="shared" si="26"/>
        <v>44.637593377750854</v>
      </c>
    </row>
    <row r="106" spans="1:18" x14ac:dyDescent="0.2">
      <c r="A106" s="224">
        <v>6201</v>
      </c>
      <c r="B106" s="24"/>
      <c r="C106" s="217" t="s">
        <v>127</v>
      </c>
      <c r="D106" s="85">
        <v>3200</v>
      </c>
      <c r="E106" s="86">
        <v>0</v>
      </c>
      <c r="F106" s="86">
        <v>0</v>
      </c>
      <c r="G106" s="84">
        <f t="shared" si="22"/>
        <v>0</v>
      </c>
      <c r="H106" s="82" t="str">
        <f t="shared" si="23"/>
        <v>x</v>
      </c>
      <c r="I106" s="85">
        <v>0</v>
      </c>
      <c r="J106" s="86">
        <v>0</v>
      </c>
      <c r="K106" s="86">
        <v>0</v>
      </c>
      <c r="L106" s="79" t="str">
        <f t="shared" si="27"/>
        <v>x</v>
      </c>
      <c r="M106" s="111" t="str">
        <f t="shared" si="24"/>
        <v>x</v>
      </c>
      <c r="N106" s="85">
        <f t="shared" si="28"/>
        <v>3200</v>
      </c>
      <c r="O106" s="137">
        <f t="shared" si="29"/>
        <v>0</v>
      </c>
      <c r="P106" s="137">
        <f t="shared" si="30"/>
        <v>0</v>
      </c>
      <c r="Q106" s="84">
        <f t="shared" si="25"/>
        <v>0</v>
      </c>
      <c r="R106" s="82" t="str">
        <f t="shared" si="26"/>
        <v>x</v>
      </c>
    </row>
    <row r="107" spans="1:18" x14ac:dyDescent="0.2">
      <c r="A107" s="224">
        <v>6202</v>
      </c>
      <c r="B107" s="24"/>
      <c r="C107" s="217" t="s">
        <v>128</v>
      </c>
      <c r="D107" s="85">
        <v>0</v>
      </c>
      <c r="E107" s="86">
        <v>0</v>
      </c>
      <c r="F107" s="86">
        <v>0</v>
      </c>
      <c r="G107" s="84" t="str">
        <f t="shared" si="22"/>
        <v>x</v>
      </c>
      <c r="H107" s="82" t="str">
        <f t="shared" si="23"/>
        <v>x</v>
      </c>
      <c r="I107" s="85">
        <v>0</v>
      </c>
      <c r="J107" s="86">
        <v>0</v>
      </c>
      <c r="K107" s="86">
        <v>0</v>
      </c>
      <c r="L107" s="79" t="str">
        <f t="shared" si="27"/>
        <v>x</v>
      </c>
      <c r="M107" s="111" t="str">
        <f t="shared" si="24"/>
        <v>x</v>
      </c>
      <c r="N107" s="85">
        <f t="shared" si="28"/>
        <v>0</v>
      </c>
      <c r="O107" s="137">
        <f t="shared" si="29"/>
        <v>0</v>
      </c>
      <c r="P107" s="137">
        <f t="shared" si="30"/>
        <v>0</v>
      </c>
      <c r="Q107" s="84" t="str">
        <f t="shared" si="25"/>
        <v>x</v>
      </c>
      <c r="R107" s="82" t="str">
        <f t="shared" si="26"/>
        <v>x</v>
      </c>
    </row>
    <row r="108" spans="1:18" x14ac:dyDescent="0.2">
      <c r="A108" s="224" t="s">
        <v>131</v>
      </c>
      <c r="B108" s="24"/>
      <c r="C108" s="217" t="s">
        <v>132</v>
      </c>
      <c r="D108" s="85">
        <v>1000</v>
      </c>
      <c r="E108" s="86">
        <v>270536</v>
      </c>
      <c r="F108" s="86">
        <v>259786</v>
      </c>
      <c r="G108" s="84" t="s">
        <v>14</v>
      </c>
      <c r="H108" s="82">
        <f t="shared" si="23"/>
        <v>96.02640683679806</v>
      </c>
      <c r="I108" s="85">
        <v>0</v>
      </c>
      <c r="J108" s="86">
        <v>0</v>
      </c>
      <c r="K108" s="86">
        <v>0</v>
      </c>
      <c r="L108" s="79" t="str">
        <f t="shared" si="27"/>
        <v>x</v>
      </c>
      <c r="M108" s="111" t="str">
        <f t="shared" si="24"/>
        <v>x</v>
      </c>
      <c r="N108" s="85">
        <f t="shared" si="28"/>
        <v>1000</v>
      </c>
      <c r="O108" s="137">
        <f t="shared" si="29"/>
        <v>270536</v>
      </c>
      <c r="P108" s="137">
        <f t="shared" si="30"/>
        <v>259786</v>
      </c>
      <c r="Q108" s="84" t="s">
        <v>14</v>
      </c>
      <c r="R108" s="82">
        <f t="shared" si="26"/>
        <v>96.02640683679806</v>
      </c>
    </row>
    <row r="109" spans="1:18" x14ac:dyDescent="0.2">
      <c r="A109" s="224" t="s">
        <v>119</v>
      </c>
      <c r="B109" s="24"/>
      <c r="C109" s="216" t="s">
        <v>133</v>
      </c>
      <c r="D109" s="85">
        <v>0</v>
      </c>
      <c r="E109" s="86">
        <v>59747</v>
      </c>
      <c r="F109" s="86">
        <v>60246</v>
      </c>
      <c r="G109" s="84" t="str">
        <f t="shared" si="22"/>
        <v>x</v>
      </c>
      <c r="H109" s="82">
        <f t="shared" si="23"/>
        <v>100.83518837765912</v>
      </c>
      <c r="I109" s="85">
        <v>0</v>
      </c>
      <c r="J109" s="86">
        <v>0</v>
      </c>
      <c r="K109" s="86">
        <v>0</v>
      </c>
      <c r="L109" s="79" t="str">
        <f t="shared" si="27"/>
        <v>x</v>
      </c>
      <c r="M109" s="111" t="str">
        <f t="shared" si="24"/>
        <v>x</v>
      </c>
      <c r="N109" s="85">
        <f t="shared" si="28"/>
        <v>0</v>
      </c>
      <c r="O109" s="137">
        <f t="shared" si="29"/>
        <v>59747</v>
      </c>
      <c r="P109" s="137">
        <f t="shared" si="30"/>
        <v>60246</v>
      </c>
      <c r="Q109" s="84" t="str">
        <f t="shared" si="25"/>
        <v>x</v>
      </c>
      <c r="R109" s="82">
        <f t="shared" si="26"/>
        <v>100.83518837765912</v>
      </c>
    </row>
    <row r="110" spans="1:18" x14ac:dyDescent="0.2">
      <c r="A110" s="224">
        <v>6341</v>
      </c>
      <c r="B110" s="24"/>
      <c r="C110" s="217" t="s">
        <v>134</v>
      </c>
      <c r="D110" s="85">
        <v>5420</v>
      </c>
      <c r="E110" s="86">
        <v>238946</v>
      </c>
      <c r="F110" s="86">
        <v>211395</v>
      </c>
      <c r="G110" s="84" t="s">
        <v>14</v>
      </c>
      <c r="H110" s="82">
        <f t="shared" si="23"/>
        <v>88.469779782879812</v>
      </c>
      <c r="I110" s="85">
        <v>0</v>
      </c>
      <c r="J110" s="86">
        <v>0</v>
      </c>
      <c r="K110" s="86">
        <v>0</v>
      </c>
      <c r="L110" s="79" t="str">
        <f t="shared" si="27"/>
        <v>x</v>
      </c>
      <c r="M110" s="111" t="str">
        <f t="shared" si="24"/>
        <v>x</v>
      </c>
      <c r="N110" s="85">
        <f t="shared" si="28"/>
        <v>5420</v>
      </c>
      <c r="O110" s="137">
        <f t="shared" si="29"/>
        <v>238946</v>
      </c>
      <c r="P110" s="137">
        <f t="shared" si="30"/>
        <v>211395</v>
      </c>
      <c r="Q110" s="84" t="s">
        <v>14</v>
      </c>
      <c r="R110" s="82">
        <f t="shared" si="26"/>
        <v>88.469779782879812</v>
      </c>
    </row>
    <row r="111" spans="1:18" x14ac:dyDescent="0.2">
      <c r="A111" s="224" t="s">
        <v>120</v>
      </c>
      <c r="B111" s="24"/>
      <c r="C111" s="217" t="s">
        <v>135</v>
      </c>
      <c r="D111" s="85">
        <v>22427</v>
      </c>
      <c r="E111" s="86">
        <v>206774</v>
      </c>
      <c r="F111" s="86">
        <v>201586</v>
      </c>
      <c r="G111" s="84">
        <f t="shared" si="22"/>
        <v>898.85405983858743</v>
      </c>
      <c r="H111" s="82">
        <f t="shared" si="23"/>
        <v>97.490980490777375</v>
      </c>
      <c r="I111" s="85">
        <v>0</v>
      </c>
      <c r="J111" s="86">
        <v>7378</v>
      </c>
      <c r="K111" s="86">
        <v>7368</v>
      </c>
      <c r="L111" s="79" t="str">
        <f t="shared" si="27"/>
        <v>x</v>
      </c>
      <c r="M111" s="111">
        <f t="shared" si="24"/>
        <v>99.864461913797768</v>
      </c>
      <c r="N111" s="85">
        <f t="shared" si="28"/>
        <v>22427</v>
      </c>
      <c r="O111" s="137">
        <f t="shared" si="29"/>
        <v>214152</v>
      </c>
      <c r="P111" s="137">
        <f t="shared" si="30"/>
        <v>208954</v>
      </c>
      <c r="Q111" s="84">
        <f t="shared" si="25"/>
        <v>931.70731707317066</v>
      </c>
      <c r="R111" s="82">
        <f t="shared" si="26"/>
        <v>97.572752063954567</v>
      </c>
    </row>
    <row r="112" spans="1:18" x14ac:dyDescent="0.2">
      <c r="A112" s="224" t="s">
        <v>121</v>
      </c>
      <c r="B112" s="24"/>
      <c r="C112" s="217" t="s">
        <v>129</v>
      </c>
      <c r="D112" s="85">
        <v>69640</v>
      </c>
      <c r="E112" s="86">
        <v>111857</v>
      </c>
      <c r="F112" s="86">
        <v>111857</v>
      </c>
      <c r="G112" s="84">
        <f t="shared" si="22"/>
        <v>160.6217690982194</v>
      </c>
      <c r="H112" s="82">
        <f t="shared" si="23"/>
        <v>100</v>
      </c>
      <c r="I112" s="85">
        <v>0</v>
      </c>
      <c r="J112" s="86">
        <v>0</v>
      </c>
      <c r="K112" s="86">
        <v>0</v>
      </c>
      <c r="L112" s="79" t="str">
        <f t="shared" si="27"/>
        <v>x</v>
      </c>
      <c r="M112" s="111" t="str">
        <f t="shared" si="24"/>
        <v>x</v>
      </c>
      <c r="N112" s="85">
        <f t="shared" si="28"/>
        <v>69640</v>
      </c>
      <c r="O112" s="137">
        <f t="shared" si="29"/>
        <v>111857</v>
      </c>
      <c r="P112" s="137">
        <f t="shared" si="30"/>
        <v>111857</v>
      </c>
      <c r="Q112" s="84">
        <f t="shared" si="25"/>
        <v>160.6217690982194</v>
      </c>
      <c r="R112" s="82">
        <f t="shared" si="26"/>
        <v>100</v>
      </c>
    </row>
    <row r="113" spans="1:20" x14ac:dyDescent="0.2">
      <c r="A113" s="224">
        <v>6901</v>
      </c>
      <c r="B113" s="24"/>
      <c r="C113" s="217" t="s">
        <v>136</v>
      </c>
      <c r="D113" s="85">
        <v>0</v>
      </c>
      <c r="E113" s="86">
        <v>0</v>
      </c>
      <c r="F113" s="86">
        <v>0</v>
      </c>
      <c r="G113" s="84" t="str">
        <f t="shared" si="22"/>
        <v>x</v>
      </c>
      <c r="H113" s="82" t="str">
        <f t="shared" si="23"/>
        <v>x</v>
      </c>
      <c r="I113" s="173">
        <v>13530</v>
      </c>
      <c r="J113" s="174">
        <v>0</v>
      </c>
      <c r="K113" s="174">
        <v>0</v>
      </c>
      <c r="L113" s="79">
        <f t="shared" si="27"/>
        <v>0</v>
      </c>
      <c r="M113" s="111" t="str">
        <f t="shared" si="24"/>
        <v>x</v>
      </c>
      <c r="N113" s="85">
        <f t="shared" si="28"/>
        <v>13530</v>
      </c>
      <c r="O113" s="137">
        <f t="shared" si="29"/>
        <v>0</v>
      </c>
      <c r="P113" s="137">
        <f t="shared" si="30"/>
        <v>0</v>
      </c>
      <c r="Q113" s="84">
        <f t="shared" si="25"/>
        <v>0</v>
      </c>
      <c r="R113" s="82" t="str">
        <f t="shared" si="26"/>
        <v>x</v>
      </c>
    </row>
    <row r="114" spans="1:20" ht="13.5" thickBot="1" x14ac:dyDescent="0.25">
      <c r="A114" s="225">
        <v>6909</v>
      </c>
      <c r="B114" s="231"/>
      <c r="C114" s="219" t="s">
        <v>137</v>
      </c>
      <c r="D114" s="85">
        <v>32000</v>
      </c>
      <c r="E114" s="86">
        <v>0</v>
      </c>
      <c r="F114" s="175">
        <v>0</v>
      </c>
      <c r="G114" s="96">
        <f t="shared" si="22"/>
        <v>0</v>
      </c>
      <c r="H114" s="82" t="str">
        <f t="shared" si="23"/>
        <v>x</v>
      </c>
      <c r="I114" s="117">
        <v>0</v>
      </c>
      <c r="J114" s="101">
        <v>156</v>
      </c>
      <c r="K114" s="176">
        <v>155</v>
      </c>
      <c r="L114" s="96" t="str">
        <f t="shared" si="27"/>
        <v>x</v>
      </c>
      <c r="M114" s="177">
        <f t="shared" si="24"/>
        <v>99.358974358974365</v>
      </c>
      <c r="N114" s="64">
        <f t="shared" si="28"/>
        <v>32000</v>
      </c>
      <c r="O114" s="65">
        <f t="shared" si="29"/>
        <v>156</v>
      </c>
      <c r="P114" s="65">
        <f t="shared" si="30"/>
        <v>155</v>
      </c>
      <c r="Q114" s="96">
        <f t="shared" si="25"/>
        <v>0.484375</v>
      </c>
      <c r="R114" s="177">
        <f t="shared" si="26"/>
        <v>99.358974358974365</v>
      </c>
      <c r="T114" s="16"/>
    </row>
    <row r="115" spans="1:20" ht="9" customHeight="1" x14ac:dyDescent="0.2">
      <c r="A115" s="229"/>
      <c r="B115" s="230"/>
      <c r="C115" s="226" t="s">
        <v>1</v>
      </c>
      <c r="D115" s="62" t="s">
        <v>1</v>
      </c>
      <c r="E115" s="63" t="s">
        <v>1</v>
      </c>
      <c r="F115" s="63"/>
      <c r="G115" s="57"/>
      <c r="H115" s="61"/>
      <c r="I115" s="64" t="s">
        <v>1</v>
      </c>
      <c r="J115" s="65" t="s">
        <v>1</v>
      </c>
      <c r="K115" s="65" t="s">
        <v>1</v>
      </c>
      <c r="L115" s="57"/>
      <c r="M115" s="61"/>
      <c r="N115" s="62"/>
      <c r="O115" s="63"/>
      <c r="P115" s="63"/>
      <c r="Q115" s="57"/>
      <c r="R115" s="61"/>
    </row>
    <row r="116" spans="1:20" ht="15" customHeight="1" thickBot="1" x14ac:dyDescent="0.25">
      <c r="A116" s="256" t="s">
        <v>149</v>
      </c>
      <c r="B116" s="276"/>
      <c r="C116" s="277"/>
      <c r="D116" s="145">
        <f>D$66+D$98</f>
        <v>6298005</v>
      </c>
      <c r="E116" s="150">
        <f>E$66+E$98</f>
        <v>8470053</v>
      </c>
      <c r="F116" s="146">
        <f>F$66+F$98</f>
        <v>7785736</v>
      </c>
      <c r="G116" s="126">
        <f t="shared" si="22"/>
        <v>123.6222581595283</v>
      </c>
      <c r="H116" s="128">
        <f t="shared" si="23"/>
        <v>91.920747131098238</v>
      </c>
      <c r="I116" s="145">
        <f>I$66+I$98</f>
        <v>2136013</v>
      </c>
      <c r="J116" s="150">
        <v>2939651</v>
      </c>
      <c r="K116" s="146">
        <v>2503262</v>
      </c>
      <c r="L116" s="126">
        <f t="shared" si="27"/>
        <v>117.19320060317986</v>
      </c>
      <c r="M116" s="128">
        <f t="shared" si="24"/>
        <v>85.155074530956227</v>
      </c>
      <c r="N116" s="145">
        <f>N$66+N$98</f>
        <v>8434018</v>
      </c>
      <c r="O116" s="150">
        <f>O$66+O$98</f>
        <v>11409704</v>
      </c>
      <c r="P116" s="146">
        <f>P$66+P$98</f>
        <v>10288998</v>
      </c>
      <c r="Q116" s="126">
        <f t="shared" si="25"/>
        <v>121.99402467483469</v>
      </c>
      <c r="R116" s="128">
        <f t="shared" si="26"/>
        <v>90.177606710919051</v>
      </c>
    </row>
    <row r="117" spans="1:20" ht="15" customHeight="1" thickBot="1" x14ac:dyDescent="0.25">
      <c r="A117" s="294" t="s">
        <v>23</v>
      </c>
      <c r="B117" s="288"/>
      <c r="C117" s="289"/>
      <c r="D117" s="145">
        <f>D$64-D$116</f>
        <v>59867</v>
      </c>
      <c r="E117" s="46">
        <f>E$64-E$116</f>
        <v>-1461549</v>
      </c>
      <c r="F117" s="47">
        <f>F$64-F$116</f>
        <v>-708472</v>
      </c>
      <c r="G117" s="48" t="s">
        <v>14</v>
      </c>
      <c r="H117" s="49" t="s">
        <v>14</v>
      </c>
      <c r="I117" s="145">
        <f>I$64-I$116</f>
        <v>-107047</v>
      </c>
      <c r="J117" s="46">
        <f>J$64-J$116</f>
        <v>-235903</v>
      </c>
      <c r="K117" s="47">
        <f>K$64-K$116</f>
        <v>421334</v>
      </c>
      <c r="L117" s="48" t="s">
        <v>14</v>
      </c>
      <c r="M117" s="49" t="s">
        <v>14</v>
      </c>
      <c r="N117" s="178">
        <f>N$64-N$116</f>
        <v>-47180</v>
      </c>
      <c r="O117" s="178">
        <f>O$64-O$116</f>
        <v>-1697452</v>
      </c>
      <c r="P117" s="178">
        <f>P$64-P$116</f>
        <v>-287138</v>
      </c>
      <c r="Q117" s="48" t="s">
        <v>14</v>
      </c>
      <c r="R117" s="49" t="s">
        <v>14</v>
      </c>
    </row>
    <row r="118" spans="1:20" ht="6" customHeight="1" x14ac:dyDescent="0.2">
      <c r="A118" s="290" t="s">
        <v>1</v>
      </c>
      <c r="B118" s="285"/>
      <c r="C118" s="286"/>
      <c r="D118" s="179" t="s">
        <v>1</v>
      </c>
      <c r="E118" s="180" t="s">
        <v>1</v>
      </c>
      <c r="F118" s="180" t="s">
        <v>1</v>
      </c>
      <c r="G118" s="57"/>
      <c r="H118" s="61"/>
      <c r="I118" s="63"/>
      <c r="J118" s="63"/>
      <c r="K118" s="63"/>
      <c r="L118" s="57"/>
      <c r="M118" s="61"/>
      <c r="N118" s="62"/>
      <c r="O118" s="63"/>
      <c r="P118" s="181"/>
      <c r="Q118" s="57"/>
      <c r="R118" s="61"/>
    </row>
    <row r="119" spans="1:20" ht="15.75" customHeight="1" thickBot="1" x14ac:dyDescent="0.25">
      <c r="A119" s="256" t="s">
        <v>150</v>
      </c>
      <c r="B119" s="276"/>
      <c r="C119" s="277"/>
      <c r="D119" s="145">
        <f>D$121+D$126+D$127+D$128</f>
        <v>-59867</v>
      </c>
      <c r="E119" s="150">
        <f>E$121+E$126+E$127+E$128</f>
        <v>1461549</v>
      </c>
      <c r="F119" s="146">
        <f>F$121+F$126+F$127+F$128</f>
        <v>708472</v>
      </c>
      <c r="G119" s="126" t="s">
        <v>14</v>
      </c>
      <c r="H119" s="128" t="s">
        <v>14</v>
      </c>
      <c r="I119" s="178">
        <f>I$121+I$126+I$127+I$128</f>
        <v>107047</v>
      </c>
      <c r="J119" s="146">
        <f>J$121+J$126+J$127+J$128</f>
        <v>235903</v>
      </c>
      <c r="K119" s="146">
        <f>K$121+K$126+K$127+K$128</f>
        <v>-421334</v>
      </c>
      <c r="L119" s="126" t="s">
        <v>14</v>
      </c>
      <c r="M119" s="128" t="s">
        <v>14</v>
      </c>
      <c r="N119" s="145">
        <f>D$119+I$119</f>
        <v>47180</v>
      </c>
      <c r="O119" s="150">
        <f>E$119+J$119</f>
        <v>1697452</v>
      </c>
      <c r="P119" s="146">
        <f>F$119+K$119</f>
        <v>287138</v>
      </c>
      <c r="Q119" s="126" t="s">
        <v>14</v>
      </c>
      <c r="R119" s="128" t="s">
        <v>14</v>
      </c>
      <c r="T119" s="1" t="s">
        <v>1</v>
      </c>
    </row>
    <row r="120" spans="1:20" x14ac:dyDescent="0.2">
      <c r="A120" s="239" t="s">
        <v>24</v>
      </c>
      <c r="B120" s="285"/>
      <c r="C120" s="286"/>
      <c r="D120" s="62"/>
      <c r="E120" s="181" t="s">
        <v>1</v>
      </c>
      <c r="F120" s="181"/>
      <c r="G120" s="57"/>
      <c r="H120" s="61"/>
      <c r="I120" s="62"/>
      <c r="J120" s="181"/>
      <c r="K120" s="181"/>
      <c r="L120" s="57"/>
      <c r="M120" s="61"/>
      <c r="N120" s="62"/>
      <c r="O120" s="181"/>
      <c r="P120" s="181"/>
      <c r="Q120" s="57"/>
      <c r="R120" s="61"/>
    </row>
    <row r="121" spans="1:20" x14ac:dyDescent="0.2">
      <c r="A121" s="235" t="s">
        <v>138</v>
      </c>
      <c r="B121" s="24"/>
      <c r="C121" s="232" t="s">
        <v>143</v>
      </c>
      <c r="D121" s="182">
        <f>SUM(D$122:D$125)</f>
        <v>256633</v>
      </c>
      <c r="E121" s="182">
        <f>SUM(E$122:E$125)</f>
        <v>912049</v>
      </c>
      <c r="F121" s="182">
        <f>SUM(F$122:F$125)</f>
        <v>-773981</v>
      </c>
      <c r="G121" s="70" t="s">
        <v>14</v>
      </c>
      <c r="H121" s="68" t="s">
        <v>14</v>
      </c>
      <c r="I121" s="183">
        <f>SUM(I$123:I$125)</f>
        <v>171440</v>
      </c>
      <c r="J121" s="184">
        <f>SUM(J$123:J$125)</f>
        <v>300296</v>
      </c>
      <c r="K121" s="69">
        <f>SUM(K$123:K$125)</f>
        <v>-363186</v>
      </c>
      <c r="L121" s="70" t="s">
        <v>14</v>
      </c>
      <c r="M121" s="68" t="s">
        <v>14</v>
      </c>
      <c r="N121" s="108">
        <f t="shared" ref="N121:N128" si="31">$D121+$I121</f>
        <v>428073</v>
      </c>
      <c r="O121" s="69">
        <f>$E121+$J121</f>
        <v>1212345</v>
      </c>
      <c r="P121" s="69">
        <f>$F121+$K121</f>
        <v>-1137167</v>
      </c>
      <c r="Q121" s="66" t="s">
        <v>14</v>
      </c>
      <c r="R121" s="68" t="s">
        <v>14</v>
      </c>
    </row>
    <row r="122" spans="1:20" x14ac:dyDescent="0.2">
      <c r="A122" s="234" t="s">
        <v>139</v>
      </c>
      <c r="B122" s="24"/>
      <c r="C122" s="233" t="s">
        <v>151</v>
      </c>
      <c r="D122" s="185">
        <v>0</v>
      </c>
      <c r="E122" s="186">
        <v>0</v>
      </c>
      <c r="F122" s="186">
        <v>300000</v>
      </c>
      <c r="G122" s="73" t="s">
        <v>14</v>
      </c>
      <c r="H122" s="111" t="s">
        <v>14</v>
      </c>
      <c r="I122" s="187">
        <v>0</v>
      </c>
      <c r="J122" s="188">
        <v>0</v>
      </c>
      <c r="K122" s="142">
        <v>0</v>
      </c>
      <c r="L122" s="79" t="s">
        <v>14</v>
      </c>
      <c r="M122" s="111" t="s">
        <v>14</v>
      </c>
      <c r="N122" s="93">
        <v>0</v>
      </c>
      <c r="O122" s="142">
        <v>0</v>
      </c>
      <c r="P122" s="142">
        <v>300000</v>
      </c>
      <c r="Q122" s="73" t="s">
        <v>14</v>
      </c>
      <c r="R122" s="74" t="s">
        <v>14</v>
      </c>
    </row>
    <row r="123" spans="1:20" x14ac:dyDescent="0.2">
      <c r="A123" s="234"/>
      <c r="B123" s="24"/>
      <c r="C123" s="233" t="s">
        <v>152</v>
      </c>
      <c r="D123" s="189">
        <v>256633</v>
      </c>
      <c r="E123" s="190">
        <v>912049</v>
      </c>
      <c r="F123" s="123">
        <v>-769137</v>
      </c>
      <c r="G123" s="73" t="s">
        <v>14</v>
      </c>
      <c r="H123" s="111" t="s">
        <v>14</v>
      </c>
      <c r="I123" s="90">
        <v>206550</v>
      </c>
      <c r="J123" s="123">
        <v>335406</v>
      </c>
      <c r="K123" s="123">
        <v>-363186</v>
      </c>
      <c r="L123" s="79" t="s">
        <v>14</v>
      </c>
      <c r="M123" s="111" t="s">
        <v>14</v>
      </c>
      <c r="N123" s="93">
        <f t="shared" si="31"/>
        <v>463183</v>
      </c>
      <c r="O123" s="142">
        <f t="shared" ref="O123:O128" si="32">$E123+$J123</f>
        <v>1247455</v>
      </c>
      <c r="P123" s="142">
        <f t="shared" ref="P123:P128" si="33">$F123+$K123</f>
        <v>-1132323</v>
      </c>
      <c r="Q123" s="79" t="s">
        <v>14</v>
      </c>
      <c r="R123" s="111" t="s">
        <v>14</v>
      </c>
    </row>
    <row r="124" spans="1:20" x14ac:dyDescent="0.2">
      <c r="A124" s="234"/>
      <c r="B124" s="24"/>
      <c r="C124" s="216" t="s">
        <v>144</v>
      </c>
      <c r="D124" s="191">
        <v>0</v>
      </c>
      <c r="E124" s="192">
        <v>0</v>
      </c>
      <c r="F124" s="81">
        <v>6386539</v>
      </c>
      <c r="G124" s="84" t="s">
        <v>14</v>
      </c>
      <c r="H124" s="82" t="s">
        <v>14</v>
      </c>
      <c r="I124" s="83">
        <v>0</v>
      </c>
      <c r="J124" s="81">
        <v>0</v>
      </c>
      <c r="K124" s="81">
        <v>0</v>
      </c>
      <c r="L124" s="79" t="s">
        <v>14</v>
      </c>
      <c r="M124" s="111" t="s">
        <v>14</v>
      </c>
      <c r="N124" s="93">
        <f t="shared" si="31"/>
        <v>0</v>
      </c>
      <c r="O124" s="86">
        <f t="shared" si="32"/>
        <v>0</v>
      </c>
      <c r="P124" s="86">
        <f t="shared" si="33"/>
        <v>6386539</v>
      </c>
      <c r="Q124" s="84" t="s">
        <v>14</v>
      </c>
      <c r="R124" s="82" t="s">
        <v>14</v>
      </c>
    </row>
    <row r="125" spans="1:20" x14ac:dyDescent="0.2">
      <c r="A125" s="234"/>
      <c r="B125" s="24"/>
      <c r="C125" s="218" t="s">
        <v>145</v>
      </c>
      <c r="D125" s="191">
        <v>0</v>
      </c>
      <c r="E125" s="192">
        <v>0</v>
      </c>
      <c r="F125" s="81">
        <v>-6691383</v>
      </c>
      <c r="G125" s="84" t="s">
        <v>14</v>
      </c>
      <c r="H125" s="82" t="s">
        <v>14</v>
      </c>
      <c r="I125" s="83">
        <v>-35110</v>
      </c>
      <c r="J125" s="81">
        <v>-35110</v>
      </c>
      <c r="K125" s="81">
        <v>0</v>
      </c>
      <c r="L125" s="79" t="s">
        <v>14</v>
      </c>
      <c r="M125" s="111" t="s">
        <v>14</v>
      </c>
      <c r="N125" s="93">
        <f t="shared" si="31"/>
        <v>-35110</v>
      </c>
      <c r="O125" s="86">
        <f t="shared" si="32"/>
        <v>-35110</v>
      </c>
      <c r="P125" s="86">
        <f t="shared" si="33"/>
        <v>-6691383</v>
      </c>
      <c r="Q125" s="84" t="s">
        <v>14</v>
      </c>
      <c r="R125" s="82" t="s">
        <v>14</v>
      </c>
    </row>
    <row r="126" spans="1:20" x14ac:dyDescent="0.2">
      <c r="A126" s="234" t="s">
        <v>140</v>
      </c>
      <c r="B126" s="24"/>
      <c r="C126" s="216" t="s">
        <v>146</v>
      </c>
      <c r="D126" s="87">
        <f>-1500-315000</f>
        <v>-316500</v>
      </c>
      <c r="E126" s="87">
        <f>-1500-263000+300000</f>
        <v>35500</v>
      </c>
      <c r="F126" s="81">
        <v>-1500</v>
      </c>
      <c r="G126" s="84" t="s">
        <v>14</v>
      </c>
      <c r="H126" s="82" t="s">
        <v>14</v>
      </c>
      <c r="I126" s="83">
        <v>-64393</v>
      </c>
      <c r="J126" s="81">
        <v>-64393</v>
      </c>
      <c r="K126" s="81">
        <v>-64392</v>
      </c>
      <c r="L126" s="79" t="s">
        <v>14</v>
      </c>
      <c r="M126" s="111" t="s">
        <v>14</v>
      </c>
      <c r="N126" s="93">
        <f t="shared" si="31"/>
        <v>-380893</v>
      </c>
      <c r="O126" s="86">
        <f t="shared" si="32"/>
        <v>-28893</v>
      </c>
      <c r="P126" s="86">
        <f t="shared" si="33"/>
        <v>-65892</v>
      </c>
      <c r="Q126" s="84" t="s">
        <v>14</v>
      </c>
      <c r="R126" s="82" t="s">
        <v>14</v>
      </c>
    </row>
    <row r="127" spans="1:20" x14ac:dyDescent="0.2">
      <c r="A127" s="234" t="s">
        <v>141</v>
      </c>
      <c r="B127" s="24"/>
      <c r="C127" s="217" t="s">
        <v>147</v>
      </c>
      <c r="D127" s="87">
        <v>0</v>
      </c>
      <c r="E127" s="81">
        <v>514000</v>
      </c>
      <c r="F127" s="81">
        <v>1450000</v>
      </c>
      <c r="G127" s="84" t="s">
        <v>14</v>
      </c>
      <c r="H127" s="82" t="s">
        <v>14</v>
      </c>
      <c r="I127" s="83">
        <v>0</v>
      </c>
      <c r="J127" s="81">
        <v>0</v>
      </c>
      <c r="K127" s="81">
        <v>0</v>
      </c>
      <c r="L127" s="79" t="s">
        <v>14</v>
      </c>
      <c r="M127" s="111" t="s">
        <v>14</v>
      </c>
      <c r="N127" s="93">
        <f t="shared" si="31"/>
        <v>0</v>
      </c>
      <c r="O127" s="86">
        <f t="shared" si="32"/>
        <v>514000</v>
      </c>
      <c r="P127" s="86">
        <f t="shared" si="33"/>
        <v>1450000</v>
      </c>
      <c r="Q127" s="84" t="s">
        <v>14</v>
      </c>
      <c r="R127" s="82" t="s">
        <v>14</v>
      </c>
    </row>
    <row r="128" spans="1:20" ht="13.5" thickBot="1" x14ac:dyDescent="0.25">
      <c r="A128" s="234" t="s">
        <v>142</v>
      </c>
      <c r="B128" s="24"/>
      <c r="C128" s="216" t="s">
        <v>148</v>
      </c>
      <c r="D128" s="193">
        <v>0</v>
      </c>
      <c r="E128" s="194">
        <v>0</v>
      </c>
      <c r="F128" s="114">
        <f>34635-682</f>
        <v>33953</v>
      </c>
      <c r="G128" s="96" t="s">
        <v>14</v>
      </c>
      <c r="H128" s="177" t="s">
        <v>14</v>
      </c>
      <c r="I128" s="113">
        <v>0</v>
      </c>
      <c r="J128" s="114">
        <v>0</v>
      </c>
      <c r="K128" s="114">
        <v>6244</v>
      </c>
      <c r="L128" s="96" t="s">
        <v>14</v>
      </c>
      <c r="M128" s="177" t="s">
        <v>14</v>
      </c>
      <c r="N128" s="93">
        <f t="shared" si="31"/>
        <v>0</v>
      </c>
      <c r="O128" s="69">
        <f t="shared" si="32"/>
        <v>0</v>
      </c>
      <c r="P128" s="69">
        <f t="shared" si="33"/>
        <v>40197</v>
      </c>
      <c r="Q128" s="96" t="s">
        <v>14</v>
      </c>
      <c r="R128" s="177" t="s">
        <v>14</v>
      </c>
    </row>
    <row r="129" spans="1:21" ht="13.5" thickBot="1" x14ac:dyDescent="0.25">
      <c r="A129" s="298" t="s">
        <v>25</v>
      </c>
      <c r="B129" s="288"/>
      <c r="C129" s="289"/>
      <c r="D129" s="195">
        <v>0</v>
      </c>
      <c r="E129" s="195">
        <v>0</v>
      </c>
      <c r="F129" s="196">
        <v>0</v>
      </c>
      <c r="G129" s="48" t="s">
        <v>14</v>
      </c>
      <c r="H129" s="49" t="s">
        <v>14</v>
      </c>
      <c r="I129" s="196">
        <v>0</v>
      </c>
      <c r="J129" s="196">
        <v>0</v>
      </c>
      <c r="K129" s="196">
        <v>0</v>
      </c>
      <c r="L129" s="48" t="s">
        <v>14</v>
      </c>
      <c r="M129" s="49" t="s">
        <v>14</v>
      </c>
      <c r="N129" s="168">
        <v>0</v>
      </c>
      <c r="O129" s="197">
        <v>0</v>
      </c>
      <c r="P129" s="197">
        <v>0</v>
      </c>
      <c r="Q129" s="48" t="s">
        <v>14</v>
      </c>
      <c r="R129" s="49" t="s">
        <v>14</v>
      </c>
    </row>
    <row r="130" spans="1:21" x14ac:dyDescent="0.2">
      <c r="C130" s="18"/>
      <c r="D130" s="14"/>
      <c r="E130" s="14"/>
      <c r="F130" s="8"/>
      <c r="G130" s="19"/>
      <c r="H130" s="20"/>
      <c r="I130" s="8"/>
      <c r="J130" s="8"/>
      <c r="K130" s="8"/>
      <c r="L130" s="21"/>
      <c r="M130" s="9"/>
      <c r="N130" s="8"/>
      <c r="O130" s="8"/>
      <c r="P130" s="8"/>
      <c r="Q130" s="9"/>
      <c r="R130" s="9"/>
    </row>
    <row r="131" spans="1:21" x14ac:dyDescent="0.2">
      <c r="C131" s="18"/>
      <c r="D131" s="14"/>
      <c r="E131" s="14"/>
      <c r="F131" s="8"/>
      <c r="G131" s="19"/>
      <c r="H131" s="20"/>
      <c r="I131" s="8"/>
      <c r="J131" s="8"/>
      <c r="K131" s="8"/>
      <c r="L131" s="21"/>
      <c r="M131" s="9"/>
      <c r="N131" s="8"/>
      <c r="O131" s="8"/>
      <c r="P131" s="8"/>
      <c r="Q131" s="9"/>
      <c r="R131" s="9"/>
    </row>
    <row r="132" spans="1:21" x14ac:dyDescent="0.2">
      <c r="C132" s="18"/>
      <c r="D132" s="14"/>
      <c r="E132" s="14"/>
      <c r="F132" s="8"/>
      <c r="G132" s="19"/>
      <c r="H132" s="20"/>
      <c r="I132" s="8"/>
      <c r="J132" s="8"/>
      <c r="K132" s="8"/>
      <c r="L132" s="21"/>
      <c r="M132" s="9"/>
      <c r="N132" s="8"/>
      <c r="O132" s="8"/>
      <c r="P132" s="8"/>
      <c r="Q132" s="9"/>
      <c r="R132" s="9"/>
    </row>
    <row r="133" spans="1:21" ht="13.5" thickBot="1" x14ac:dyDescent="0.25">
      <c r="C133" s="18"/>
      <c r="D133" s="14"/>
      <c r="E133" s="14"/>
      <c r="F133" s="8"/>
      <c r="G133" s="19"/>
      <c r="H133" s="20"/>
      <c r="I133" s="8"/>
      <c r="J133" s="8"/>
      <c r="K133" s="8"/>
      <c r="L133" s="21"/>
      <c r="M133" s="9"/>
      <c r="N133" s="22"/>
      <c r="O133" s="8"/>
      <c r="P133" s="8"/>
      <c r="Q133" s="9"/>
      <c r="R133" s="28" t="s">
        <v>2</v>
      </c>
      <c r="S133" s="16"/>
      <c r="T133" s="16"/>
      <c r="U133" s="16"/>
    </row>
    <row r="134" spans="1:21" x14ac:dyDescent="0.2">
      <c r="A134" s="292" t="s">
        <v>31</v>
      </c>
      <c r="B134" s="253"/>
      <c r="C134" s="254"/>
      <c r="D134" s="245" t="s">
        <v>34</v>
      </c>
      <c r="E134" s="261"/>
      <c r="F134" s="261"/>
      <c r="G134" s="261"/>
      <c r="H134" s="262"/>
      <c r="I134" s="245" t="s">
        <v>35</v>
      </c>
      <c r="J134" s="261"/>
      <c r="K134" s="261"/>
      <c r="L134" s="261"/>
      <c r="M134" s="262"/>
      <c r="N134" s="245" t="s">
        <v>3</v>
      </c>
      <c r="O134" s="261"/>
      <c r="P134" s="261"/>
      <c r="Q134" s="261"/>
      <c r="R134" s="262"/>
    </row>
    <row r="135" spans="1:21" ht="13.5" thickBot="1" x14ac:dyDescent="0.25">
      <c r="A135" s="291" t="s">
        <v>4</v>
      </c>
      <c r="B135" s="247"/>
      <c r="C135" s="248"/>
      <c r="D135" s="255"/>
      <c r="E135" s="263"/>
      <c r="F135" s="263"/>
      <c r="G135" s="263"/>
      <c r="H135" s="264"/>
      <c r="I135" s="255"/>
      <c r="J135" s="263"/>
      <c r="K135" s="263"/>
      <c r="L135" s="263"/>
      <c r="M135" s="264"/>
      <c r="N135" s="255"/>
      <c r="O135" s="263"/>
      <c r="P135" s="263"/>
      <c r="Q135" s="263"/>
      <c r="R135" s="264"/>
    </row>
    <row r="136" spans="1:21" x14ac:dyDescent="0.2">
      <c r="A136" s="246"/>
      <c r="B136" s="247"/>
      <c r="C136" s="248"/>
      <c r="D136" s="269" t="s">
        <v>33</v>
      </c>
      <c r="E136" s="270"/>
      <c r="F136" s="259" t="s">
        <v>9</v>
      </c>
      <c r="G136" s="257" t="s">
        <v>5</v>
      </c>
      <c r="H136" s="258"/>
      <c r="I136" s="269" t="s">
        <v>33</v>
      </c>
      <c r="J136" s="270"/>
      <c r="K136" s="259" t="s">
        <v>36</v>
      </c>
      <c r="L136" s="257" t="s">
        <v>5</v>
      </c>
      <c r="M136" s="258"/>
      <c r="N136" s="29" t="s">
        <v>6</v>
      </c>
      <c r="O136" s="30"/>
      <c r="P136" s="259" t="s">
        <v>36</v>
      </c>
      <c r="Q136" s="257" t="s">
        <v>5</v>
      </c>
      <c r="R136" s="258"/>
    </row>
    <row r="137" spans="1:21" ht="13.5" thickBot="1" x14ac:dyDescent="0.25">
      <c r="A137" s="249"/>
      <c r="B137" s="250"/>
      <c r="C137" s="251"/>
      <c r="D137" s="34" t="s">
        <v>7</v>
      </c>
      <c r="E137" s="35" t="s">
        <v>8</v>
      </c>
      <c r="F137" s="271"/>
      <c r="G137" s="35" t="s">
        <v>10</v>
      </c>
      <c r="H137" s="36" t="s">
        <v>11</v>
      </c>
      <c r="I137" s="34" t="s">
        <v>7</v>
      </c>
      <c r="J137" s="35" t="s">
        <v>8</v>
      </c>
      <c r="K137" s="260"/>
      <c r="L137" s="35" t="s">
        <v>10</v>
      </c>
      <c r="M137" s="36" t="s">
        <v>11</v>
      </c>
      <c r="N137" s="34" t="s">
        <v>7</v>
      </c>
      <c r="O137" s="35" t="s">
        <v>8</v>
      </c>
      <c r="P137" s="260"/>
      <c r="Q137" s="35" t="s">
        <v>10</v>
      </c>
      <c r="R137" s="36" t="s">
        <v>11</v>
      </c>
    </row>
    <row r="138" spans="1:21" x14ac:dyDescent="0.2">
      <c r="A138" s="295" t="s">
        <v>27</v>
      </c>
      <c r="B138" s="247"/>
      <c r="C138" s="248"/>
      <c r="D138" s="92">
        <v>6305549</v>
      </c>
      <c r="E138" s="198">
        <v>6935625</v>
      </c>
      <c r="F138" s="123">
        <v>7004159</v>
      </c>
      <c r="G138" s="79">
        <f>IF(ISERROR($F138/$D138*100),"x",$F138/$D138*100)</f>
        <v>111.07928905159568</v>
      </c>
      <c r="H138" s="111">
        <f>IF(ISERROR($F138/$E138*100),"x",$F138/$E138*100)</f>
        <v>100.98814454357033</v>
      </c>
      <c r="I138" s="92">
        <v>1386660</v>
      </c>
      <c r="J138" s="123">
        <v>1663667</v>
      </c>
      <c r="K138" s="123">
        <v>1918670</v>
      </c>
      <c r="L138" s="79">
        <f>IF(ISERROR($K138/$I138*100),"x",$K138/$I138*100)</f>
        <v>138.36629022254914</v>
      </c>
      <c r="M138" s="111">
        <f>IF(ISERROR($K138/$J138*100),"x",$K138/$J138*100)</f>
        <v>115.32776691489342</v>
      </c>
      <c r="N138" s="199">
        <f>$D138+$I138</f>
        <v>7692209</v>
      </c>
      <c r="O138" s="200">
        <f>$E138+$J138</f>
        <v>8599292</v>
      </c>
      <c r="P138" s="201">
        <f>$F138+$K138</f>
        <v>8922829</v>
      </c>
      <c r="Q138" s="202">
        <f>IF(ISERROR($P138/$N138*100),"x",$P138/$N138*100)</f>
        <v>115.99826525774326</v>
      </c>
      <c r="R138" s="203">
        <f>IF(ISERROR($P138/$O138*100),"x",$P138/$O138*100)</f>
        <v>103.76236787865791</v>
      </c>
      <c r="S138" s="23"/>
      <c r="T138" s="23"/>
    </row>
    <row r="139" spans="1:21" x14ac:dyDescent="0.2">
      <c r="A139" s="296" t="s">
        <v>28</v>
      </c>
      <c r="B139" s="247"/>
      <c r="C139" s="248"/>
      <c r="D139" s="204">
        <v>5655699</v>
      </c>
      <c r="E139" s="205">
        <v>7430133</v>
      </c>
      <c r="F139" s="206">
        <v>6780054</v>
      </c>
      <c r="G139" s="79">
        <f>IF(ISERROR($F139/$D139*100),"x",$F139/$D139*100)</f>
        <v>119.88003604859452</v>
      </c>
      <c r="H139" s="111">
        <f>IF(ISERROR($F139/$E139*100),"x",$F139/$E139*100)</f>
        <v>91.250775726356451</v>
      </c>
      <c r="I139" s="204">
        <v>2134366</v>
      </c>
      <c r="J139" s="206">
        <v>2917510</v>
      </c>
      <c r="K139" s="206">
        <v>2480683</v>
      </c>
      <c r="L139" s="79">
        <f>IF(ISERROR($K139/$I139*100),"x",$K139/$I139*100)</f>
        <v>116.22575509542412</v>
      </c>
      <c r="M139" s="111">
        <f>IF(ISERROR($K139/$J139*100),"x",$K139/$J139*100)</f>
        <v>85.027403505043679</v>
      </c>
      <c r="N139" s="187">
        <f>$D139+$I139</f>
        <v>7790065</v>
      </c>
      <c r="O139" s="188">
        <f>$E139+$J139</f>
        <v>10347643</v>
      </c>
      <c r="P139" s="142">
        <f>$F139+$K139</f>
        <v>9260737</v>
      </c>
      <c r="Q139" s="79">
        <f>IF(ISERROR($P139/$N139*100),"x",$P139/$N139*100)</f>
        <v>118.8788155169437</v>
      </c>
      <c r="R139" s="111">
        <f>IF(ISERROR($P139/$O139*100),"x",$P139/$O139*100)</f>
        <v>89.496100706218797</v>
      </c>
    </row>
    <row r="140" spans="1:21" x14ac:dyDescent="0.2">
      <c r="A140" s="295" t="s">
        <v>29</v>
      </c>
      <c r="B140" s="247"/>
      <c r="C140" s="248"/>
      <c r="D140" s="207">
        <f>D138-D139</f>
        <v>649850</v>
      </c>
      <c r="E140" s="86">
        <f>E138-E139</f>
        <v>-494508</v>
      </c>
      <c r="F140" s="86">
        <f>F138-F139</f>
        <v>224105</v>
      </c>
      <c r="G140" s="79" t="s">
        <v>14</v>
      </c>
      <c r="H140" s="111" t="s">
        <v>14</v>
      </c>
      <c r="I140" s="207">
        <f>I138-I139</f>
        <v>-747706</v>
      </c>
      <c r="J140" s="208">
        <f>J138-J139</f>
        <v>-1253843</v>
      </c>
      <c r="K140" s="86">
        <f>K138-K139</f>
        <v>-562013</v>
      </c>
      <c r="L140" s="79" t="s">
        <v>14</v>
      </c>
      <c r="M140" s="111" t="s">
        <v>14</v>
      </c>
      <c r="N140" s="187">
        <f>$D140+$I140</f>
        <v>-97856</v>
      </c>
      <c r="O140" s="188">
        <f>$E140+$J140</f>
        <v>-1748351</v>
      </c>
      <c r="P140" s="142">
        <f>$F140+$K140</f>
        <v>-337908</v>
      </c>
      <c r="Q140" s="79" t="s">
        <v>14</v>
      </c>
      <c r="R140" s="111" t="s">
        <v>14</v>
      </c>
    </row>
    <row r="141" spans="1:21" ht="13.5" thickBot="1" x14ac:dyDescent="0.25">
      <c r="A141" s="297" t="s">
        <v>30</v>
      </c>
      <c r="B141" s="250"/>
      <c r="C141" s="251"/>
      <c r="D141" s="113">
        <v>-9374</v>
      </c>
      <c r="E141" s="114">
        <v>1512042</v>
      </c>
      <c r="F141" s="114">
        <v>758965</v>
      </c>
      <c r="G141" s="209" t="s">
        <v>14</v>
      </c>
      <c r="H141" s="210" t="s">
        <v>14</v>
      </c>
      <c r="I141" s="113">
        <v>107047</v>
      </c>
      <c r="J141" s="114">
        <v>235903</v>
      </c>
      <c r="K141" s="114">
        <v>-421334</v>
      </c>
      <c r="L141" s="209" t="s">
        <v>14</v>
      </c>
      <c r="M141" s="210" t="s">
        <v>14</v>
      </c>
      <c r="N141" s="211">
        <f>$D141+$I141</f>
        <v>97673</v>
      </c>
      <c r="O141" s="212">
        <f>$E141+$J141</f>
        <v>1747945</v>
      </c>
      <c r="P141" s="213">
        <f>$F141+$K141</f>
        <v>337631</v>
      </c>
      <c r="Q141" s="209" t="s">
        <v>14</v>
      </c>
      <c r="R141" s="210" t="s">
        <v>14</v>
      </c>
    </row>
    <row r="142" spans="1:21" x14ac:dyDescent="0.2">
      <c r="C142" s="24"/>
      <c r="D142" s="23"/>
      <c r="E142" s="23"/>
      <c r="F142" s="23"/>
      <c r="G142" s="23"/>
      <c r="H142" s="25"/>
      <c r="O142" s="24"/>
      <c r="P142" s="24"/>
      <c r="Q142" s="26"/>
    </row>
    <row r="143" spans="1:21" x14ac:dyDescent="0.2">
      <c r="C143" s="27"/>
    </row>
  </sheetData>
  <sheetProtection selectLockedCells="1"/>
  <mergeCells count="81">
    <mergeCell ref="A138:C138"/>
    <mergeCell ref="A139:C139"/>
    <mergeCell ref="A140:C140"/>
    <mergeCell ref="A141:C141"/>
    <mergeCell ref="A119:C119"/>
    <mergeCell ref="A120:C120"/>
    <mergeCell ref="A129:C129"/>
    <mergeCell ref="A118:C118"/>
    <mergeCell ref="A135:C137"/>
    <mergeCell ref="A134:C134"/>
    <mergeCell ref="A97:C97"/>
    <mergeCell ref="A98:C98"/>
    <mergeCell ref="A99:C99"/>
    <mergeCell ref="A116:C116"/>
    <mergeCell ref="A117:C117"/>
    <mergeCell ref="A24:C24"/>
    <mergeCell ref="A25:C25"/>
    <mergeCell ref="A34:C34"/>
    <mergeCell ref="A39:C39"/>
    <mergeCell ref="A4:R4"/>
    <mergeCell ref="A6:R6"/>
    <mergeCell ref="A13:C13"/>
    <mergeCell ref="A12:C12"/>
    <mergeCell ref="A11:C11"/>
    <mergeCell ref="A10:C10"/>
    <mergeCell ref="A7:C9"/>
    <mergeCell ref="A94:C96"/>
    <mergeCell ref="D136:E136"/>
    <mergeCell ref="I136:J136"/>
    <mergeCell ref="D134:H135"/>
    <mergeCell ref="I134:M135"/>
    <mergeCell ref="F136:F137"/>
    <mergeCell ref="G136:H136"/>
    <mergeCell ref="K136:K137"/>
    <mergeCell ref="D94:H94"/>
    <mergeCell ref="I94:M94"/>
    <mergeCell ref="D95:E95"/>
    <mergeCell ref="F95:F96"/>
    <mergeCell ref="K95:K96"/>
    <mergeCell ref="G95:H95"/>
    <mergeCell ref="L95:M95"/>
    <mergeCell ref="I95:J95"/>
    <mergeCell ref="Q1:R1"/>
    <mergeCell ref="D7:H7"/>
    <mergeCell ref="I7:M7"/>
    <mergeCell ref="I8:J8"/>
    <mergeCell ref="N7:R7"/>
    <mergeCell ref="G8:H8"/>
    <mergeCell ref="D8:E8"/>
    <mergeCell ref="F8:F9"/>
    <mergeCell ref="K8:K9"/>
    <mergeCell ref="Q8:R8"/>
    <mergeCell ref="Q3:R3"/>
    <mergeCell ref="P8:P9"/>
    <mergeCell ref="D46:H46"/>
    <mergeCell ref="I46:M46"/>
    <mergeCell ref="D47:E47"/>
    <mergeCell ref="G47:H47"/>
    <mergeCell ref="F47:F48"/>
    <mergeCell ref="I47:J47"/>
    <mergeCell ref="K47:K48"/>
    <mergeCell ref="Q136:R136"/>
    <mergeCell ref="L136:M136"/>
    <mergeCell ref="Q95:R95"/>
    <mergeCell ref="L8:M8"/>
    <mergeCell ref="L47:M47"/>
    <mergeCell ref="P136:P137"/>
    <mergeCell ref="N134:R135"/>
    <mergeCell ref="P47:P48"/>
    <mergeCell ref="N46:R46"/>
    <mergeCell ref="Q47:R47"/>
    <mergeCell ref="Q89:R89"/>
    <mergeCell ref="N94:R94"/>
    <mergeCell ref="P95:P96"/>
    <mergeCell ref="A51:C51"/>
    <mergeCell ref="A50:C50"/>
    <mergeCell ref="A49:C49"/>
    <mergeCell ref="A46:C48"/>
    <mergeCell ref="A67:C67"/>
    <mergeCell ref="A66:C66"/>
    <mergeCell ref="A64:C64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88" fitToHeight="0" orientation="landscape" r:id="rId1"/>
  <headerFooter alignWithMargins="0">
    <oddFooter>&amp;C&amp;P</oddFooter>
  </headerFooter>
  <rowBreaks count="3" manualBreakCount="3">
    <brk id="43" max="16383" man="1"/>
    <brk id="90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Bilance</vt:lpstr>
      <vt:lpstr>Bilance!Oblast_tisku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Lindovská Jana</cp:lastModifiedBy>
  <cp:lastPrinted>2013-05-07T06:06:02Z</cp:lastPrinted>
  <dcterms:created xsi:type="dcterms:W3CDTF">1997-01-24T11:07:25Z</dcterms:created>
  <dcterms:modified xsi:type="dcterms:W3CDTF">2013-05-07T06:06:23Z</dcterms:modified>
</cp:coreProperties>
</file>