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Pohledávky" sheetId="2" r:id="rId1"/>
  </sheets>
  <definedNames>
    <definedName name="_xlnm.Print_Area" localSheetId="0">Pohledávky!$A$1:$E$72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2" l="1"/>
  <c r="D42" i="2"/>
  <c r="E42" i="2"/>
  <c r="C42" i="2"/>
  <c r="C36" i="2"/>
  <c r="E29" i="2" l="1"/>
  <c r="E28" i="2"/>
  <c r="E33" i="2"/>
  <c r="E21" i="2" l="1"/>
  <c r="E19" i="2"/>
  <c r="D52" i="2" l="1"/>
  <c r="C51" i="2"/>
  <c r="C52" i="2"/>
  <c r="C50" i="2"/>
  <c r="D50" i="2"/>
  <c r="D47" i="2" s="1"/>
  <c r="D72" i="2" s="1"/>
  <c r="C47" i="2" l="1"/>
  <c r="C72" i="2" s="1"/>
  <c r="D36" i="2"/>
  <c r="E71" i="2"/>
  <c r="E72" i="2" s="1"/>
  <c r="E10" i="2" l="1"/>
  <c r="E6" i="2" s="1"/>
  <c r="E36" i="2" l="1"/>
</calcChain>
</file>

<file path=xl/sharedStrings.xml><?xml version="1.0" encoding="utf-8"?>
<sst xmlns="http://schemas.openxmlformats.org/spreadsheetml/2006/main" count="77" uniqueCount="64">
  <si>
    <t>v tis. Kč</t>
  </si>
  <si>
    <t>v tom:</t>
  </si>
  <si>
    <t xml:space="preserve">v tom: </t>
  </si>
  <si>
    <t>syntetický účet</t>
  </si>
  <si>
    <t>Dlouhodobé pohledávky</t>
  </si>
  <si>
    <t>Dlouhodobé poskytnuté zálohy</t>
  </si>
  <si>
    <t>Ostatní dlouhodobé pohledávky</t>
  </si>
  <si>
    <t>Dlouhodobé poskytnuté zálohy na transfery</t>
  </si>
  <si>
    <t>bezúročné dlouhodobé zápůjčky na pořízení kotle v rámci dotačního programu "Kotlíkové dotace v MSK"</t>
  </si>
  <si>
    <t xml:space="preserve">z toho: </t>
  </si>
  <si>
    <t>půjčka Jezdeckému klubu Baník</t>
  </si>
  <si>
    <t>Krátkodobé pohledávky</t>
  </si>
  <si>
    <t>Jiné pohledávky z hlavní činnosti</t>
  </si>
  <si>
    <t xml:space="preserve">Odběratelé </t>
  </si>
  <si>
    <t>(údaje za magistrát)</t>
  </si>
  <si>
    <t>Poskytnuté návratné finanční výpomoci (NFV) dlouhodobé</t>
  </si>
  <si>
    <t>z toho:</t>
  </si>
  <si>
    <t>částka (netto)</t>
  </si>
  <si>
    <t>Celkem dlouhodobé pohledávky</t>
  </si>
  <si>
    <t>Celkem krátkodobé pohledávky</t>
  </si>
  <si>
    <t xml:space="preserve">Ostatní krátkodobé pohledávky </t>
  </si>
  <si>
    <t>Čtyřlístek - centrum pro osoby se zdravotním postižením Ostrava, příspěvková organizace - předfinancování 1. etapy projektu "Transformace Domova Barevný svět" a Domova Na Liščině"</t>
  </si>
  <si>
    <t>Středisko volného času Ostrava - Zábřeh, příspěvková organizace - předfinancování projektu "Integrace handicapovaných a učebna pro řemeslné a technické obory"</t>
  </si>
  <si>
    <t>školské příspěvkové organizace (MŠ a ZŠ) - předfinancování projektu "Rozvoj rovného přístupu ke vzdělání ve městě Ostrava II"</t>
  </si>
  <si>
    <t>Ostravská univerzita - projektová příprava výstavby "Fakulta umění" a "Centrum zdravého pohybu"</t>
  </si>
  <si>
    <t>Krátkodobé poskytnuté zálohy na transfery</t>
  </si>
  <si>
    <t>neziskové organizace v oblasti školství</t>
  </si>
  <si>
    <t>částka (brutto)</t>
  </si>
  <si>
    <t>školské příspěvkové organizace města a cizí</t>
  </si>
  <si>
    <t>školské příspěvkové organizace města a cizí - ozdravné pobyty</t>
  </si>
  <si>
    <t>Městská nemocnice Ostrava, příspěvková organizace</t>
  </si>
  <si>
    <t>příspěvkové organizace města v oblasti sociální</t>
  </si>
  <si>
    <t>příspěvkové organizace města v oblasti kultury</t>
  </si>
  <si>
    <t>neziskové organizace v oblasti sportu</t>
  </si>
  <si>
    <t>neziskové organizace v oblasti sociální</t>
  </si>
  <si>
    <t xml:space="preserve">poplatek za komunální odpad </t>
  </si>
  <si>
    <t>Ostatní účty krátkodobých pohledávek včetně účtů časového rozlišení a dohadných účtů</t>
  </si>
  <si>
    <t>pronájem vodohospodářského majetku - Ostravské vodárny a kanalizace a.s.</t>
  </si>
  <si>
    <t>neuhrazené pokuty po splatnosti udělované odborem dopravně správních činností</t>
  </si>
  <si>
    <t>neuhrazené pokuty ve splatnosti udělované odborem dopravně správních činností</t>
  </si>
  <si>
    <t>neuhrazené pokuty udělované Městskou policií Ostrava např. botičky, blokové pokuty</t>
  </si>
  <si>
    <t>obchodní společnosti města v oblasti sportu</t>
  </si>
  <si>
    <t>Národní divadlo moravskoslezské, příspěvková organizace</t>
  </si>
  <si>
    <t>prodej pozemků v k.ú. Moravská Ostrava (nám. Dr. E. Beneše) společnosti AMÁDEUS REAL, a.s.(soudní spor)</t>
  </si>
  <si>
    <t>2-letý termínovaný vklad - PPF banka, a.s.</t>
  </si>
  <si>
    <t>čipy do podzemních garáží, jistiny k SIM kartám, vratné obaly s pitnou vodou</t>
  </si>
  <si>
    <t>neuhrazené přeplatky na energiích, pohledávky z věcných břemen</t>
  </si>
  <si>
    <t>obchodní společnosti města (Dopravní podnik Ostrava a.s., Koordinátor ODIS s.r.o.)</t>
  </si>
  <si>
    <t xml:space="preserve">ostatní (např. pohledávky z nájemného a služeb u bytů i nebytových prostor, prodej majetku) </t>
  </si>
  <si>
    <t xml:space="preserve">ostatní (např. pokuty udělované ostatními odbory MMO v rámci výkonu přenesené působnosti) </t>
  </si>
  <si>
    <t>314,335,344,346,348,381,385,388</t>
  </si>
  <si>
    <t xml:space="preserve">Moravskoslezský kraj - podpora sociálních služeb, přístavba Domu umění, Galerie 21. století - studie, Bazaly II.etapa </t>
  </si>
  <si>
    <t>smluvní pokuta za prodlení s předáním díla, s odstraněním vad a nedodělků u stavby "Komunitní centrum Ostrava" za společností Alpine Bau CZ s.r.o.</t>
  </si>
  <si>
    <t>školské příspěvkové organizace města a cizí včetně středisek volného času města</t>
  </si>
  <si>
    <t>obchodní společnosti cizí v oblasti přepravy</t>
  </si>
  <si>
    <t>obchodní společnosti města v oblasti kultury a Divadelní společnost Petra Bezruče s.r.o.</t>
  </si>
  <si>
    <t>obchodní společnosti města a cizí v oblasti sportu a volnočasových aktivit</t>
  </si>
  <si>
    <t>obchodní společnost města Černá louka s.r.o.</t>
  </si>
  <si>
    <t>termínované vklady</t>
  </si>
  <si>
    <t>transfery poskytnuté městským obvodům na předfinancování projektů z IROP, ROP, OPŽP, SFŽP atd.</t>
  </si>
  <si>
    <t>vypořádání DPH - magistrát, městské obvody</t>
  </si>
  <si>
    <t>poškozené parkovací automaty</t>
  </si>
  <si>
    <t>účetní opravné položky (korekce)</t>
  </si>
  <si>
    <t>Pohledávky statutárního města Ostrava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</si>
</sst>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 applyAlignment="1"/>
    <xf numFmtId="0" fontId="0" fillId="0" borderId="0" xfId="0" applyBorder="1"/>
    <xf numFmtId="3" fontId="1" fillId="0" borderId="1" xfId="0" applyNumberFormat="1" applyFont="1" applyBorder="1" applyAlignment="1"/>
    <xf numFmtId="3" fontId="4" fillId="0" borderId="1" xfId="0" applyNumberFormat="1" applyFont="1" applyBorder="1" applyAlignment="1"/>
    <xf numFmtId="0" fontId="4" fillId="0" borderId="5" xfId="0" applyFont="1" applyBorder="1"/>
    <xf numFmtId="0" fontId="6" fillId="0" borderId="0" xfId="0" applyFont="1"/>
    <xf numFmtId="0" fontId="3" fillId="0" borderId="0" xfId="0" applyFont="1"/>
    <xf numFmtId="0" fontId="7" fillId="0" borderId="0" xfId="0" applyFont="1"/>
    <xf numFmtId="0" fontId="4" fillId="0" borderId="5" xfId="0" applyFont="1" applyFill="1" applyBorder="1"/>
    <xf numFmtId="3" fontId="4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" xfId="0" applyNumberFormat="1" applyFont="1" applyBorder="1" applyAlignment="1"/>
    <xf numFmtId="3" fontId="8" fillId="0" borderId="14" xfId="0" applyNumberFormat="1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5" fillId="2" borderId="3" xfId="0" applyFont="1" applyFill="1" applyBorder="1"/>
    <xf numFmtId="3" fontId="5" fillId="2" borderId="13" xfId="0" applyNumberFormat="1" applyFont="1" applyFill="1" applyBorder="1"/>
    <xf numFmtId="3" fontId="5" fillId="2" borderId="13" xfId="0" applyNumberFormat="1" applyFont="1" applyFill="1" applyBorder="1" applyAlignment="1"/>
    <xf numFmtId="3" fontId="4" fillId="0" borderId="1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3" fontId="1" fillId="0" borderId="2" xfId="0" applyNumberFormat="1" applyFont="1" applyBorder="1" applyAlignment="1"/>
    <xf numFmtId="0" fontId="1" fillId="0" borderId="5" xfId="0" applyFont="1" applyBorder="1"/>
    <xf numFmtId="0" fontId="0" fillId="0" borderId="0" xfId="0"/>
    <xf numFmtId="0" fontId="1" fillId="0" borderId="0" xfId="0" applyFont="1"/>
    <xf numFmtId="3" fontId="4" fillId="0" borderId="1" xfId="0" applyNumberFormat="1" applyFont="1" applyBorder="1" applyAlignment="1"/>
    <xf numFmtId="0" fontId="2" fillId="0" borderId="0" xfId="0" applyFont="1" applyAlignment="1">
      <alignment horizontal="right"/>
    </xf>
    <xf numFmtId="3" fontId="0" fillId="0" borderId="0" xfId="0" applyNumberFormat="1"/>
    <xf numFmtId="3" fontId="1" fillId="0" borderId="14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4" fillId="0" borderId="7" xfId="0" applyFont="1" applyFill="1" applyBorder="1"/>
    <xf numFmtId="3" fontId="5" fillId="2" borderId="2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10" fillId="0" borderId="18" xfId="0" applyFont="1" applyFill="1" applyBorder="1" applyAlignment="1">
      <alignment wrapText="1"/>
    </xf>
    <xf numFmtId="3" fontId="4" fillId="0" borderId="10" xfId="0" applyNumberFormat="1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0" fillId="0" borderId="10" xfId="0" applyBorder="1"/>
    <xf numFmtId="3" fontId="1" fillId="0" borderId="11" xfId="0" applyNumberFormat="1" applyFont="1" applyBorder="1"/>
    <xf numFmtId="3" fontId="4" fillId="0" borderId="10" xfId="0" applyNumberFormat="1" applyFont="1" applyFill="1" applyBorder="1"/>
    <xf numFmtId="3" fontId="9" fillId="0" borderId="10" xfId="0" applyNumberFormat="1" applyFont="1" applyBorder="1"/>
    <xf numFmtId="0" fontId="9" fillId="0" borderId="10" xfId="0" applyFont="1" applyBorder="1"/>
    <xf numFmtId="0" fontId="9" fillId="0" borderId="11" xfId="0" applyFont="1" applyBorder="1"/>
    <xf numFmtId="3" fontId="5" fillId="2" borderId="8" xfId="0" applyNumberFormat="1" applyFont="1" applyFill="1" applyBorder="1" applyAlignment="1"/>
    <xf numFmtId="0" fontId="1" fillId="0" borderId="5" xfId="0" applyFont="1" applyBorder="1" applyAlignment="1">
      <alignment horizontal="left" wrapText="1"/>
    </xf>
    <xf numFmtId="3" fontId="4" fillId="0" borderId="19" xfId="0" applyNumberFormat="1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/>
    <xf numFmtId="0" fontId="10" fillId="0" borderId="0" xfId="0" applyFont="1" applyFill="1" applyBorder="1" applyAlignment="1">
      <alignment wrapText="1"/>
    </xf>
    <xf numFmtId="0" fontId="9" fillId="0" borderId="21" xfId="0" applyFont="1" applyBorder="1"/>
    <xf numFmtId="3" fontId="4" fillId="0" borderId="17" xfId="0" applyNumberFormat="1" applyFont="1" applyFill="1" applyBorder="1" applyAlignment="1"/>
    <xf numFmtId="0" fontId="5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19" zoomScaleNormal="100" workbookViewId="0">
      <selection activeCell="I43" sqref="I43"/>
    </sheetView>
  </sheetViews>
  <sheetFormatPr defaultRowHeight="15" x14ac:dyDescent="0.25"/>
  <cols>
    <col min="1" max="1" width="95.7109375" customWidth="1"/>
    <col min="2" max="2" width="11.42578125" customWidth="1"/>
    <col min="3" max="4" width="11.42578125" style="36" customWidth="1"/>
    <col min="5" max="5" width="11.42578125" customWidth="1"/>
  </cols>
  <sheetData>
    <row r="1" spans="1:7" ht="15.75" x14ac:dyDescent="0.25">
      <c r="A1" s="9" t="s">
        <v>63</v>
      </c>
      <c r="F1" s="4"/>
    </row>
    <row r="2" spans="1:7" s="36" customFormat="1" x14ac:dyDescent="0.25">
      <c r="A2" s="8" t="s">
        <v>14</v>
      </c>
      <c r="F2" s="4"/>
    </row>
    <row r="3" spans="1:7" ht="15.75" thickBot="1" x14ac:dyDescent="0.3">
      <c r="A3" s="8"/>
      <c r="E3" s="39" t="s">
        <v>0</v>
      </c>
      <c r="F3" s="4"/>
    </row>
    <row r="4" spans="1:7" x14ac:dyDescent="0.25">
      <c r="A4" s="81" t="s">
        <v>4</v>
      </c>
      <c r="B4" s="83" t="s">
        <v>3</v>
      </c>
      <c r="C4" s="83" t="s">
        <v>27</v>
      </c>
      <c r="D4" s="83" t="s">
        <v>62</v>
      </c>
      <c r="E4" s="85" t="s">
        <v>17</v>
      </c>
      <c r="F4" s="4"/>
    </row>
    <row r="5" spans="1:7" ht="42.6" customHeight="1" thickBot="1" x14ac:dyDescent="0.3">
      <c r="A5" s="82"/>
      <c r="B5" s="84"/>
      <c r="C5" s="84"/>
      <c r="D5" s="84"/>
      <c r="E5" s="86"/>
      <c r="F5" s="4"/>
    </row>
    <row r="6" spans="1:7" x14ac:dyDescent="0.25">
      <c r="A6" s="11" t="s">
        <v>15</v>
      </c>
      <c r="B6" s="14">
        <v>462</v>
      </c>
      <c r="C6" s="49">
        <v>97140</v>
      </c>
      <c r="D6" s="48"/>
      <c r="E6" s="12">
        <f>E8+E9+E10+E11+E12+E13</f>
        <v>97140</v>
      </c>
      <c r="F6" s="4"/>
    </row>
    <row r="7" spans="1:7" ht="14.45" x14ac:dyDescent="0.3">
      <c r="A7" s="31" t="s">
        <v>9</v>
      </c>
      <c r="B7" s="14"/>
      <c r="C7" s="48"/>
      <c r="D7" s="48"/>
      <c r="E7" s="13"/>
      <c r="F7" s="4"/>
    </row>
    <row r="8" spans="1:7" ht="30" x14ac:dyDescent="0.25">
      <c r="A8" s="30" t="s">
        <v>21</v>
      </c>
      <c r="B8" s="14"/>
      <c r="C8" s="48"/>
      <c r="D8" s="48"/>
      <c r="E8" s="13">
        <v>76500</v>
      </c>
      <c r="F8" s="4"/>
    </row>
    <row r="9" spans="1:7" s="36" customFormat="1" ht="30" x14ac:dyDescent="0.25">
      <c r="A9" s="30" t="s">
        <v>22</v>
      </c>
      <c r="B9" s="14"/>
      <c r="C9" s="48"/>
      <c r="D9" s="48"/>
      <c r="E9" s="13">
        <v>3661</v>
      </c>
      <c r="F9" s="4"/>
    </row>
    <row r="10" spans="1:7" s="36" customFormat="1" ht="30" x14ac:dyDescent="0.25">
      <c r="A10" s="30" t="s">
        <v>23</v>
      </c>
      <c r="B10" s="14"/>
      <c r="C10" s="48"/>
      <c r="D10" s="48"/>
      <c r="E10" s="13">
        <f>496+299+818+247+348</f>
        <v>2208</v>
      </c>
      <c r="F10" s="4"/>
    </row>
    <row r="11" spans="1:7" x14ac:dyDescent="0.25">
      <c r="A11" s="30" t="s">
        <v>24</v>
      </c>
      <c r="B11" s="14"/>
      <c r="C11" s="48"/>
      <c r="D11" s="48"/>
      <c r="E11" s="13">
        <v>10000</v>
      </c>
      <c r="F11" s="4"/>
      <c r="G11" s="40"/>
    </row>
    <row r="12" spans="1:7" x14ac:dyDescent="0.25">
      <c r="A12" s="31" t="s">
        <v>10</v>
      </c>
      <c r="B12" s="14"/>
      <c r="C12" s="48"/>
      <c r="D12" s="48"/>
      <c r="E12" s="13">
        <v>1671</v>
      </c>
      <c r="F12" s="4"/>
    </row>
    <row r="13" spans="1:7" ht="14.45" customHeight="1" x14ac:dyDescent="0.25">
      <c r="A13" s="32" t="s">
        <v>8</v>
      </c>
      <c r="B13" s="15"/>
      <c r="C13" s="50"/>
      <c r="D13" s="50"/>
      <c r="E13" s="34">
        <v>3100</v>
      </c>
      <c r="F13" s="4"/>
    </row>
    <row r="14" spans="1:7" x14ac:dyDescent="0.25">
      <c r="A14" s="7" t="s">
        <v>5</v>
      </c>
      <c r="B14" s="16">
        <v>465</v>
      </c>
      <c r="C14" s="51">
        <v>11</v>
      </c>
      <c r="D14" s="51"/>
      <c r="E14" s="6">
        <v>11</v>
      </c>
      <c r="F14" s="4"/>
    </row>
    <row r="15" spans="1:7" s="36" customFormat="1" ht="14.45" x14ac:dyDescent="0.3">
      <c r="A15" s="35" t="s">
        <v>16</v>
      </c>
      <c r="B15" s="16"/>
      <c r="C15" s="51"/>
      <c r="D15" s="51"/>
      <c r="E15" s="38"/>
      <c r="F15" s="4"/>
    </row>
    <row r="16" spans="1:7" x14ac:dyDescent="0.25">
      <c r="A16" s="33" t="s">
        <v>45</v>
      </c>
      <c r="B16" s="18"/>
      <c r="C16" s="53"/>
      <c r="D16" s="53"/>
      <c r="E16" s="34">
        <v>11</v>
      </c>
      <c r="F16" s="4"/>
    </row>
    <row r="17" spans="1:7" x14ac:dyDescent="0.25">
      <c r="A17" s="7" t="s">
        <v>6</v>
      </c>
      <c r="B17" s="16">
        <v>469</v>
      </c>
      <c r="C17" s="51">
        <v>109545</v>
      </c>
      <c r="D17" s="51">
        <v>20917</v>
      </c>
      <c r="E17" s="6">
        <v>88628</v>
      </c>
      <c r="F17" s="4"/>
    </row>
    <row r="18" spans="1:7" ht="14.45" x14ac:dyDescent="0.3">
      <c r="A18" s="35" t="s">
        <v>16</v>
      </c>
      <c r="B18" s="17"/>
      <c r="C18" s="52"/>
      <c r="D18" s="52"/>
      <c r="E18" s="5"/>
      <c r="F18" s="4"/>
    </row>
    <row r="19" spans="1:7" s="36" customFormat="1" x14ac:dyDescent="0.25">
      <c r="A19" s="35" t="s">
        <v>43</v>
      </c>
      <c r="B19" s="17"/>
      <c r="C19" s="52">
        <v>29078</v>
      </c>
      <c r="D19" s="52">
        <v>20770</v>
      </c>
      <c r="E19" s="5">
        <f>C19-D19</f>
        <v>8308</v>
      </c>
      <c r="F19" s="4"/>
      <c r="G19" s="40"/>
    </row>
    <row r="20" spans="1:7" s="36" customFormat="1" x14ac:dyDescent="0.25">
      <c r="A20" s="35" t="s">
        <v>44</v>
      </c>
      <c r="B20" s="17"/>
      <c r="C20" s="52">
        <v>80000</v>
      </c>
      <c r="D20" s="52">
        <v>0</v>
      </c>
      <c r="E20" s="5">
        <v>80000</v>
      </c>
      <c r="F20" s="4"/>
    </row>
    <row r="21" spans="1:7" x14ac:dyDescent="0.25">
      <c r="A21" s="33" t="s">
        <v>46</v>
      </c>
      <c r="B21" s="18"/>
      <c r="C21" s="53">
        <v>467</v>
      </c>
      <c r="D21" s="53">
        <v>147</v>
      </c>
      <c r="E21" s="34">
        <f>C21-D21</f>
        <v>320</v>
      </c>
      <c r="F21" s="4"/>
    </row>
    <row r="22" spans="1:7" x14ac:dyDescent="0.25">
      <c r="A22" s="7" t="s">
        <v>7</v>
      </c>
      <c r="B22" s="16">
        <v>471</v>
      </c>
      <c r="C22" s="51">
        <v>2172557</v>
      </c>
      <c r="D22" s="51"/>
      <c r="E22" s="6">
        <v>2172557</v>
      </c>
      <c r="F22" s="4"/>
    </row>
    <row r="23" spans="1:7" ht="14.45" x14ac:dyDescent="0.3">
      <c r="A23" s="31" t="s">
        <v>1</v>
      </c>
      <c r="B23" s="21"/>
      <c r="C23" s="54"/>
      <c r="D23" s="54"/>
      <c r="E23" s="22"/>
      <c r="F23" s="4"/>
    </row>
    <row r="24" spans="1:7" x14ac:dyDescent="0.25">
      <c r="A24" s="31" t="s">
        <v>42</v>
      </c>
      <c r="B24" s="23"/>
      <c r="C24" s="54"/>
      <c r="D24" s="54"/>
      <c r="E24" s="5">
        <v>189846</v>
      </c>
      <c r="F24" s="4"/>
    </row>
    <row r="25" spans="1:7" x14ac:dyDescent="0.25">
      <c r="A25" s="31" t="s">
        <v>30</v>
      </c>
      <c r="B25" s="23"/>
      <c r="C25" s="54"/>
      <c r="D25" s="54"/>
      <c r="E25" s="5">
        <v>59047</v>
      </c>
      <c r="F25" s="4"/>
    </row>
    <row r="26" spans="1:7" s="36" customFormat="1" x14ac:dyDescent="0.25">
      <c r="A26" s="31" t="s">
        <v>53</v>
      </c>
      <c r="B26" s="23"/>
      <c r="C26" s="54"/>
      <c r="D26" s="54"/>
      <c r="E26" s="5">
        <v>11834</v>
      </c>
      <c r="F26" s="4"/>
      <c r="G26" s="40"/>
    </row>
    <row r="27" spans="1:7" x14ac:dyDescent="0.25">
      <c r="A27" s="31" t="s">
        <v>31</v>
      </c>
      <c r="B27" s="23"/>
      <c r="C27" s="54"/>
      <c r="D27" s="54"/>
      <c r="E27" s="5">
        <v>87578</v>
      </c>
      <c r="F27" s="4"/>
    </row>
    <row r="28" spans="1:7" x14ac:dyDescent="0.25">
      <c r="A28" s="30" t="s">
        <v>47</v>
      </c>
      <c r="B28" s="23"/>
      <c r="C28" s="54"/>
      <c r="D28" s="54"/>
      <c r="E28" s="5">
        <f>1275023+1470+6000</f>
        <v>1282493</v>
      </c>
      <c r="F28" s="4"/>
    </row>
    <row r="29" spans="1:7" s="36" customFormat="1" x14ac:dyDescent="0.25">
      <c r="A29" s="30" t="s">
        <v>54</v>
      </c>
      <c r="B29" s="23"/>
      <c r="C29" s="54"/>
      <c r="D29" s="54"/>
      <c r="E29" s="5">
        <f>1128+1729+5997+819</f>
        <v>9673</v>
      </c>
      <c r="F29" s="4"/>
    </row>
    <row r="30" spans="1:7" s="36" customFormat="1" x14ac:dyDescent="0.25">
      <c r="A30" s="30" t="s">
        <v>57</v>
      </c>
      <c r="B30" s="23"/>
      <c r="C30" s="54"/>
      <c r="D30" s="54"/>
      <c r="E30" s="5">
        <v>11950</v>
      </c>
      <c r="F30" s="4"/>
    </row>
    <row r="31" spans="1:7" x14ac:dyDescent="0.25">
      <c r="A31" s="30" t="s">
        <v>41</v>
      </c>
      <c r="B31" s="23"/>
      <c r="C31" s="54"/>
      <c r="D31" s="54"/>
      <c r="E31" s="5">
        <v>313182</v>
      </c>
      <c r="F31" s="4"/>
    </row>
    <row r="32" spans="1:7" s="36" customFormat="1" x14ac:dyDescent="0.25">
      <c r="A32" s="30" t="s">
        <v>55</v>
      </c>
      <c r="B32" s="23"/>
      <c r="C32" s="54"/>
      <c r="D32" s="54"/>
      <c r="E32" s="5">
        <v>103229</v>
      </c>
      <c r="F32" s="4"/>
    </row>
    <row r="33" spans="1:8" s="36" customFormat="1" ht="15.6" customHeight="1" x14ac:dyDescent="0.25">
      <c r="A33" s="30" t="s">
        <v>51</v>
      </c>
      <c r="B33" s="23"/>
      <c r="C33" s="54"/>
      <c r="D33" s="54"/>
      <c r="E33" s="5">
        <f>10554+282+4047</f>
        <v>14883</v>
      </c>
      <c r="F33" s="4"/>
    </row>
    <row r="34" spans="1:8" s="36" customFormat="1" x14ac:dyDescent="0.25">
      <c r="A34" s="30" t="s">
        <v>34</v>
      </c>
      <c r="B34" s="23"/>
      <c r="C34" s="54"/>
      <c r="D34" s="54"/>
      <c r="E34" s="5">
        <v>56420</v>
      </c>
      <c r="F34" s="4"/>
    </row>
    <row r="35" spans="1:8" s="36" customFormat="1" ht="15.75" thickBot="1" x14ac:dyDescent="0.3">
      <c r="A35" s="30" t="s">
        <v>33</v>
      </c>
      <c r="B35" s="23"/>
      <c r="C35" s="54"/>
      <c r="D35" s="54"/>
      <c r="E35" s="5">
        <v>6000</v>
      </c>
      <c r="F35" s="4"/>
    </row>
    <row r="36" spans="1:8" ht="15.75" thickBot="1" x14ac:dyDescent="0.3">
      <c r="A36" s="26" t="s">
        <v>18</v>
      </c>
      <c r="B36" s="20"/>
      <c r="C36" s="45">
        <f>C6+C14+C17+C22</f>
        <v>2379253</v>
      </c>
      <c r="D36" s="47">
        <f>D17</f>
        <v>20917</v>
      </c>
      <c r="E36" s="27">
        <f>E6+E14+E17+E22</f>
        <v>2358336</v>
      </c>
      <c r="F36" s="4"/>
      <c r="H36" s="40"/>
    </row>
    <row r="37" spans="1:8" s="36" customFormat="1" ht="14.45" x14ac:dyDescent="0.3">
      <c r="A37" s="77"/>
      <c r="B37" s="78"/>
      <c r="C37" s="79"/>
      <c r="D37" s="79"/>
      <c r="E37" s="80"/>
      <c r="F37" s="4"/>
      <c r="H37" s="40"/>
    </row>
    <row r="38" spans="1:8" s="36" customFormat="1" ht="14.45" x14ac:dyDescent="0.3">
      <c r="A38" s="74"/>
      <c r="B38" s="4"/>
      <c r="C38" s="4"/>
      <c r="D38" s="4"/>
      <c r="E38" s="4"/>
      <c r="F38" s="4"/>
    </row>
    <row r="39" spans="1:8" ht="15.75" thickBot="1" x14ac:dyDescent="0.3">
      <c r="A39" s="10"/>
      <c r="B39" s="1"/>
      <c r="C39" s="37"/>
      <c r="D39" s="37"/>
      <c r="E39" s="39" t="s">
        <v>0</v>
      </c>
    </row>
    <row r="40" spans="1:8" ht="14.45" customHeight="1" x14ac:dyDescent="0.25">
      <c r="A40" s="81" t="s">
        <v>11</v>
      </c>
      <c r="B40" s="83" t="s">
        <v>3</v>
      </c>
      <c r="C40" s="83" t="s">
        <v>27</v>
      </c>
      <c r="D40" s="83" t="s">
        <v>62</v>
      </c>
      <c r="E40" s="85" t="s">
        <v>17</v>
      </c>
    </row>
    <row r="41" spans="1:8" ht="42.6" customHeight="1" thickBot="1" x14ac:dyDescent="0.3">
      <c r="A41" s="82"/>
      <c r="B41" s="84"/>
      <c r="C41" s="84"/>
      <c r="D41" s="84"/>
      <c r="E41" s="86"/>
    </row>
    <row r="42" spans="1:8" s="36" customFormat="1" x14ac:dyDescent="0.25">
      <c r="A42" s="58" t="s">
        <v>13</v>
      </c>
      <c r="B42" s="25">
        <v>311</v>
      </c>
      <c r="C42" s="49">
        <f>C44+C45+C46</f>
        <v>99145</v>
      </c>
      <c r="D42" s="60">
        <f>D44+D45+D46</f>
        <v>60551</v>
      </c>
      <c r="E42" s="12">
        <f>E44+E45+E46</f>
        <v>38594</v>
      </c>
      <c r="G42" s="40"/>
    </row>
    <row r="43" spans="1:8" s="36" customFormat="1" x14ac:dyDescent="0.25">
      <c r="A43" s="31" t="s">
        <v>9</v>
      </c>
      <c r="B43" s="14"/>
      <c r="C43" s="48"/>
      <c r="D43" s="61"/>
      <c r="E43" s="12"/>
    </row>
    <row r="44" spans="1:8" s="36" customFormat="1" ht="30" x14ac:dyDescent="0.25">
      <c r="A44" s="70" t="s">
        <v>52</v>
      </c>
      <c r="B44" s="57"/>
      <c r="C44" s="55">
        <v>58686</v>
      </c>
      <c r="D44" s="62">
        <v>58686</v>
      </c>
      <c r="E44" s="13">
        <v>0</v>
      </c>
    </row>
    <row r="45" spans="1:8" s="36" customFormat="1" x14ac:dyDescent="0.25">
      <c r="A45" s="70" t="s">
        <v>37</v>
      </c>
      <c r="B45" s="57"/>
      <c r="C45" s="55">
        <v>29074</v>
      </c>
      <c r="D45" s="62">
        <v>0</v>
      </c>
      <c r="E45" s="13">
        <v>29074</v>
      </c>
      <c r="G45" s="40"/>
    </row>
    <row r="46" spans="1:8" x14ac:dyDescent="0.25">
      <c r="A46" s="43" t="s">
        <v>48</v>
      </c>
      <c r="B46" s="42"/>
      <c r="C46" s="56">
        <v>11385</v>
      </c>
      <c r="D46" s="64">
        <v>1865</v>
      </c>
      <c r="E46" s="73">
        <v>9520</v>
      </c>
    </row>
    <row r="47" spans="1:8" s="36" customFormat="1" x14ac:dyDescent="0.25">
      <c r="A47" s="11" t="s">
        <v>12</v>
      </c>
      <c r="B47" s="29">
        <v>315</v>
      </c>
      <c r="C47" s="48">
        <f>C49+C50+C51+C52+C53</f>
        <v>241972</v>
      </c>
      <c r="D47" s="60">
        <f>D49+D50+D51+D52+D53</f>
        <v>161734</v>
      </c>
      <c r="E47" s="12">
        <f>E49+E50+E51+E52+E53</f>
        <v>80238</v>
      </c>
    </row>
    <row r="48" spans="1:8" s="36" customFormat="1" x14ac:dyDescent="0.25">
      <c r="A48" s="31" t="s">
        <v>9</v>
      </c>
      <c r="B48" s="29"/>
      <c r="C48" s="48"/>
      <c r="D48" s="63"/>
      <c r="E48" s="12"/>
    </row>
    <row r="49" spans="1:7" s="36" customFormat="1" x14ac:dyDescent="0.25">
      <c r="A49" s="31" t="s">
        <v>35</v>
      </c>
      <c r="B49" s="29"/>
      <c r="C49" s="55">
        <v>116768</v>
      </c>
      <c r="D49" s="62">
        <v>99562</v>
      </c>
      <c r="E49" s="13">
        <v>17206</v>
      </c>
      <c r="G49" s="40"/>
    </row>
    <row r="50" spans="1:7" s="36" customFormat="1" x14ac:dyDescent="0.25">
      <c r="A50" s="31" t="s">
        <v>38</v>
      </c>
      <c r="B50" s="29"/>
      <c r="C50" s="55">
        <f>20957+60987+6</f>
        <v>81950</v>
      </c>
      <c r="D50" s="62">
        <f>20951+34993+4</f>
        <v>55948</v>
      </c>
      <c r="E50" s="13">
        <v>26002</v>
      </c>
    </row>
    <row r="51" spans="1:7" s="36" customFormat="1" x14ac:dyDescent="0.25">
      <c r="A51" s="31" t="s">
        <v>39</v>
      </c>
      <c r="B51" s="29"/>
      <c r="C51" s="55">
        <f>616+24+28+457+14451+16392</f>
        <v>31968</v>
      </c>
      <c r="D51" s="62">
        <v>0</v>
      </c>
      <c r="E51" s="13">
        <v>31968</v>
      </c>
    </row>
    <row r="52" spans="1:7" s="36" customFormat="1" x14ac:dyDescent="0.25">
      <c r="A52" s="31" t="s">
        <v>40</v>
      </c>
      <c r="B52" s="29"/>
      <c r="C52" s="55">
        <f>5163+105</f>
        <v>5268</v>
      </c>
      <c r="D52" s="62">
        <f>3730+84</f>
        <v>3814</v>
      </c>
      <c r="E52" s="13">
        <v>1454</v>
      </c>
    </row>
    <row r="53" spans="1:7" s="36" customFormat="1" x14ac:dyDescent="0.25">
      <c r="A53" s="43" t="s">
        <v>49</v>
      </c>
      <c r="B53" s="19"/>
      <c r="C53" s="56">
        <v>6018</v>
      </c>
      <c r="D53" s="64">
        <v>2410</v>
      </c>
      <c r="E53" s="73">
        <v>3608</v>
      </c>
    </row>
    <row r="54" spans="1:7" s="36" customFormat="1" x14ac:dyDescent="0.25">
      <c r="A54" s="11" t="s">
        <v>25</v>
      </c>
      <c r="B54" s="29">
        <v>373</v>
      </c>
      <c r="C54" s="48">
        <v>367956</v>
      </c>
      <c r="D54" s="65">
        <v>0</v>
      </c>
      <c r="E54" s="12">
        <v>367956</v>
      </c>
    </row>
    <row r="55" spans="1:7" s="36" customFormat="1" x14ac:dyDescent="0.25">
      <c r="A55" s="31" t="s">
        <v>2</v>
      </c>
      <c r="B55" s="29"/>
      <c r="C55" s="14"/>
      <c r="D55" s="66"/>
      <c r="E55" s="12"/>
    </row>
    <row r="56" spans="1:7" s="36" customFormat="1" x14ac:dyDescent="0.25">
      <c r="A56" s="31" t="s">
        <v>28</v>
      </c>
      <c r="B56" s="41"/>
      <c r="C56" s="46"/>
      <c r="D56" s="66"/>
      <c r="E56" s="13">
        <v>11986</v>
      </c>
    </row>
    <row r="57" spans="1:7" s="36" customFormat="1" x14ac:dyDescent="0.25">
      <c r="A57" s="31" t="s">
        <v>29</v>
      </c>
      <c r="B57" s="41"/>
      <c r="C57" s="46"/>
      <c r="D57" s="66"/>
      <c r="E57" s="13">
        <v>20842</v>
      </c>
    </row>
    <row r="58" spans="1:7" s="36" customFormat="1" x14ac:dyDescent="0.25">
      <c r="A58" s="31" t="s">
        <v>30</v>
      </c>
      <c r="B58" s="41"/>
      <c r="C58" s="46"/>
      <c r="D58" s="67"/>
      <c r="E58" s="13">
        <v>42198</v>
      </c>
    </row>
    <row r="59" spans="1:7" s="36" customFormat="1" x14ac:dyDescent="0.25">
      <c r="A59" s="31" t="s">
        <v>31</v>
      </c>
      <c r="B59" s="29"/>
      <c r="C59" s="14"/>
      <c r="D59" s="67"/>
      <c r="E59" s="13">
        <v>12065</v>
      </c>
    </row>
    <row r="60" spans="1:7" s="36" customFormat="1" x14ac:dyDescent="0.25">
      <c r="A60" s="31" t="s">
        <v>32</v>
      </c>
      <c r="B60" s="29"/>
      <c r="C60" s="14"/>
      <c r="D60" s="67"/>
      <c r="E60" s="13">
        <v>14675</v>
      </c>
    </row>
    <row r="61" spans="1:7" s="36" customFormat="1" x14ac:dyDescent="0.25">
      <c r="A61" s="31" t="s">
        <v>56</v>
      </c>
      <c r="B61" s="29"/>
      <c r="C61" s="14"/>
      <c r="D61" s="67"/>
      <c r="E61" s="13">
        <v>68238</v>
      </c>
    </row>
    <row r="62" spans="1:7" s="36" customFormat="1" x14ac:dyDescent="0.25">
      <c r="A62" s="31" t="s">
        <v>26</v>
      </c>
      <c r="B62" s="29"/>
      <c r="C62" s="14"/>
      <c r="D62" s="66"/>
      <c r="E62" s="13">
        <v>15930</v>
      </c>
    </row>
    <row r="63" spans="1:7" s="36" customFormat="1" x14ac:dyDescent="0.25">
      <c r="A63" s="31" t="s">
        <v>33</v>
      </c>
      <c r="B63" s="29"/>
      <c r="C63" s="14"/>
      <c r="D63" s="67"/>
      <c r="E63" s="13">
        <v>137147</v>
      </c>
    </row>
    <row r="64" spans="1:7" s="36" customFormat="1" x14ac:dyDescent="0.25">
      <c r="A64" s="43" t="s">
        <v>34</v>
      </c>
      <c r="B64" s="19"/>
      <c r="C64" s="42"/>
      <c r="D64" s="68"/>
      <c r="E64" s="73">
        <v>18549</v>
      </c>
    </row>
    <row r="65" spans="1:6" s="36" customFormat="1" x14ac:dyDescent="0.25">
      <c r="A65" s="11" t="s">
        <v>20</v>
      </c>
      <c r="B65" s="29">
        <v>377</v>
      </c>
      <c r="C65" s="48">
        <v>440409</v>
      </c>
      <c r="D65" s="48">
        <v>19</v>
      </c>
      <c r="E65" s="12">
        <v>440390</v>
      </c>
      <c r="F65" s="40"/>
    </row>
    <row r="66" spans="1:6" s="36" customFormat="1" x14ac:dyDescent="0.25">
      <c r="A66" s="31" t="s">
        <v>1</v>
      </c>
      <c r="B66" s="29"/>
      <c r="C66" s="48"/>
      <c r="D66" s="48"/>
      <c r="E66" s="12"/>
      <c r="F66" s="40"/>
    </row>
    <row r="67" spans="1:6" s="36" customFormat="1" x14ac:dyDescent="0.25">
      <c r="A67" s="31" t="s">
        <v>58</v>
      </c>
      <c r="B67" s="29"/>
      <c r="C67" s="55">
        <v>350000</v>
      </c>
      <c r="D67" s="48"/>
      <c r="E67" s="13">
        <v>350000</v>
      </c>
      <c r="F67" s="40"/>
    </row>
    <row r="68" spans="1:6" s="36" customFormat="1" x14ac:dyDescent="0.25">
      <c r="A68" s="31" t="s">
        <v>59</v>
      </c>
      <c r="B68" s="29"/>
      <c r="C68" s="55">
        <v>65652</v>
      </c>
      <c r="D68" s="55">
        <v>0</v>
      </c>
      <c r="E68" s="13">
        <v>65652</v>
      </c>
      <c r="F68" s="40"/>
    </row>
    <row r="69" spans="1:6" s="36" customFormat="1" x14ac:dyDescent="0.25">
      <c r="A69" s="31" t="s">
        <v>60</v>
      </c>
      <c r="B69" s="29"/>
      <c r="C69" s="55">
        <v>22516</v>
      </c>
      <c r="D69" s="55">
        <v>0</v>
      </c>
      <c r="E69" s="13">
        <v>22516</v>
      </c>
      <c r="F69" s="40"/>
    </row>
    <row r="70" spans="1:6" s="36" customFormat="1" x14ac:dyDescent="0.25">
      <c r="A70" s="43" t="s">
        <v>61</v>
      </c>
      <c r="B70" s="19"/>
      <c r="C70" s="56">
        <v>19</v>
      </c>
      <c r="D70" s="56">
        <v>19</v>
      </c>
      <c r="E70" s="73">
        <v>0</v>
      </c>
    </row>
    <row r="71" spans="1:6" ht="58.5" thickBot="1" x14ac:dyDescent="0.3">
      <c r="A71" s="44" t="s">
        <v>36</v>
      </c>
      <c r="B71" s="71" t="s">
        <v>50</v>
      </c>
      <c r="C71" s="72">
        <v>395455</v>
      </c>
      <c r="D71" s="75">
        <v>0</v>
      </c>
      <c r="E71" s="76">
        <f>1708+1172+181+8686+641+11245+6086+365736</f>
        <v>395455</v>
      </c>
    </row>
    <row r="72" spans="1:6" ht="15.75" thickBot="1" x14ac:dyDescent="0.3">
      <c r="A72" s="26" t="s">
        <v>19</v>
      </c>
      <c r="B72" s="24"/>
      <c r="C72" s="47">
        <f>C42+C47+C54+C65+C71</f>
        <v>1544937</v>
      </c>
      <c r="D72" s="69">
        <f>D42+D47+D54+D65+D71</f>
        <v>222304</v>
      </c>
      <c r="E72" s="28">
        <f>E42+E47+E54+E65+E71</f>
        <v>1322633</v>
      </c>
    </row>
    <row r="73" spans="1:6" x14ac:dyDescent="0.25">
      <c r="A73" s="59"/>
      <c r="B73" s="4"/>
    </row>
    <row r="78" spans="1:6" x14ac:dyDescent="0.25">
      <c r="A78" s="2"/>
      <c r="B78" s="3"/>
      <c r="C78" s="3"/>
      <c r="D78" s="3"/>
      <c r="E78" s="3"/>
    </row>
    <row r="79" spans="1:6" x14ac:dyDescent="0.25">
      <c r="A79" s="2"/>
      <c r="B79" s="3"/>
      <c r="C79" s="3"/>
      <c r="D79" s="3"/>
      <c r="E79" s="3"/>
    </row>
    <row r="80" spans="1:6" x14ac:dyDescent="0.25">
      <c r="A80" s="2"/>
      <c r="B80" s="3"/>
      <c r="C80" s="3"/>
      <c r="D80" s="3"/>
      <c r="E80" s="3"/>
    </row>
    <row r="81" spans="1:5" x14ac:dyDescent="0.25">
      <c r="A81" s="2"/>
      <c r="B81" s="3"/>
      <c r="C81" s="3"/>
      <c r="D81" s="3"/>
      <c r="E81" s="3"/>
    </row>
    <row r="82" spans="1:5" x14ac:dyDescent="0.25">
      <c r="A82" s="1"/>
    </row>
  </sheetData>
  <mergeCells count="10">
    <mergeCell ref="A4:A5"/>
    <mergeCell ref="B4:B5"/>
    <mergeCell ref="E4:E5"/>
    <mergeCell ref="C4:C5"/>
    <mergeCell ref="D4:D5"/>
    <mergeCell ref="A40:A41"/>
    <mergeCell ref="B40:B41"/>
    <mergeCell ref="E40:E41"/>
    <mergeCell ref="C40:C41"/>
    <mergeCell ref="D40:D41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5" orientation="landscape" r:id="rId1"/>
  <headerFooter differentFirst="1">
    <oddFooter>&amp;C
&amp;P/&amp;N</oddFooter>
    <firstHeader>&amp;RPříloha č. 15</firstHeader>
    <firstFooter>&amp;C&amp;P/&amp;N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Pohledávky</vt:lpstr>
      <vt:lpstr>Pohledávky!Oblast_tisku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Valkovská Karla</dc:creator>
  <cp:lastModifiedBy>Dannhoferová Irena</cp:lastModifiedBy>
  <cp:lastPrinted>2019-05-25T06:16:10Z</cp:lastPrinted>
  <dcterms:created xsi:type="dcterms:W3CDTF">2016-08-02T13:38:46Z</dcterms:created>
  <dcterms:modified xsi:type="dcterms:W3CDTF">2019-05-25T06:16:12Z</dcterms:modified>
</cp:coreProperties>
</file>