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3290" activeTab="1"/>
  </bookViews>
  <sheets>
    <sheet name="převod neúčelová" sheetId="1" r:id="rId1"/>
    <sheet name="neúčelová 2018" sheetId="4" r:id="rId2"/>
  </sheets>
  <calcPr calcId="145621"/>
</workbook>
</file>

<file path=xl/calcChain.xml><?xml version="1.0" encoding="utf-8"?>
<calcChain xmlns="http://schemas.openxmlformats.org/spreadsheetml/2006/main">
  <c r="B50" i="4" l="1"/>
  <c r="H31" i="4" l="1"/>
  <c r="D31" i="4"/>
  <c r="C31" i="4"/>
  <c r="B31" i="4"/>
  <c r="D2" i="4"/>
  <c r="D3" i="4" s="1"/>
  <c r="D5" i="4" s="1"/>
  <c r="F30" i="4" l="1"/>
  <c r="G29" i="4"/>
  <c r="E29" i="4"/>
  <c r="F28" i="4"/>
  <c r="G27" i="4"/>
  <c r="E27" i="4"/>
  <c r="F26" i="4"/>
  <c r="G25" i="4"/>
  <c r="E25" i="4"/>
  <c r="F24" i="4"/>
  <c r="G23" i="4"/>
  <c r="E23" i="4"/>
  <c r="F22" i="4"/>
  <c r="G21" i="4"/>
  <c r="E21" i="4"/>
  <c r="F20" i="4"/>
  <c r="G19" i="4"/>
  <c r="E19" i="4"/>
  <c r="F18" i="4"/>
  <c r="G17" i="4"/>
  <c r="E17" i="4"/>
  <c r="F16" i="4"/>
  <c r="G15" i="4"/>
  <c r="E15" i="4"/>
  <c r="F14" i="4"/>
  <c r="G13" i="4"/>
  <c r="E13" i="4"/>
  <c r="F12" i="4"/>
  <c r="G11" i="4"/>
  <c r="E11" i="4"/>
  <c r="F10" i="4"/>
  <c r="G9" i="4"/>
  <c r="E9" i="4"/>
  <c r="F8" i="4"/>
  <c r="G8" i="4"/>
  <c r="G30" i="4"/>
  <c r="E30" i="4"/>
  <c r="F29" i="4"/>
  <c r="G28" i="4"/>
  <c r="E28" i="4"/>
  <c r="F27" i="4"/>
  <c r="G26" i="4"/>
  <c r="E26" i="4"/>
  <c r="I26" i="4" s="1"/>
  <c r="J26" i="4" s="1"/>
  <c r="F25" i="4"/>
  <c r="G24" i="4"/>
  <c r="E24" i="4"/>
  <c r="F23" i="4"/>
  <c r="G22" i="4"/>
  <c r="E22" i="4"/>
  <c r="F21" i="4"/>
  <c r="G20" i="4"/>
  <c r="E20" i="4"/>
  <c r="F19" i="4"/>
  <c r="G18" i="4"/>
  <c r="E18" i="4"/>
  <c r="I18" i="4" s="1"/>
  <c r="J18" i="4" s="1"/>
  <c r="F17" i="4"/>
  <c r="G16" i="4"/>
  <c r="E16" i="4"/>
  <c r="F15" i="4"/>
  <c r="G14" i="4"/>
  <c r="E14" i="4"/>
  <c r="F13" i="4"/>
  <c r="G12" i="4"/>
  <c r="E12" i="4"/>
  <c r="F11" i="4"/>
  <c r="G10" i="4"/>
  <c r="E10" i="4"/>
  <c r="I10" i="4" s="1"/>
  <c r="J10" i="4" s="1"/>
  <c r="F9" i="4"/>
  <c r="E8" i="4"/>
  <c r="I14" i="4" l="1"/>
  <c r="J14" i="4" s="1"/>
  <c r="I22" i="4"/>
  <c r="J22" i="4" s="1"/>
  <c r="I30" i="4"/>
  <c r="J30" i="4" s="1"/>
  <c r="I12" i="4"/>
  <c r="J12" i="4" s="1"/>
  <c r="I16" i="4"/>
  <c r="J16" i="4" s="1"/>
  <c r="I20" i="4"/>
  <c r="J20" i="4" s="1"/>
  <c r="I24" i="4"/>
  <c r="J24" i="4" s="1"/>
  <c r="I28" i="4"/>
  <c r="J28" i="4" s="1"/>
  <c r="F31" i="4"/>
  <c r="I11" i="4"/>
  <c r="J11" i="4" s="1"/>
  <c r="I15" i="4"/>
  <c r="J15" i="4" s="1"/>
  <c r="I19" i="4"/>
  <c r="J19" i="4" s="1"/>
  <c r="I23" i="4"/>
  <c r="J23" i="4" s="1"/>
  <c r="I27" i="4"/>
  <c r="J27" i="4" s="1"/>
  <c r="I8" i="4"/>
  <c r="E31" i="4"/>
  <c r="G31" i="4"/>
  <c r="I9" i="4"/>
  <c r="J9" i="4" s="1"/>
  <c r="I13" i="4"/>
  <c r="J13" i="4" s="1"/>
  <c r="I17" i="4"/>
  <c r="J17" i="4" s="1"/>
  <c r="I21" i="4"/>
  <c r="J21" i="4" s="1"/>
  <c r="I25" i="4"/>
  <c r="J25" i="4" s="1"/>
  <c r="I29" i="4"/>
  <c r="J29" i="4" s="1"/>
  <c r="I31" i="4" l="1"/>
  <c r="J8" i="4"/>
  <c r="J31" i="4" s="1"/>
  <c r="B16" i="1" l="1"/>
</calcChain>
</file>

<file path=xl/sharedStrings.xml><?xml version="1.0" encoding="utf-8"?>
<sst xmlns="http://schemas.openxmlformats.org/spreadsheetml/2006/main" count="72" uniqueCount="46">
  <si>
    <t>Ostrava-Jih</t>
  </si>
  <si>
    <t>městský obvod</t>
  </si>
  <si>
    <t>částka v tis. Kč</t>
  </si>
  <si>
    <t>Poruba</t>
  </si>
  <si>
    <t>Nová Bělá</t>
  </si>
  <si>
    <t>Pustkovec</t>
  </si>
  <si>
    <t>Lhotka</t>
  </si>
  <si>
    <t>Hošťálkovice</t>
  </si>
  <si>
    <t>Nová Ves</t>
  </si>
  <si>
    <t xml:space="preserve">Michálkovice </t>
  </si>
  <si>
    <t>Radvanice a Bartovice</t>
  </si>
  <si>
    <t>Krásné Pole</t>
  </si>
  <si>
    <t>Hrabová</t>
  </si>
  <si>
    <t>Svinov</t>
  </si>
  <si>
    <t>Plesná</t>
  </si>
  <si>
    <t>celkem</t>
  </si>
  <si>
    <t>Slezská Ostrava</t>
  </si>
  <si>
    <t>Proskovice</t>
  </si>
  <si>
    <t>Polanka nad Odrou</t>
  </si>
  <si>
    <t>ÚHRN</t>
  </si>
  <si>
    <t>Převody nedočerpaných neúčelových investičních prostředků pro městské obvody do rozpočtu r. 2018 
(ÚZ 3595)</t>
  </si>
  <si>
    <t>Petřkovice</t>
  </si>
  <si>
    <t>Investiční neúčelová dotace městským obvodům - návrh 2018 (v tis. Kč)</t>
  </si>
  <si>
    <t>sdílené daně</t>
  </si>
  <si>
    <t>celková výše dotace - 3 % ze sdílených daní</t>
  </si>
  <si>
    <t>základní příděl = 1 000 tis. Kč/městský obvod</t>
  </si>
  <si>
    <t>k rozdělení dle kritérií</t>
  </si>
  <si>
    <t>Městský obvod</t>
  </si>
  <si>
    <t>Počet obyvatel         k 1. 10. 2017</t>
  </si>
  <si>
    <t>Rozloha MO     v  km2</t>
  </si>
  <si>
    <t>Rozloha komunikací         v m2</t>
  </si>
  <si>
    <t>55%                 dle počtu obyvatel</t>
  </si>
  <si>
    <t>15%                      dle rozlohy obvodu</t>
  </si>
  <si>
    <t>30%                 dle rozlohy komunik.</t>
  </si>
  <si>
    <t>základ                    1 000 tis. Kč/    měst.obvod</t>
  </si>
  <si>
    <t>rozdělení dle kritérií</t>
  </si>
  <si>
    <t>M. Ostrava a Přívoz</t>
  </si>
  <si>
    <t>Vítkovice</t>
  </si>
  <si>
    <t>Stará Bělá</t>
  </si>
  <si>
    <t>Mar. Hory a Hulváky</t>
  </si>
  <si>
    <t>Michálkovice</t>
  </si>
  <si>
    <t>Martinov</t>
  </si>
  <si>
    <t>Třebovice</t>
  </si>
  <si>
    <t>Celkem</t>
  </si>
  <si>
    <t>Příloha č. 11</t>
  </si>
  <si>
    <t>částka v tis.Kč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</si>
</sst>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0" fillId="0" borderId="4" xfId="0" applyBorder="1"/>
    <xf numFmtId="3" fontId="0" fillId="0" borderId="5" xfId="0" applyNumberFormat="1" applyBorder="1"/>
    <xf numFmtId="3" fontId="0" fillId="0" borderId="4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6" xfId="0" applyFont="1" applyBorder="1"/>
    <xf numFmtId="3" fontId="1" fillId="0" borderId="7" xfId="0" applyNumberFormat="1" applyFont="1" applyBorder="1"/>
    <xf numFmtId="0" fontId="0" fillId="0" borderId="8" xfId="0" applyBorder="1"/>
    <xf numFmtId="3" fontId="0" fillId="0" borderId="9" xfId="0" applyNumberFormat="1" applyBorder="1"/>
    <xf numFmtId="0" fontId="3" fillId="0" borderId="0" xfId="0" applyFont="1"/>
    <xf numFmtId="9" fontId="0" fillId="0" borderId="0" xfId="0" applyNumberFormat="1"/>
    <xf numFmtId="0" fontId="4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9" fontId="5" fillId="2" borderId="13" xfId="0" applyNumberFormat="1" applyFont="1" applyFill="1" applyBorder="1" applyAlignment="1">
      <alignment horizontal="center" vertical="center" wrapText="1"/>
    </xf>
    <xf numFmtId="9" fontId="5" fillId="2" borderId="14" xfId="0" applyNumberFormat="1" applyFont="1" applyFill="1" applyBorder="1" applyAlignment="1">
      <alignment horizontal="center" vertical="center" wrapText="1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5" fillId="2" borderId="21" xfId="0" applyNumberFormat="1" applyFont="1" applyFill="1" applyBorder="1" applyAlignment="1">
      <alignment horizontal="center" vertical="center" wrapText="1"/>
    </xf>
    <xf numFmtId="0" fontId="6" fillId="0" borderId="22" xfId="0" quotePrefix="1" applyFont="1" applyBorder="1" applyAlignment="1">
      <alignment horizontal="left"/>
    </xf>
    <xf numFmtId="3" fontId="0" fillId="0" borderId="10" xfId="0" applyNumberFormat="1" applyBorder="1"/>
    <xf numFmtId="4" fontId="0" fillId="0" borderId="11" xfId="0" applyNumberFormat="1" applyBorder="1"/>
    <xf numFmtId="3" fontId="0" fillId="0" borderId="23" xfId="0" applyNumberFormat="1" applyBorder="1"/>
    <xf numFmtId="4" fontId="0" fillId="0" borderId="10" xfId="0" applyNumberFormat="1" applyBorder="1"/>
    <xf numFmtId="4" fontId="0" fillId="0" borderId="12" xfId="0" applyNumberFormat="1" applyBorder="1"/>
    <xf numFmtId="3" fontId="0" fillId="0" borderId="24" xfId="0" applyNumberFormat="1" applyBorder="1"/>
    <xf numFmtId="4" fontId="0" fillId="0" borderId="25" xfId="0" applyNumberFormat="1" applyBorder="1"/>
    <xf numFmtId="3" fontId="0" fillId="2" borderId="24" xfId="0" applyNumberFormat="1" applyFill="1" applyBorder="1"/>
    <xf numFmtId="0" fontId="6" fillId="0" borderId="26" xfId="0" applyFont="1" applyBorder="1"/>
    <xf numFmtId="4" fontId="0" fillId="0" borderId="1" xfId="0" applyNumberFormat="1" applyBorder="1"/>
    <xf numFmtId="3" fontId="0" fillId="0" borderId="27" xfId="0" applyNumberFormat="1" applyBorder="1"/>
    <xf numFmtId="0" fontId="6" fillId="0" borderId="26" xfId="0" quotePrefix="1" applyFont="1" applyBorder="1" applyAlignment="1">
      <alignment horizontal="left"/>
    </xf>
    <xf numFmtId="0" fontId="6" fillId="0" borderId="28" xfId="0" applyFont="1" applyBorder="1"/>
    <xf numFmtId="3" fontId="0" fillId="0" borderId="8" xfId="0" applyNumberFormat="1" applyBorder="1"/>
    <xf numFmtId="4" fontId="0" fillId="0" borderId="16" xfId="0" applyNumberFormat="1" applyBorder="1"/>
    <xf numFmtId="3" fontId="0" fillId="0" borderId="29" xfId="0" applyNumberFormat="1" applyBorder="1"/>
    <xf numFmtId="4" fontId="0" fillId="0" borderId="8" xfId="0" applyNumberFormat="1" applyBorder="1"/>
    <xf numFmtId="4" fontId="0" fillId="0" borderId="9" xfId="0" applyNumberFormat="1" applyBorder="1"/>
    <xf numFmtId="3" fontId="0" fillId="0" borderId="30" xfId="0" applyNumberFormat="1" applyBorder="1"/>
    <xf numFmtId="4" fontId="0" fillId="0" borderId="31" xfId="0" applyNumberFormat="1" applyBorder="1"/>
    <xf numFmtId="3" fontId="0" fillId="2" borderId="30" xfId="0" applyNumberFormat="1" applyFill="1" applyBorder="1"/>
    <xf numFmtId="0" fontId="7" fillId="2" borderId="32" xfId="0" applyFont="1" applyFill="1" applyBorder="1" applyAlignment="1">
      <alignment horizontal="left"/>
    </xf>
    <xf numFmtId="3" fontId="1" fillId="2" borderId="6" xfId="0" applyNumberFormat="1" applyFont="1" applyFill="1" applyBorder="1"/>
    <xf numFmtId="4" fontId="1" fillId="2" borderId="17" xfId="0" applyNumberFormat="1" applyFont="1" applyFill="1" applyBorder="1"/>
    <xf numFmtId="3" fontId="1" fillId="2" borderId="33" xfId="0" applyNumberFormat="1" applyFont="1" applyFill="1" applyBorder="1"/>
    <xf numFmtId="4" fontId="1" fillId="2" borderId="6" xfId="0" applyNumberFormat="1" applyFont="1" applyFill="1" applyBorder="1"/>
    <xf numFmtId="4" fontId="1" fillId="2" borderId="7" xfId="0" applyNumberFormat="1" applyFont="1" applyFill="1" applyBorder="1"/>
    <xf numFmtId="3" fontId="1" fillId="2" borderId="34" xfId="0" applyNumberFormat="1" applyFont="1" applyFill="1" applyBorder="1"/>
    <xf numFmtId="3" fontId="1" fillId="2" borderId="35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CAD5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C1" sqref="C1"/>
    </sheetView>
  </sheetViews>
  <sheetFormatPr defaultRowHeight="15" x14ac:dyDescent="0.25"/>
  <cols>
    <col min="1" max="1" width="39.85546875" customWidth="1"/>
    <col min="2" max="2" width="14.5703125" customWidth="1"/>
    <col min="3" max="12" width="9.140625" customWidth="1"/>
  </cols>
  <sheetData>
    <row r="1" spans="1:2" ht="51" customHeight="1" x14ac:dyDescent="0.25">
      <c r="A1" s="54" t="s">
        <v>20</v>
      </c>
      <c r="B1" s="55"/>
    </row>
    <row r="2" spans="1:2" ht="15.75" thickBot="1" x14ac:dyDescent="0.3"/>
    <row r="3" spans="1:2" s="7" customFormat="1" x14ac:dyDescent="0.25">
      <c r="A3" s="5" t="s">
        <v>1</v>
      </c>
      <c r="B3" s="6" t="s">
        <v>2</v>
      </c>
    </row>
    <row r="4" spans="1:2" x14ac:dyDescent="0.25">
      <c r="A4" s="2" t="s">
        <v>0</v>
      </c>
      <c r="B4" s="3">
        <v>620</v>
      </c>
    </row>
    <row r="5" spans="1:2" x14ac:dyDescent="0.25">
      <c r="A5" s="2" t="s">
        <v>3</v>
      </c>
      <c r="B5" s="3">
        <v>1000</v>
      </c>
    </row>
    <row r="6" spans="1:2" x14ac:dyDescent="0.25">
      <c r="A6" s="2" t="s">
        <v>4</v>
      </c>
      <c r="B6" s="3">
        <v>800</v>
      </c>
    </row>
    <row r="7" spans="1:2" x14ac:dyDescent="0.25">
      <c r="A7" s="2" t="s">
        <v>5</v>
      </c>
      <c r="B7" s="3">
        <v>372</v>
      </c>
    </row>
    <row r="8" spans="1:2" x14ac:dyDescent="0.25">
      <c r="A8" s="2" t="s">
        <v>6</v>
      </c>
      <c r="B8" s="3">
        <v>167</v>
      </c>
    </row>
    <row r="9" spans="1:2" x14ac:dyDescent="0.25">
      <c r="A9" s="4" t="s">
        <v>7</v>
      </c>
      <c r="B9" s="3">
        <v>780</v>
      </c>
    </row>
    <row r="10" spans="1:2" x14ac:dyDescent="0.25">
      <c r="A10" s="2" t="s">
        <v>8</v>
      </c>
      <c r="B10" s="3">
        <v>257</v>
      </c>
    </row>
    <row r="11" spans="1:2" x14ac:dyDescent="0.25">
      <c r="A11" s="2" t="s">
        <v>9</v>
      </c>
      <c r="B11" s="3">
        <v>871</v>
      </c>
    </row>
    <row r="12" spans="1:2" x14ac:dyDescent="0.25">
      <c r="A12" s="2" t="s">
        <v>11</v>
      </c>
      <c r="B12" s="3">
        <v>684</v>
      </c>
    </row>
    <row r="13" spans="1:2" x14ac:dyDescent="0.25">
      <c r="A13" s="2" t="s">
        <v>12</v>
      </c>
      <c r="B13" s="3">
        <v>1635</v>
      </c>
    </row>
    <row r="14" spans="1:2" x14ac:dyDescent="0.25">
      <c r="A14" s="2" t="s">
        <v>13</v>
      </c>
      <c r="B14" s="3">
        <v>3100</v>
      </c>
    </row>
    <row r="15" spans="1:2" ht="15.75" thickBot="1" x14ac:dyDescent="0.3">
      <c r="A15" s="10" t="s">
        <v>14</v>
      </c>
      <c r="B15" s="11">
        <v>1652</v>
      </c>
    </row>
    <row r="16" spans="1:2" s="7" customFormat="1" ht="16.5" thickTop="1" thickBot="1" x14ac:dyDescent="0.3">
      <c r="A16" s="8" t="s">
        <v>19</v>
      </c>
      <c r="B16" s="9">
        <f>SUM(B4:B15)</f>
        <v>11938</v>
      </c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J1" sqref="J1"/>
    </sheetView>
  </sheetViews>
  <sheetFormatPr defaultRowHeight="15" x14ac:dyDescent="0.25"/>
  <cols>
    <col min="1" max="1" width="23.42578125" customWidth="1"/>
    <col min="2" max="2" width="13.140625" bestFit="1" customWidth="1"/>
    <col min="3" max="10" width="11.85546875" customWidth="1"/>
  </cols>
  <sheetData>
    <row r="1" spans="1:10" ht="18.75" x14ac:dyDescent="0.3">
      <c r="A1" s="12" t="s">
        <v>22</v>
      </c>
      <c r="J1" t="s">
        <v>44</v>
      </c>
    </row>
    <row r="2" spans="1:10" x14ac:dyDescent="0.25">
      <c r="A2" t="s">
        <v>23</v>
      </c>
      <c r="D2" s="1">
        <f>7155017.307+125233.333</f>
        <v>7280250.6399999997</v>
      </c>
      <c r="G2" s="1"/>
    </row>
    <row r="3" spans="1:10" x14ac:dyDescent="0.25">
      <c r="A3" t="s">
        <v>24</v>
      </c>
      <c r="D3" s="1">
        <f>SUM(D2*0.03)</f>
        <v>218407.51919999998</v>
      </c>
    </row>
    <row r="4" spans="1:10" x14ac:dyDescent="0.25">
      <c r="A4" t="s">
        <v>25</v>
      </c>
      <c r="D4" s="1">
        <v>23000</v>
      </c>
    </row>
    <row r="5" spans="1:10" x14ac:dyDescent="0.25">
      <c r="A5" t="s">
        <v>26</v>
      </c>
      <c r="D5" s="1">
        <f>SUM(D3-D4)</f>
        <v>195407.51919999998</v>
      </c>
    </row>
    <row r="6" spans="1:10" ht="15.75" thickBot="1" x14ac:dyDescent="0.3">
      <c r="E6" s="13">
        <v>0.55000000000000004</v>
      </c>
      <c r="F6" s="13">
        <v>0.15</v>
      </c>
      <c r="G6" s="13">
        <v>0.3</v>
      </c>
      <c r="H6" s="13"/>
      <c r="I6" s="13"/>
    </row>
    <row r="7" spans="1:10" ht="34.5" thickBot="1" x14ac:dyDescent="0.3">
      <c r="A7" s="14" t="s">
        <v>27</v>
      </c>
      <c r="B7" s="15" t="s">
        <v>28</v>
      </c>
      <c r="C7" s="16" t="s">
        <v>29</v>
      </c>
      <c r="D7" s="17" t="s">
        <v>30</v>
      </c>
      <c r="E7" s="18" t="s">
        <v>31</v>
      </c>
      <c r="F7" s="19" t="s">
        <v>32</v>
      </c>
      <c r="G7" s="20" t="s">
        <v>33</v>
      </c>
      <c r="H7" s="21" t="s">
        <v>34</v>
      </c>
      <c r="I7" s="16" t="s">
        <v>35</v>
      </c>
      <c r="J7" s="22" t="s">
        <v>15</v>
      </c>
    </row>
    <row r="8" spans="1:10" x14ac:dyDescent="0.25">
      <c r="A8" s="23" t="s">
        <v>36</v>
      </c>
      <c r="B8" s="24">
        <v>36924</v>
      </c>
      <c r="C8" s="25">
        <v>13.24</v>
      </c>
      <c r="D8" s="26">
        <v>1075528</v>
      </c>
      <c r="E8" s="27">
        <f t="shared" ref="E8:E30" si="0">SUM($D$5*$E$6/$B$31*$B8)</f>
        <v>13723.898288885108</v>
      </c>
      <c r="F8" s="25">
        <f t="shared" ref="F8:F30" si="1">SUM($D$5*$F$6/$C$31*$C8)</f>
        <v>1811.5078799943983</v>
      </c>
      <c r="G8" s="28">
        <f t="shared" ref="G8:G30" si="2">SUM($D$5*$G$6/$D$31*$D8)</f>
        <v>8711.612525104314</v>
      </c>
      <c r="H8" s="29">
        <v>1000</v>
      </c>
      <c r="I8" s="30">
        <f>SUM(E8+F8+G8)</f>
        <v>24247.01869398382</v>
      </c>
      <c r="J8" s="31">
        <f>SUM(H8+I8)</f>
        <v>25247.01869398382</v>
      </c>
    </row>
    <row r="9" spans="1:10" x14ac:dyDescent="0.25">
      <c r="A9" s="32" t="s">
        <v>16</v>
      </c>
      <c r="B9" s="4">
        <v>20711</v>
      </c>
      <c r="C9" s="33">
        <v>41.74</v>
      </c>
      <c r="D9" s="34">
        <v>848987</v>
      </c>
      <c r="E9" s="27">
        <f t="shared" si="0"/>
        <v>7697.8566098228648</v>
      </c>
      <c r="F9" s="25">
        <f t="shared" si="1"/>
        <v>5710.901730435512</v>
      </c>
      <c r="G9" s="28">
        <f t="shared" si="2"/>
        <v>6876.6650267131463</v>
      </c>
      <c r="H9" s="29">
        <v>1000</v>
      </c>
      <c r="I9" s="30">
        <f t="shared" ref="I9:I30" si="3">SUM(E9+F9+G9)</f>
        <v>20285.423366971525</v>
      </c>
      <c r="J9" s="31">
        <f t="shared" ref="J9:J30" si="4">SUM(H9+I9)</f>
        <v>21285.423366971525</v>
      </c>
    </row>
    <row r="10" spans="1:10" x14ac:dyDescent="0.25">
      <c r="A10" s="32" t="s">
        <v>0</v>
      </c>
      <c r="B10" s="4">
        <v>101991</v>
      </c>
      <c r="C10" s="33">
        <v>16.32</v>
      </c>
      <c r="D10" s="34">
        <v>1808890</v>
      </c>
      <c r="E10" s="27">
        <f t="shared" si="0"/>
        <v>37907.976123434106</v>
      </c>
      <c r="F10" s="25">
        <f t="shared" si="1"/>
        <v>2232.9160575157539</v>
      </c>
      <c r="G10" s="28">
        <f t="shared" si="2"/>
        <v>14651.732712245468</v>
      </c>
      <c r="H10" s="29">
        <v>1000</v>
      </c>
      <c r="I10" s="30">
        <f t="shared" si="3"/>
        <v>54792.624893195323</v>
      </c>
      <c r="J10" s="31">
        <f t="shared" si="4"/>
        <v>55792.624893195323</v>
      </c>
    </row>
    <row r="11" spans="1:10" x14ac:dyDescent="0.25">
      <c r="A11" s="32" t="s">
        <v>3</v>
      </c>
      <c r="B11" s="4">
        <v>64484</v>
      </c>
      <c r="C11" s="33">
        <v>13.18</v>
      </c>
      <c r="D11" s="34">
        <v>1026474</v>
      </c>
      <c r="E11" s="27">
        <f t="shared" si="0"/>
        <v>23967.38861608892</v>
      </c>
      <c r="F11" s="25">
        <f t="shared" si="1"/>
        <v>1803.2986297829432</v>
      </c>
      <c r="G11" s="28">
        <f t="shared" si="2"/>
        <v>8314.2826175552163</v>
      </c>
      <c r="H11" s="29">
        <v>1000</v>
      </c>
      <c r="I11" s="30">
        <f t="shared" si="3"/>
        <v>34084.969863427083</v>
      </c>
      <c r="J11" s="31">
        <f t="shared" si="4"/>
        <v>35084.969863427083</v>
      </c>
    </row>
    <row r="12" spans="1:10" x14ac:dyDescent="0.25">
      <c r="A12" s="32" t="s">
        <v>4</v>
      </c>
      <c r="B12" s="4">
        <v>2035</v>
      </c>
      <c r="C12" s="33">
        <v>7.18</v>
      </c>
      <c r="D12" s="34">
        <v>53946</v>
      </c>
      <c r="E12" s="27">
        <f t="shared" si="0"/>
        <v>756.36802670028146</v>
      </c>
      <c r="F12" s="25">
        <f t="shared" si="1"/>
        <v>982.3736086374455</v>
      </c>
      <c r="G12" s="28">
        <f t="shared" si="2"/>
        <v>436.95436035070901</v>
      </c>
      <c r="H12" s="29">
        <v>1000</v>
      </c>
      <c r="I12" s="30">
        <f t="shared" si="3"/>
        <v>2175.6959956884361</v>
      </c>
      <c r="J12" s="31">
        <f t="shared" si="4"/>
        <v>3175.6959956884361</v>
      </c>
    </row>
    <row r="13" spans="1:10" x14ac:dyDescent="0.25">
      <c r="A13" s="32" t="s">
        <v>37</v>
      </c>
      <c r="B13" s="4">
        <v>7674</v>
      </c>
      <c r="C13" s="33">
        <v>6.47</v>
      </c>
      <c r="D13" s="34">
        <v>323484</v>
      </c>
      <c r="E13" s="27">
        <f t="shared" si="0"/>
        <v>2852.2694038810614</v>
      </c>
      <c r="F13" s="25">
        <f t="shared" si="1"/>
        <v>885.23081446856168</v>
      </c>
      <c r="G13" s="28">
        <f t="shared" si="2"/>
        <v>2620.1709914301105</v>
      </c>
      <c r="H13" s="29">
        <v>1000</v>
      </c>
      <c r="I13" s="30">
        <f t="shared" si="3"/>
        <v>6357.6712097797335</v>
      </c>
      <c r="J13" s="31">
        <f t="shared" si="4"/>
        <v>7357.6712097797335</v>
      </c>
    </row>
    <row r="14" spans="1:10" x14ac:dyDescent="0.25">
      <c r="A14" s="32" t="s">
        <v>38</v>
      </c>
      <c r="B14" s="4">
        <v>4103</v>
      </c>
      <c r="C14" s="33">
        <v>13.93</v>
      </c>
      <c r="D14" s="34">
        <v>151726</v>
      </c>
      <c r="E14" s="27">
        <f t="shared" si="0"/>
        <v>1525.0014808605674</v>
      </c>
      <c r="F14" s="25">
        <f t="shared" si="1"/>
        <v>1905.9142574261305</v>
      </c>
      <c r="G14" s="28">
        <f t="shared" si="2"/>
        <v>1228.9574255472448</v>
      </c>
      <c r="H14" s="29">
        <v>1000</v>
      </c>
      <c r="I14" s="30">
        <f t="shared" si="3"/>
        <v>4659.8731638339432</v>
      </c>
      <c r="J14" s="31">
        <f t="shared" si="4"/>
        <v>5659.8731638339432</v>
      </c>
    </row>
    <row r="15" spans="1:10" x14ac:dyDescent="0.25">
      <c r="A15" s="32" t="s">
        <v>5</v>
      </c>
      <c r="B15" s="4">
        <v>1283</v>
      </c>
      <c r="C15" s="33">
        <v>1.07</v>
      </c>
      <c r="D15" s="34">
        <v>61455</v>
      </c>
      <c r="E15" s="27">
        <f t="shared" si="0"/>
        <v>476.86495246017745</v>
      </c>
      <c r="F15" s="25">
        <f t="shared" si="1"/>
        <v>146.39829543761377</v>
      </c>
      <c r="G15" s="28">
        <f t="shared" si="2"/>
        <v>497.77611343478333</v>
      </c>
      <c r="H15" s="29">
        <v>1000</v>
      </c>
      <c r="I15" s="30">
        <f>SUM(E15+F15+G15)+0.02</f>
        <v>1121.0593613325746</v>
      </c>
      <c r="J15" s="31">
        <f t="shared" si="4"/>
        <v>2121.0593613325746</v>
      </c>
    </row>
    <row r="16" spans="1:10" x14ac:dyDescent="0.25">
      <c r="A16" s="32" t="s">
        <v>39</v>
      </c>
      <c r="B16" s="4">
        <v>11915</v>
      </c>
      <c r="C16" s="33">
        <v>7.35</v>
      </c>
      <c r="D16" s="34">
        <v>375432</v>
      </c>
      <c r="E16" s="27">
        <f t="shared" si="0"/>
        <v>4428.5626723016485</v>
      </c>
      <c r="F16" s="25">
        <f t="shared" si="1"/>
        <v>1005.6331509032347</v>
      </c>
      <c r="G16" s="28">
        <f t="shared" si="2"/>
        <v>3040.9418569530158</v>
      </c>
      <c r="H16" s="29">
        <v>1000</v>
      </c>
      <c r="I16" s="30">
        <f t="shared" si="3"/>
        <v>8475.137680157899</v>
      </c>
      <c r="J16" s="31">
        <f t="shared" si="4"/>
        <v>9475.137680157899</v>
      </c>
    </row>
    <row r="17" spans="1:10" x14ac:dyDescent="0.25">
      <c r="A17" s="32" t="s">
        <v>21</v>
      </c>
      <c r="B17" s="4">
        <v>3144</v>
      </c>
      <c r="C17" s="33">
        <v>3.9</v>
      </c>
      <c r="D17" s="34">
        <v>87132</v>
      </c>
      <c r="E17" s="27">
        <f t="shared" si="0"/>
        <v>1168.5607252804348</v>
      </c>
      <c r="F17" s="25">
        <f t="shared" si="1"/>
        <v>533.60126374457343</v>
      </c>
      <c r="G17" s="28">
        <f t="shared" si="2"/>
        <v>705.75589155967032</v>
      </c>
      <c r="H17" s="29">
        <v>1000</v>
      </c>
      <c r="I17" s="30">
        <f t="shared" si="3"/>
        <v>2407.9178805846786</v>
      </c>
      <c r="J17" s="31">
        <f t="shared" si="4"/>
        <v>3407.9178805846786</v>
      </c>
    </row>
    <row r="18" spans="1:10" x14ac:dyDescent="0.25">
      <c r="A18" s="32" t="s">
        <v>6</v>
      </c>
      <c r="B18" s="4">
        <v>1347</v>
      </c>
      <c r="C18" s="33">
        <v>2.14</v>
      </c>
      <c r="D18" s="34">
        <v>37028</v>
      </c>
      <c r="E18" s="27">
        <f t="shared" si="0"/>
        <v>500.65244814018632</v>
      </c>
      <c r="F18" s="25">
        <f t="shared" si="1"/>
        <v>292.79659087522754</v>
      </c>
      <c r="G18" s="28">
        <f t="shared" si="2"/>
        <v>299.92114438635031</v>
      </c>
      <c r="H18" s="29">
        <v>1000</v>
      </c>
      <c r="I18" s="30">
        <f t="shared" si="3"/>
        <v>1093.3701834017643</v>
      </c>
      <c r="J18" s="31">
        <f t="shared" si="4"/>
        <v>2093.3701834017643</v>
      </c>
    </row>
    <row r="19" spans="1:10" x14ac:dyDescent="0.25">
      <c r="A19" s="32" t="s">
        <v>7</v>
      </c>
      <c r="B19" s="4">
        <v>1639</v>
      </c>
      <c r="C19" s="33">
        <v>5.3</v>
      </c>
      <c r="D19" s="34">
        <v>73858</v>
      </c>
      <c r="E19" s="27">
        <f t="shared" si="0"/>
        <v>609.18289718022675</v>
      </c>
      <c r="F19" s="25">
        <f t="shared" si="1"/>
        <v>725.15043534518963</v>
      </c>
      <c r="G19" s="28">
        <f t="shared" si="2"/>
        <v>598.23851901499029</v>
      </c>
      <c r="H19" s="29">
        <v>1000</v>
      </c>
      <c r="I19" s="30">
        <f t="shared" si="3"/>
        <v>1932.5718515404067</v>
      </c>
      <c r="J19" s="31">
        <f t="shared" si="4"/>
        <v>2932.5718515404069</v>
      </c>
    </row>
    <row r="20" spans="1:10" x14ac:dyDescent="0.25">
      <c r="A20" s="32" t="s">
        <v>8</v>
      </c>
      <c r="B20" s="4">
        <v>709</v>
      </c>
      <c r="C20" s="33">
        <v>3.07</v>
      </c>
      <c r="D20" s="34">
        <v>46410</v>
      </c>
      <c r="E20" s="27">
        <f t="shared" si="0"/>
        <v>263.52085058009806</v>
      </c>
      <c r="F20" s="25">
        <f t="shared" si="1"/>
        <v>420.03996915277963</v>
      </c>
      <c r="G20" s="28">
        <f t="shared" si="2"/>
        <v>375.91391139058328</v>
      </c>
      <c r="H20" s="29">
        <v>1000</v>
      </c>
      <c r="I20" s="30">
        <f>SUM(E20+F20+G20)-0.01</f>
        <v>1059.464731123461</v>
      </c>
      <c r="J20" s="31">
        <f t="shared" si="4"/>
        <v>2059.4647311234612</v>
      </c>
    </row>
    <row r="21" spans="1:10" x14ac:dyDescent="0.25">
      <c r="A21" s="32" t="s">
        <v>17</v>
      </c>
      <c r="B21" s="4">
        <v>1232</v>
      </c>
      <c r="C21" s="33">
        <v>3.43</v>
      </c>
      <c r="D21" s="34">
        <v>32045</v>
      </c>
      <c r="E21" s="27">
        <f t="shared" si="0"/>
        <v>457.9092918401704</v>
      </c>
      <c r="F21" s="25">
        <f t="shared" si="1"/>
        <v>469.29547042150955</v>
      </c>
      <c r="G21" s="28">
        <f t="shared" si="2"/>
        <v>259.55960548397417</v>
      </c>
      <c r="H21" s="29">
        <v>1000</v>
      </c>
      <c r="I21" s="30">
        <f t="shared" si="3"/>
        <v>1186.764367745654</v>
      </c>
      <c r="J21" s="31">
        <f t="shared" si="4"/>
        <v>2186.764367745654</v>
      </c>
    </row>
    <row r="22" spans="1:10" x14ac:dyDescent="0.25">
      <c r="A22" s="32" t="s">
        <v>40</v>
      </c>
      <c r="B22" s="4">
        <v>3371</v>
      </c>
      <c r="C22" s="33">
        <v>2.89</v>
      </c>
      <c r="D22" s="34">
        <v>124219</v>
      </c>
      <c r="E22" s="27">
        <f t="shared" si="0"/>
        <v>1252.9319990204663</v>
      </c>
      <c r="F22" s="25">
        <f t="shared" si="1"/>
        <v>395.41221851841476</v>
      </c>
      <c r="G22" s="28">
        <f t="shared" si="2"/>
        <v>1006.1549269344292</v>
      </c>
      <c r="H22" s="29">
        <v>1000</v>
      </c>
      <c r="I22" s="30">
        <f>SUM(E22+F22+G22)+0.05</f>
        <v>2654.5491444733102</v>
      </c>
      <c r="J22" s="31">
        <f t="shared" si="4"/>
        <v>3654.5491444733102</v>
      </c>
    </row>
    <row r="23" spans="1:10" x14ac:dyDescent="0.25">
      <c r="A23" s="35" t="s">
        <v>10</v>
      </c>
      <c r="B23" s="4">
        <v>6312</v>
      </c>
      <c r="C23" s="33">
        <v>16.66</v>
      </c>
      <c r="D23" s="34">
        <v>320985</v>
      </c>
      <c r="E23" s="27">
        <f t="shared" si="0"/>
        <v>2346.041761440873</v>
      </c>
      <c r="F23" s="25">
        <f t="shared" si="1"/>
        <v>2279.4351420473317</v>
      </c>
      <c r="G23" s="28">
        <f t="shared" si="2"/>
        <v>2599.929473124464</v>
      </c>
      <c r="H23" s="29">
        <v>1000</v>
      </c>
      <c r="I23" s="30">
        <f>SUM(E23+F23+G23)+0.02</f>
        <v>7225.4263766126696</v>
      </c>
      <c r="J23" s="31">
        <f t="shared" si="4"/>
        <v>8225.4263766126696</v>
      </c>
    </row>
    <row r="24" spans="1:10" x14ac:dyDescent="0.25">
      <c r="A24" s="32" t="s">
        <v>11</v>
      </c>
      <c r="B24" s="4">
        <v>2664</v>
      </c>
      <c r="C24" s="33">
        <v>6.59</v>
      </c>
      <c r="D24" s="34">
        <v>66278</v>
      </c>
      <c r="E24" s="27">
        <f t="shared" si="0"/>
        <v>990.15450768036851</v>
      </c>
      <c r="F24" s="25">
        <f t="shared" si="1"/>
        <v>901.64931489147159</v>
      </c>
      <c r="G24" s="28">
        <f t="shared" si="2"/>
        <v>536.84167677537334</v>
      </c>
      <c r="H24" s="29">
        <v>1000</v>
      </c>
      <c r="I24" s="30">
        <f t="shared" si="3"/>
        <v>2428.6454993472134</v>
      </c>
      <c r="J24" s="31">
        <f t="shared" si="4"/>
        <v>3428.6454993472134</v>
      </c>
    </row>
    <row r="25" spans="1:10" x14ac:dyDescent="0.25">
      <c r="A25" s="32" t="s">
        <v>41</v>
      </c>
      <c r="B25" s="4">
        <v>1144</v>
      </c>
      <c r="C25" s="33">
        <v>4.03</v>
      </c>
      <c r="D25" s="34">
        <v>53634</v>
      </c>
      <c r="E25" s="27">
        <f t="shared" si="0"/>
        <v>425.20148528015824</v>
      </c>
      <c r="F25" s="25">
        <f t="shared" si="1"/>
        <v>551.38797253605935</v>
      </c>
      <c r="G25" s="28">
        <f t="shared" si="2"/>
        <v>434.42720800522608</v>
      </c>
      <c r="H25" s="29">
        <v>1000</v>
      </c>
      <c r="I25" s="30">
        <f t="shared" si="3"/>
        <v>1411.0166658214437</v>
      </c>
      <c r="J25" s="31">
        <f t="shared" si="4"/>
        <v>2411.0166658214439</v>
      </c>
    </row>
    <row r="26" spans="1:10" x14ac:dyDescent="0.25">
      <c r="A26" s="32" t="s">
        <v>18</v>
      </c>
      <c r="B26" s="4">
        <v>5003</v>
      </c>
      <c r="C26" s="33">
        <v>17.25</v>
      </c>
      <c r="D26" s="34">
        <v>147654</v>
      </c>
      <c r="E26" s="27">
        <f t="shared" si="0"/>
        <v>1859.5131388606919</v>
      </c>
      <c r="F26" s="25">
        <f t="shared" si="1"/>
        <v>2360.1594357933059</v>
      </c>
      <c r="G26" s="28">
        <f t="shared" si="2"/>
        <v>1195.9748474997884</v>
      </c>
      <c r="H26" s="29">
        <v>1000</v>
      </c>
      <c r="I26" s="30">
        <f t="shared" si="3"/>
        <v>5415.6474221537865</v>
      </c>
      <c r="J26" s="31">
        <f t="shared" si="4"/>
        <v>6415.6474221537865</v>
      </c>
    </row>
    <row r="27" spans="1:10" x14ac:dyDescent="0.25">
      <c r="A27" s="32" t="s">
        <v>12</v>
      </c>
      <c r="B27" s="4">
        <v>3766</v>
      </c>
      <c r="C27" s="33">
        <v>9.2100000000000009</v>
      </c>
      <c r="D27" s="34">
        <v>157765</v>
      </c>
      <c r="E27" s="27">
        <f t="shared" si="0"/>
        <v>1399.7454489205209</v>
      </c>
      <c r="F27" s="25">
        <f t="shared" si="1"/>
        <v>1260.119907458339</v>
      </c>
      <c r="G27" s="28">
        <f t="shared" si="2"/>
        <v>1277.8724031574093</v>
      </c>
      <c r="H27" s="29">
        <v>1000</v>
      </c>
      <c r="I27" s="30">
        <f t="shared" si="3"/>
        <v>3937.7377595362691</v>
      </c>
      <c r="J27" s="31">
        <f t="shared" si="4"/>
        <v>4937.7377595362686</v>
      </c>
    </row>
    <row r="28" spans="1:10" x14ac:dyDescent="0.25">
      <c r="A28" s="32" t="s">
        <v>13</v>
      </c>
      <c r="B28" s="4">
        <v>4365</v>
      </c>
      <c r="C28" s="33">
        <v>11.62</v>
      </c>
      <c r="D28" s="34">
        <v>236822</v>
      </c>
      <c r="E28" s="27">
        <f t="shared" si="0"/>
        <v>1622.3815413006039</v>
      </c>
      <c r="F28" s="25">
        <f t="shared" si="1"/>
        <v>1589.8581242851137</v>
      </c>
      <c r="G28" s="28">
        <f t="shared" si="2"/>
        <v>1918.2220280831871</v>
      </c>
      <c r="H28" s="29">
        <v>1000</v>
      </c>
      <c r="I28" s="30">
        <f t="shared" si="3"/>
        <v>5130.4616936689044</v>
      </c>
      <c r="J28" s="31">
        <f t="shared" si="4"/>
        <v>6130.4616936689044</v>
      </c>
    </row>
    <row r="29" spans="1:10" x14ac:dyDescent="0.25">
      <c r="A29" s="32" t="s">
        <v>42</v>
      </c>
      <c r="B29" s="4">
        <v>1899</v>
      </c>
      <c r="C29" s="33">
        <v>2.82</v>
      </c>
      <c r="D29" s="34">
        <v>90196</v>
      </c>
      <c r="E29" s="27">
        <f t="shared" si="0"/>
        <v>705.81959838026262</v>
      </c>
      <c r="F29" s="25">
        <f t="shared" si="1"/>
        <v>385.83475993838391</v>
      </c>
      <c r="G29" s="28">
        <f t="shared" si="2"/>
        <v>730.57382356787434</v>
      </c>
      <c r="H29" s="29">
        <v>1000</v>
      </c>
      <c r="I29" s="30">
        <f t="shared" si="3"/>
        <v>1822.2281818865208</v>
      </c>
      <c r="J29" s="31">
        <f t="shared" si="4"/>
        <v>2822.2281818865208</v>
      </c>
    </row>
    <row r="30" spans="1:10" ht="15.75" thickBot="1" x14ac:dyDescent="0.3">
      <c r="A30" s="36" t="s">
        <v>14</v>
      </c>
      <c r="B30" s="37">
        <v>1443</v>
      </c>
      <c r="C30" s="38">
        <v>4.84</v>
      </c>
      <c r="D30" s="39">
        <v>37504</v>
      </c>
      <c r="E30" s="40">
        <f t="shared" si="0"/>
        <v>536.33369166019963</v>
      </c>
      <c r="F30" s="38">
        <f t="shared" si="1"/>
        <v>662.21285039070142</v>
      </c>
      <c r="G30" s="41">
        <f t="shared" si="2"/>
        <v>303.77667168266396</v>
      </c>
      <c r="H30" s="42">
        <v>1000</v>
      </c>
      <c r="I30" s="43">
        <f t="shared" si="3"/>
        <v>1502.3232137335649</v>
      </c>
      <c r="J30" s="44">
        <f t="shared" si="4"/>
        <v>2502.3232137335649</v>
      </c>
    </row>
    <row r="31" spans="1:10" ht="16.5" thickTop="1" thickBot="1" x14ac:dyDescent="0.3">
      <c r="A31" s="45" t="s">
        <v>43</v>
      </c>
      <c r="B31" s="46">
        <f t="shared" ref="B31:J31" si="5">SUM(B8:B30)</f>
        <v>289158</v>
      </c>
      <c r="C31" s="47">
        <f t="shared" si="5"/>
        <v>214.23000000000002</v>
      </c>
      <c r="D31" s="48">
        <f t="shared" si="5"/>
        <v>7237452</v>
      </c>
      <c r="E31" s="49">
        <f t="shared" si="5"/>
        <v>107474.13556000001</v>
      </c>
      <c r="F31" s="47">
        <f t="shared" si="5"/>
        <v>29311.127879999989</v>
      </c>
      <c r="G31" s="50">
        <f t="shared" si="5"/>
        <v>58622.255760000007</v>
      </c>
      <c r="H31" s="51">
        <f t="shared" si="5"/>
        <v>23000</v>
      </c>
      <c r="I31" s="52">
        <f t="shared" si="5"/>
        <v>195407.59920000006</v>
      </c>
      <c r="J31" s="51">
        <f t="shared" si="5"/>
        <v>218407.59920000006</v>
      </c>
    </row>
    <row r="35" spans="1:2" ht="15.75" x14ac:dyDescent="0.25">
      <c r="A35" s="53" t="s">
        <v>20</v>
      </c>
      <c r="B35" s="53"/>
    </row>
    <row r="36" spans="1:2" ht="15.75" thickBot="1" x14ac:dyDescent="0.3"/>
    <row r="37" spans="1:2" x14ac:dyDescent="0.25">
      <c r="A37" s="5" t="s">
        <v>1</v>
      </c>
      <c r="B37" s="6" t="s">
        <v>45</v>
      </c>
    </row>
    <row r="38" spans="1:2" x14ac:dyDescent="0.25">
      <c r="A38" s="2" t="s">
        <v>0</v>
      </c>
      <c r="B38" s="3">
        <v>620</v>
      </c>
    </row>
    <row r="39" spans="1:2" x14ac:dyDescent="0.25">
      <c r="A39" s="2" t="s">
        <v>3</v>
      </c>
      <c r="B39" s="3">
        <v>1000</v>
      </c>
    </row>
    <row r="40" spans="1:2" x14ac:dyDescent="0.25">
      <c r="A40" s="2" t="s">
        <v>4</v>
      </c>
      <c r="B40" s="3">
        <v>800</v>
      </c>
    </row>
    <row r="41" spans="1:2" x14ac:dyDescent="0.25">
      <c r="A41" s="2" t="s">
        <v>5</v>
      </c>
      <c r="B41" s="3">
        <v>372</v>
      </c>
    </row>
    <row r="42" spans="1:2" x14ac:dyDescent="0.25">
      <c r="A42" s="2" t="s">
        <v>6</v>
      </c>
      <c r="B42" s="3">
        <v>167</v>
      </c>
    </row>
    <row r="43" spans="1:2" x14ac:dyDescent="0.25">
      <c r="A43" s="4" t="s">
        <v>7</v>
      </c>
      <c r="B43" s="3">
        <v>780</v>
      </c>
    </row>
    <row r="44" spans="1:2" x14ac:dyDescent="0.25">
      <c r="A44" s="2" t="s">
        <v>8</v>
      </c>
      <c r="B44" s="3">
        <v>257</v>
      </c>
    </row>
    <row r="45" spans="1:2" x14ac:dyDescent="0.25">
      <c r="A45" s="2" t="s">
        <v>9</v>
      </c>
      <c r="B45" s="3">
        <v>871</v>
      </c>
    </row>
    <row r="46" spans="1:2" x14ac:dyDescent="0.25">
      <c r="A46" s="2" t="s">
        <v>11</v>
      </c>
      <c r="B46" s="3">
        <v>684</v>
      </c>
    </row>
    <row r="47" spans="1:2" x14ac:dyDescent="0.25">
      <c r="A47" s="2" t="s">
        <v>12</v>
      </c>
      <c r="B47" s="3">
        <v>1635</v>
      </c>
    </row>
    <row r="48" spans="1:2" x14ac:dyDescent="0.25">
      <c r="A48" s="2" t="s">
        <v>13</v>
      </c>
      <c r="B48" s="3">
        <v>3100</v>
      </c>
    </row>
    <row r="49" spans="1:2" ht="15.75" thickBot="1" x14ac:dyDescent="0.3">
      <c r="A49" s="10" t="s">
        <v>14</v>
      </c>
      <c r="B49" s="11">
        <v>1652</v>
      </c>
    </row>
    <row r="50" spans="1:2" ht="16.5" thickTop="1" thickBot="1" x14ac:dyDescent="0.3">
      <c r="A50" s="8" t="s">
        <v>19</v>
      </c>
      <c r="B50" s="9">
        <f>SUM(B38:B49)</f>
        <v>11938</v>
      </c>
    </row>
  </sheetData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převod neúčelová</vt:lpstr>
      <vt:lpstr>neúčelová 2018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dannhoferovair</dc:creator>
  <cp:lastModifiedBy>Kořistka Pavel</cp:lastModifiedBy>
  <cp:lastPrinted>2017-11-21T07:17:56Z</cp:lastPrinted>
  <dcterms:created xsi:type="dcterms:W3CDTF">2017-11-10T09:04:03Z</dcterms:created>
  <dcterms:modified xsi:type="dcterms:W3CDTF">2017-11-28T13:28:46Z</dcterms:modified>
</cp:coreProperties>
</file>