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75" windowWidth="15195" windowHeight="7995" firstSheet="1" activeTab="2"/>
  </bookViews>
  <sheets>
    <sheet name="VZOR" sheetId="2" r:id="rId1"/>
    <sheet name="Obsah" sheetId="3" r:id="rId2"/>
    <sheet name="Sumář" sheetId="4" r:id="rId3"/>
    <sheet name="DOP" sheetId="5" r:id="rId4"/>
    <sheet name="OSR" sheetId="6" r:id="rId5"/>
    <sheet name="IT" sheetId="9" r:id="rId6"/>
    <sheet name="HO" sheetId="7" r:id="rId7"/>
    <sheet name="Kult+Sport " sheetId="10" r:id="rId8"/>
    <sheet name="SVZV" sheetId="11" r:id="rId9"/>
    <sheet name="MO" sheetId="12" r:id="rId10"/>
    <sheet name="KP" sheetId="16" r:id="rId11"/>
    <sheet name="OŽP" sheetId="13" r:id="rId12"/>
    <sheet name="ÚHA" sheetId="14" r:id="rId13"/>
    <sheet name="OI" sheetId="15" r:id="rId14"/>
    <sheet name="List2" sheetId="18" r:id="rId15"/>
  </sheets>
  <definedNames>
    <definedName name="_xlnm.Print_Titles" localSheetId="0">VZOR!$2:$6</definedName>
    <definedName name="_xlnm.Print_Area" localSheetId="3">DOP!$D$1:$AD$121</definedName>
    <definedName name="_xlnm.Print_Area" localSheetId="6">HO!$D$1:$AD$43</definedName>
    <definedName name="_xlnm.Print_Area" localSheetId="5">IT!$D$1:$AD$58</definedName>
    <definedName name="_xlnm.Print_Area" localSheetId="10">KP!$D$1:$AD$36</definedName>
    <definedName name="_xlnm.Print_Area" localSheetId="7">'Kult+Sport '!$D$1:$AD$134</definedName>
    <definedName name="_xlnm.Print_Area" localSheetId="9">MO!$D$1:$AD$23</definedName>
    <definedName name="_xlnm.Print_Area" localSheetId="13">OI!$D$1:$AD$562</definedName>
    <definedName name="_xlnm.Print_Area" localSheetId="4">OSR!$D$1:$AD$13</definedName>
    <definedName name="_xlnm.Print_Area" localSheetId="11">OŽP!$D$1:$AD$30</definedName>
    <definedName name="_xlnm.Print_Area" localSheetId="8">SVZV!$D$1:$AD$249</definedName>
    <definedName name="_xlnm.Print_Area" localSheetId="12">ÚHA!$D$1:$AD$14</definedName>
    <definedName name="_xlnm.Print_Area" localSheetId="0">VZOR!$D$1:$AD$38</definedName>
  </definedNames>
  <calcPr calcId="145621"/>
</workbook>
</file>

<file path=xl/calcChain.xml><?xml version="1.0" encoding="utf-8"?>
<calcChain xmlns="http://schemas.openxmlformats.org/spreadsheetml/2006/main">
  <c r="L14" i="12" l="1"/>
  <c r="I14" i="12" s="1"/>
  <c r="L15" i="12"/>
  <c r="L13" i="12"/>
  <c r="I13" i="12" s="1"/>
  <c r="L20" i="15" l="1"/>
  <c r="I20" i="15" s="1"/>
  <c r="L18" i="7" l="1"/>
  <c r="I18" i="7"/>
  <c r="L19" i="15" l="1"/>
  <c r="I19" i="15" s="1"/>
  <c r="L12" i="15"/>
  <c r="I12" i="15" s="1"/>
  <c r="L9" i="15"/>
  <c r="I9" i="15" s="1"/>
  <c r="L14" i="16" l="1"/>
  <c r="L13" i="16"/>
  <c r="L31" i="7"/>
  <c r="I31" i="7" s="1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L86" i="5"/>
  <c r="L111" i="5"/>
  <c r="L112" i="5"/>
  <c r="L113" i="5"/>
  <c r="L114" i="5"/>
  <c r="L85" i="5"/>
  <c r="I85" i="5" s="1"/>
  <c r="L62" i="5"/>
  <c r="I63" i="5"/>
  <c r="I62" i="5"/>
  <c r="L48" i="5"/>
  <c r="L49" i="5"/>
  <c r="L50" i="5"/>
  <c r="L51" i="5"/>
  <c r="I51" i="5" s="1"/>
  <c r="L47" i="5"/>
  <c r="I47" i="5" s="1"/>
  <c r="I50" i="5"/>
  <c r="I49" i="5"/>
  <c r="I48" i="5"/>
  <c r="L22" i="5"/>
  <c r="L23" i="5"/>
  <c r="L24" i="5"/>
  <c r="L25" i="5"/>
  <c r="L26" i="5"/>
  <c r="L27" i="5"/>
  <c r="L28" i="5"/>
  <c r="L29" i="5"/>
  <c r="L30" i="5"/>
  <c r="L31" i="5"/>
  <c r="L32" i="5"/>
  <c r="I32" i="5" s="1"/>
  <c r="I31" i="5"/>
  <c r="I33" i="5"/>
  <c r="I34" i="5"/>
  <c r="I22" i="5"/>
  <c r="L469" i="15"/>
  <c r="J34" i="7" l="1"/>
  <c r="K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L540" i="15" l="1"/>
  <c r="K540" i="15"/>
  <c r="J529" i="15"/>
  <c r="K529" i="15"/>
  <c r="M529" i="15"/>
  <c r="N529" i="15"/>
  <c r="O529" i="15"/>
  <c r="P529" i="15"/>
  <c r="Q529" i="15"/>
  <c r="R529" i="15"/>
  <c r="S529" i="15"/>
  <c r="T529" i="15"/>
  <c r="U529" i="15"/>
  <c r="V529" i="15"/>
  <c r="W529" i="15"/>
  <c r="X529" i="15"/>
  <c r="Y529" i="15"/>
  <c r="Z529" i="15"/>
  <c r="AA529" i="15"/>
  <c r="AB529" i="15"/>
  <c r="AC529" i="15"/>
  <c r="AD529" i="15"/>
  <c r="L527" i="15"/>
  <c r="I527" i="15" s="1"/>
  <c r="M503" i="15"/>
  <c r="O503" i="15"/>
  <c r="P503" i="15"/>
  <c r="Q503" i="15"/>
  <c r="R503" i="15"/>
  <c r="S503" i="15"/>
  <c r="T503" i="15"/>
  <c r="U503" i="15"/>
  <c r="V503" i="15"/>
  <c r="W503" i="15"/>
  <c r="X503" i="15"/>
  <c r="Y503" i="15"/>
  <c r="Z503" i="15"/>
  <c r="AA503" i="15"/>
  <c r="AB503" i="15"/>
  <c r="AC503" i="15"/>
  <c r="AD503" i="15"/>
  <c r="L500" i="15"/>
  <c r="I500" i="15" s="1"/>
  <c r="L499" i="15"/>
  <c r="J499" i="15"/>
  <c r="L498" i="15"/>
  <c r="I498" i="15" s="1"/>
  <c r="L497" i="15"/>
  <c r="K497" i="15"/>
  <c r="K503" i="15" s="1"/>
  <c r="L496" i="15"/>
  <c r="I496" i="15" s="1"/>
  <c r="L494" i="15"/>
  <c r="I494" i="15" s="1"/>
  <c r="L493" i="15"/>
  <c r="I493" i="15" s="1"/>
  <c r="N492" i="15"/>
  <c r="L492" i="15" s="1"/>
  <c r="I492" i="15" s="1"/>
  <c r="J472" i="15"/>
  <c r="K472" i="15"/>
  <c r="M472" i="15"/>
  <c r="N472" i="15"/>
  <c r="O472" i="15"/>
  <c r="P472" i="15"/>
  <c r="Q472" i="15"/>
  <c r="R472" i="15"/>
  <c r="S472" i="15"/>
  <c r="T472" i="15"/>
  <c r="U472" i="15"/>
  <c r="V472" i="15"/>
  <c r="W472" i="15"/>
  <c r="X472" i="15"/>
  <c r="Y472" i="15"/>
  <c r="AA472" i="15"/>
  <c r="AB472" i="15"/>
  <c r="AC472" i="15"/>
  <c r="AD472" i="15"/>
  <c r="L470" i="15"/>
  <c r="I470" i="15" s="1"/>
  <c r="Z469" i="15"/>
  <c r="Z472" i="15" s="1"/>
  <c r="J456" i="15"/>
  <c r="M456" i="15"/>
  <c r="O456" i="15"/>
  <c r="P456" i="15"/>
  <c r="Q456" i="15"/>
  <c r="R456" i="15"/>
  <c r="S456" i="15"/>
  <c r="T456" i="15"/>
  <c r="U456" i="15"/>
  <c r="V456" i="15"/>
  <c r="W456" i="15"/>
  <c r="X456" i="15"/>
  <c r="Y456" i="15"/>
  <c r="Z456" i="15"/>
  <c r="AA456" i="15"/>
  <c r="AB456" i="15"/>
  <c r="AC456" i="15"/>
  <c r="AD456" i="15"/>
  <c r="L453" i="15"/>
  <c r="I453" i="15" s="1"/>
  <c r="L452" i="15"/>
  <c r="I452" i="15" s="1"/>
  <c r="L449" i="15"/>
  <c r="I449" i="15" s="1"/>
  <c r="J392" i="15"/>
  <c r="K392" i="15"/>
  <c r="M392" i="15"/>
  <c r="N392" i="15"/>
  <c r="O392" i="15"/>
  <c r="P392" i="15"/>
  <c r="Q392" i="15"/>
  <c r="R392" i="15"/>
  <c r="S392" i="15"/>
  <c r="T392" i="15"/>
  <c r="U392" i="15"/>
  <c r="V392" i="15"/>
  <c r="W392" i="15"/>
  <c r="X392" i="15"/>
  <c r="Y392" i="15"/>
  <c r="Z392" i="15"/>
  <c r="AA392" i="15"/>
  <c r="AB392" i="15"/>
  <c r="AC392" i="15"/>
  <c r="AD392" i="15"/>
  <c r="L390" i="15"/>
  <c r="I390" i="15" s="1"/>
  <c r="L94" i="15"/>
  <c r="I94" i="15" s="1"/>
  <c r="I540" i="15" l="1"/>
  <c r="N503" i="15"/>
  <c r="I499" i="15"/>
  <c r="J503" i="15"/>
  <c r="I497" i="15"/>
  <c r="I469" i="15"/>
  <c r="L296" i="15"/>
  <c r="I296" i="15" s="1"/>
  <c r="J353" i="15" l="1"/>
  <c r="K353" i="15"/>
  <c r="M353" i="15"/>
  <c r="N353" i="15"/>
  <c r="O353" i="15"/>
  <c r="P353" i="15"/>
  <c r="Q353" i="15"/>
  <c r="R353" i="15"/>
  <c r="S353" i="15"/>
  <c r="T353" i="15"/>
  <c r="U353" i="15"/>
  <c r="V353" i="15"/>
  <c r="W353" i="15"/>
  <c r="X353" i="15"/>
  <c r="Y353" i="15"/>
  <c r="Z353" i="15"/>
  <c r="AA353" i="15"/>
  <c r="AB353" i="15"/>
  <c r="AC353" i="15"/>
  <c r="AD353" i="15"/>
  <c r="L542" i="15"/>
  <c r="I542" i="15" s="1"/>
  <c r="R541" i="15"/>
  <c r="L541" i="15"/>
  <c r="L539" i="15"/>
  <c r="I539" i="15" s="1"/>
  <c r="R538" i="15"/>
  <c r="N538" i="15"/>
  <c r="L538" i="15" s="1"/>
  <c r="L537" i="15"/>
  <c r="I537" i="15" s="1"/>
  <c r="L455" i="15"/>
  <c r="K455" i="15"/>
  <c r="K456" i="15" s="1"/>
  <c r="L403" i="15"/>
  <c r="I403" i="15" s="1"/>
  <c r="L379" i="15"/>
  <c r="I379" i="15" s="1"/>
  <c r="L361" i="15"/>
  <c r="I361" i="15" s="1"/>
  <c r="L96" i="15"/>
  <c r="I96" i="15" s="1"/>
  <c r="L95" i="15"/>
  <c r="I95" i="15" s="1"/>
  <c r="L93" i="15"/>
  <c r="I93" i="15" s="1"/>
  <c r="AD97" i="15"/>
  <c r="K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AA97" i="15"/>
  <c r="AB97" i="15"/>
  <c r="AC97" i="15"/>
  <c r="I455" i="15" l="1"/>
  <c r="I538" i="15"/>
  <c r="I541" i="15"/>
  <c r="J97" i="15"/>
  <c r="L87" i="15"/>
  <c r="I87" i="15" s="1"/>
  <c r="L84" i="15"/>
  <c r="I84" i="15" s="1"/>
  <c r="L83" i="15"/>
  <c r="I83" i="15" s="1"/>
  <c r="L78" i="15"/>
  <c r="I78" i="15" s="1"/>
  <c r="L91" i="15"/>
  <c r="I91" i="15" s="1"/>
  <c r="L90" i="15"/>
  <c r="I90" i="15" s="1"/>
  <c r="L89" i="15"/>
  <c r="I89" i="15" s="1"/>
  <c r="L88" i="15"/>
  <c r="I88" i="15" s="1"/>
  <c r="L86" i="15"/>
  <c r="I86" i="15" s="1"/>
  <c r="L85" i="15"/>
  <c r="I85" i="15" s="1"/>
  <c r="M82" i="15"/>
  <c r="L81" i="15"/>
  <c r="I81" i="15" s="1"/>
  <c r="L80" i="15"/>
  <c r="I80" i="15" s="1"/>
  <c r="L79" i="15"/>
  <c r="I79" i="15" s="1"/>
  <c r="L77" i="15"/>
  <c r="I77" i="15" s="1"/>
  <c r="L76" i="15"/>
  <c r="I76" i="15" s="1"/>
  <c r="L74" i="15"/>
  <c r="I74" i="15" s="1"/>
  <c r="L73" i="15"/>
  <c r="I73" i="15" s="1"/>
  <c r="L72" i="15"/>
  <c r="I72" i="15" s="1"/>
  <c r="L71" i="15"/>
  <c r="I71" i="15" s="1"/>
  <c r="L70" i="15"/>
  <c r="I70" i="15" s="1"/>
  <c r="L69" i="15"/>
  <c r="I69" i="15" s="1"/>
  <c r="L68" i="15"/>
  <c r="I68" i="15" s="1"/>
  <c r="L67" i="15"/>
  <c r="I67" i="15" s="1"/>
  <c r="L66" i="15"/>
  <c r="I66" i="15" s="1"/>
  <c r="L65" i="15"/>
  <c r="I65" i="15" s="1"/>
  <c r="L64" i="15"/>
  <c r="I64" i="15" s="1"/>
  <c r="L63" i="15"/>
  <c r="I63" i="15" s="1"/>
  <c r="L62" i="15"/>
  <c r="J21" i="15"/>
  <c r="K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L7" i="15"/>
  <c r="I7" i="15" s="1"/>
  <c r="L14" i="15"/>
  <c r="I14" i="15" s="1"/>
  <c r="L15" i="15"/>
  <c r="I15" i="15" s="1"/>
  <c r="L13" i="15"/>
  <c r="I13" i="15" s="1"/>
  <c r="L11" i="15"/>
  <c r="I11" i="15" s="1"/>
  <c r="L8" i="15"/>
  <c r="I8" i="15" s="1"/>
  <c r="L319" i="15"/>
  <c r="I319" i="15" s="1"/>
  <c r="L318" i="15"/>
  <c r="L317" i="15"/>
  <c r="I317" i="15" s="1"/>
  <c r="L316" i="15"/>
  <c r="I316" i="15" s="1"/>
  <c r="L315" i="15"/>
  <c r="I315" i="15" s="1"/>
  <c r="L314" i="15"/>
  <c r="I314" i="15" s="1"/>
  <c r="L313" i="15"/>
  <c r="I313" i="15" s="1"/>
  <c r="L312" i="15"/>
  <c r="I312" i="15" s="1"/>
  <c r="L311" i="15"/>
  <c r="I311" i="15" s="1"/>
  <c r="L310" i="15"/>
  <c r="I310" i="15" s="1"/>
  <c r="L309" i="15"/>
  <c r="I309" i="15" s="1"/>
  <c r="L308" i="15"/>
  <c r="I308" i="15" s="1"/>
  <c r="L307" i="15"/>
  <c r="I307" i="15" s="1"/>
  <c r="L306" i="15"/>
  <c r="I306" i="15" s="1"/>
  <c r="L305" i="15"/>
  <c r="I305" i="15" s="1"/>
  <c r="L304" i="15"/>
  <c r="I304" i="15" s="1"/>
  <c r="L303" i="15"/>
  <c r="I303" i="15" s="1"/>
  <c r="L302" i="15"/>
  <c r="I302" i="15" s="1"/>
  <c r="L301" i="15"/>
  <c r="I301" i="15" s="1"/>
  <c r="L300" i="15"/>
  <c r="I300" i="15" s="1"/>
  <c r="L299" i="15"/>
  <c r="I299" i="15" s="1"/>
  <c r="L298" i="15"/>
  <c r="I298" i="15" s="1"/>
  <c r="L297" i="15"/>
  <c r="I297" i="15" s="1"/>
  <c r="L288" i="15"/>
  <c r="I288" i="15" s="1"/>
  <c r="L287" i="15"/>
  <c r="I287" i="15" s="1"/>
  <c r="L286" i="15"/>
  <c r="I286" i="15" s="1"/>
  <c r="L285" i="15"/>
  <c r="I285" i="15" s="1"/>
  <c r="L284" i="15"/>
  <c r="I284" i="15" s="1"/>
  <c r="L283" i="15"/>
  <c r="I283" i="15" s="1"/>
  <c r="L282" i="15"/>
  <c r="I282" i="15" s="1"/>
  <c r="L281" i="15"/>
  <c r="I281" i="15" s="1"/>
  <c r="L280" i="15"/>
  <c r="I280" i="15" s="1"/>
  <c r="L279" i="15"/>
  <c r="I279" i="15" s="1"/>
  <c r="L278" i="15"/>
  <c r="I278" i="15" s="1"/>
  <c r="L277" i="15"/>
  <c r="I277" i="15" s="1"/>
  <c r="L276" i="15"/>
  <c r="I276" i="15" s="1"/>
  <c r="L275" i="15"/>
  <c r="I275" i="15" s="1"/>
  <c r="L274" i="15"/>
  <c r="I274" i="15" s="1"/>
  <c r="L273" i="15"/>
  <c r="I273" i="15" s="1"/>
  <c r="L272" i="15"/>
  <c r="I272" i="15" s="1"/>
  <c r="L271" i="15"/>
  <c r="I271" i="15" s="1"/>
  <c r="L270" i="15"/>
  <c r="I270" i="15" s="1"/>
  <c r="L269" i="15"/>
  <c r="I269" i="15" s="1"/>
  <c r="L268" i="15"/>
  <c r="I268" i="15" s="1"/>
  <c r="L267" i="15"/>
  <c r="I267" i="15" s="1"/>
  <c r="L266" i="15"/>
  <c r="I266" i="15" s="1"/>
  <c r="L265" i="15"/>
  <c r="I265" i="15" s="1"/>
  <c r="L264" i="15"/>
  <c r="I264" i="15" s="1"/>
  <c r="L263" i="15"/>
  <c r="I263" i="15" s="1"/>
  <c r="L262" i="15"/>
  <c r="I262" i="15" s="1"/>
  <c r="L261" i="15"/>
  <c r="I261" i="15" s="1"/>
  <c r="L260" i="15"/>
  <c r="I260" i="15" s="1"/>
  <c r="L259" i="15"/>
  <c r="I259" i="15" s="1"/>
  <c r="L258" i="15"/>
  <c r="I258" i="15" s="1"/>
  <c r="L257" i="15"/>
  <c r="I257" i="15" s="1"/>
  <c r="L256" i="15"/>
  <c r="I256" i="15" s="1"/>
  <c r="L255" i="15"/>
  <c r="I255" i="15" s="1"/>
  <c r="L247" i="15"/>
  <c r="I247" i="15" s="1"/>
  <c r="L246" i="15"/>
  <c r="I246" i="15" s="1"/>
  <c r="L245" i="15"/>
  <c r="I245" i="15" s="1"/>
  <c r="L244" i="15"/>
  <c r="I244" i="15" s="1"/>
  <c r="L243" i="15"/>
  <c r="I243" i="15" s="1"/>
  <c r="L242" i="15"/>
  <c r="I242" i="15" s="1"/>
  <c r="L241" i="15"/>
  <c r="I241" i="15" s="1"/>
  <c r="L240" i="15"/>
  <c r="I240" i="15" s="1"/>
  <c r="L239" i="15"/>
  <c r="I239" i="15" s="1"/>
  <c r="L238" i="15"/>
  <c r="I238" i="15" s="1"/>
  <c r="L237" i="15"/>
  <c r="I237" i="15" s="1"/>
  <c r="L236" i="15"/>
  <c r="I236" i="15" s="1"/>
  <c r="L235" i="15"/>
  <c r="I235" i="15" s="1"/>
  <c r="L234" i="15"/>
  <c r="I234" i="15" s="1"/>
  <c r="L233" i="15"/>
  <c r="I233" i="15" s="1"/>
  <c r="L232" i="15"/>
  <c r="I232" i="15" s="1"/>
  <c r="L231" i="15"/>
  <c r="I231" i="15" s="1"/>
  <c r="L230" i="15"/>
  <c r="I230" i="15" s="1"/>
  <c r="L229" i="15"/>
  <c r="I229" i="15" s="1"/>
  <c r="L228" i="15"/>
  <c r="I228" i="15" s="1"/>
  <c r="L227" i="15"/>
  <c r="I227" i="15" s="1"/>
  <c r="L226" i="15"/>
  <c r="I226" i="15" s="1"/>
  <c r="L225" i="15"/>
  <c r="I225" i="15" s="1"/>
  <c r="L224" i="15"/>
  <c r="I224" i="15" s="1"/>
  <c r="L223" i="15"/>
  <c r="I223" i="15" s="1"/>
  <c r="L222" i="15"/>
  <c r="I222" i="15" s="1"/>
  <c r="L221" i="15"/>
  <c r="I221" i="15" s="1"/>
  <c r="L220" i="15"/>
  <c r="I220" i="15" s="1"/>
  <c r="L219" i="15"/>
  <c r="I219" i="15" s="1"/>
  <c r="L218" i="15"/>
  <c r="I218" i="15" s="1"/>
  <c r="L217" i="15"/>
  <c r="I217" i="15" s="1"/>
  <c r="L216" i="15"/>
  <c r="I216" i="15" s="1"/>
  <c r="L215" i="15"/>
  <c r="I215" i="15" s="1"/>
  <c r="L214" i="15"/>
  <c r="I214" i="15" s="1"/>
  <c r="L200" i="15"/>
  <c r="I200" i="15" s="1"/>
  <c r="L199" i="15"/>
  <c r="I199" i="15" s="1"/>
  <c r="L198" i="15"/>
  <c r="I198" i="15" s="1"/>
  <c r="L197" i="15"/>
  <c r="I197" i="15" s="1"/>
  <c r="L196" i="15"/>
  <c r="I196" i="15" s="1"/>
  <c r="L195" i="15"/>
  <c r="I195" i="15" s="1"/>
  <c r="L194" i="15"/>
  <c r="I194" i="15" s="1"/>
  <c r="L193" i="15"/>
  <c r="I193" i="15" s="1"/>
  <c r="L192" i="15"/>
  <c r="I192" i="15" s="1"/>
  <c r="L191" i="15"/>
  <c r="I191" i="15" s="1"/>
  <c r="L190" i="15"/>
  <c r="I190" i="15" s="1"/>
  <c r="L189" i="15"/>
  <c r="I189" i="15" s="1"/>
  <c r="L188" i="15"/>
  <c r="I188" i="15" s="1"/>
  <c r="L187" i="15"/>
  <c r="I187" i="15" s="1"/>
  <c r="L186" i="15"/>
  <c r="I186" i="15" s="1"/>
  <c r="L185" i="15"/>
  <c r="I185" i="15" s="1"/>
  <c r="L184" i="15"/>
  <c r="I184" i="15" s="1"/>
  <c r="L183" i="15"/>
  <c r="I183" i="15" s="1"/>
  <c r="L182" i="15"/>
  <c r="I182" i="15" s="1"/>
  <c r="L181" i="15"/>
  <c r="I181" i="15" s="1"/>
  <c r="L180" i="15"/>
  <c r="I180" i="15" s="1"/>
  <c r="L179" i="15"/>
  <c r="I179" i="15" s="1"/>
  <c r="L178" i="15"/>
  <c r="I178" i="15" s="1"/>
  <c r="L177" i="15"/>
  <c r="I177" i="15" s="1"/>
  <c r="L176" i="15"/>
  <c r="I176" i="15" s="1"/>
  <c r="L175" i="15"/>
  <c r="I175" i="15" s="1"/>
  <c r="L174" i="15"/>
  <c r="I174" i="15" s="1"/>
  <c r="L173" i="15"/>
  <c r="I173" i="15" s="1"/>
  <c r="I62" i="15" l="1"/>
  <c r="L82" i="15"/>
  <c r="I82" i="15" s="1"/>
  <c r="M97" i="15"/>
  <c r="L370" i="15"/>
  <c r="I370" i="15" s="1"/>
  <c r="L352" i="15"/>
  <c r="I352" i="15" s="1"/>
  <c r="L342" i="15"/>
  <c r="I342" i="15" s="1"/>
  <c r="AD343" i="15"/>
  <c r="AC343" i="15"/>
  <c r="AB343" i="15"/>
  <c r="AA343" i="15"/>
  <c r="Z343" i="15"/>
  <c r="Y343" i="15"/>
  <c r="X343" i="15"/>
  <c r="W343" i="15"/>
  <c r="V343" i="15"/>
  <c r="U343" i="15"/>
  <c r="T343" i="15"/>
  <c r="S343" i="15"/>
  <c r="R343" i="15"/>
  <c r="Q343" i="15"/>
  <c r="P343" i="15"/>
  <c r="O343" i="15"/>
  <c r="N343" i="15"/>
  <c r="M343" i="15"/>
  <c r="K343" i="15"/>
  <c r="J343" i="15"/>
  <c r="L555" i="15"/>
  <c r="I555" i="15" s="1"/>
  <c r="L554" i="15"/>
  <c r="I554" i="15" s="1"/>
  <c r="L553" i="15"/>
  <c r="K553" i="15"/>
  <c r="L502" i="15"/>
  <c r="I502" i="15" s="1"/>
  <c r="L419" i="15"/>
  <c r="I419" i="15" s="1"/>
  <c r="L429" i="15"/>
  <c r="I429" i="15" s="1"/>
  <c r="L116" i="15"/>
  <c r="I116" i="15" s="1"/>
  <c r="I553" i="15" l="1"/>
  <c r="L343" i="15"/>
  <c r="I343" i="15"/>
  <c r="L552" i="15"/>
  <c r="I552" i="15" s="1"/>
  <c r="L551" i="15"/>
  <c r="I551" i="15" s="1"/>
  <c r="L501" i="15"/>
  <c r="I501" i="15" s="1"/>
  <c r="L495" i="15"/>
  <c r="L471" i="15"/>
  <c r="L391" i="15"/>
  <c r="L392" i="15" s="1"/>
  <c r="I495" i="15" l="1"/>
  <c r="I503" i="15" s="1"/>
  <c r="L503" i="15"/>
  <c r="I471" i="15"/>
  <c r="I472" i="15" s="1"/>
  <c r="L472" i="15"/>
  <c r="I391" i="15"/>
  <c r="I392" i="15" s="1"/>
  <c r="AC517" i="15"/>
  <c r="AD517" i="15"/>
  <c r="L516" i="15"/>
  <c r="I516" i="15" s="1"/>
  <c r="I517" i="15" s="1"/>
  <c r="AB517" i="15"/>
  <c r="AA517" i="15"/>
  <c r="Z517" i="15"/>
  <c r="Y517" i="15"/>
  <c r="X517" i="15"/>
  <c r="W517" i="15"/>
  <c r="V517" i="15"/>
  <c r="U517" i="15"/>
  <c r="T517" i="15"/>
  <c r="S517" i="15"/>
  <c r="R517" i="15"/>
  <c r="Q517" i="15"/>
  <c r="P517" i="15"/>
  <c r="O517" i="15"/>
  <c r="N517" i="15"/>
  <c r="M517" i="15"/>
  <c r="K517" i="15"/>
  <c r="J517" i="15"/>
  <c r="L517" i="15" l="1"/>
  <c r="L483" i="15" l="1"/>
  <c r="I483" i="15" s="1"/>
  <c r="AD556" i="15"/>
  <c r="AC556" i="15"/>
  <c r="AD543" i="15"/>
  <c r="AC543" i="15"/>
  <c r="L440" i="15" l="1"/>
  <c r="L441" i="15" s="1"/>
  <c r="AD441" i="15"/>
  <c r="AC441" i="15"/>
  <c r="AB441" i="15"/>
  <c r="AA441" i="15"/>
  <c r="Z441" i="15"/>
  <c r="Y441" i="15"/>
  <c r="X441" i="15"/>
  <c r="W441" i="15"/>
  <c r="V441" i="15"/>
  <c r="U441" i="15"/>
  <c r="T441" i="15"/>
  <c r="S441" i="15"/>
  <c r="R441" i="15"/>
  <c r="Q441" i="15"/>
  <c r="P441" i="15"/>
  <c r="O441" i="15"/>
  <c r="N441" i="15"/>
  <c r="M441" i="15"/>
  <c r="K441" i="15"/>
  <c r="J441" i="15"/>
  <c r="N454" i="15"/>
  <c r="N456" i="15" s="1"/>
  <c r="L451" i="15"/>
  <c r="I451" i="15" s="1"/>
  <c r="L450" i="15"/>
  <c r="L334" i="15"/>
  <c r="I334" i="15" s="1"/>
  <c r="L92" i="15"/>
  <c r="I92" i="15" s="1"/>
  <c r="L75" i="15"/>
  <c r="L528" i="15"/>
  <c r="L402" i="15"/>
  <c r="I402" i="15" s="1"/>
  <c r="L351" i="15"/>
  <c r="L104" i="15"/>
  <c r="I104" i="15" s="1"/>
  <c r="L18" i="15"/>
  <c r="I18" i="15" s="1"/>
  <c r="L17" i="15"/>
  <c r="I17" i="15" s="1"/>
  <c r="L16" i="15"/>
  <c r="I16" i="15" s="1"/>
  <c r="L10" i="15"/>
  <c r="I528" i="15" l="1"/>
  <c r="I529" i="15" s="1"/>
  <c r="L529" i="15"/>
  <c r="I450" i="15"/>
  <c r="I351" i="15"/>
  <c r="I353" i="15" s="1"/>
  <c r="L353" i="15"/>
  <c r="L454" i="15"/>
  <c r="I454" i="15" s="1"/>
  <c r="L97" i="15"/>
  <c r="I75" i="15"/>
  <c r="I97" i="15" s="1"/>
  <c r="I10" i="15"/>
  <c r="I440" i="15"/>
  <c r="I441" i="15" s="1"/>
  <c r="L9" i="13"/>
  <c r="I9" i="13" s="1"/>
  <c r="L10" i="13"/>
  <c r="I10" i="13" s="1"/>
  <c r="L11" i="13"/>
  <c r="I11" i="13" s="1"/>
  <c r="L12" i="13"/>
  <c r="I12" i="13" s="1"/>
  <c r="L13" i="13"/>
  <c r="I13" i="13" s="1"/>
  <c r="L14" i="13"/>
  <c r="I14" i="13" s="1"/>
  <c r="L15" i="13"/>
  <c r="I15" i="13" s="1"/>
  <c r="L16" i="13"/>
  <c r="I16" i="13" s="1"/>
  <c r="L17" i="13"/>
  <c r="I17" i="13" s="1"/>
  <c r="L18" i="13"/>
  <c r="I18" i="13" s="1"/>
  <c r="L19" i="13"/>
  <c r="I19" i="13" s="1"/>
  <c r="L20" i="13"/>
  <c r="I20" i="13" s="1"/>
  <c r="L21" i="13"/>
  <c r="I21" i="13" s="1"/>
  <c r="L22" i="13"/>
  <c r="I22" i="13" s="1"/>
  <c r="L23" i="13"/>
  <c r="I23" i="13" s="1"/>
  <c r="L24" i="13"/>
  <c r="I24" i="13" s="1"/>
  <c r="J17" i="13"/>
  <c r="J12" i="13"/>
  <c r="L8" i="13"/>
  <c r="I8" i="13" s="1"/>
  <c r="L7" i="13"/>
  <c r="J7" i="13"/>
  <c r="I7" i="13" s="1"/>
  <c r="L456" i="15" l="1"/>
  <c r="I456" i="15"/>
  <c r="J214" i="11"/>
  <c r="K214" i="11"/>
  <c r="M214" i="11"/>
  <c r="N214" i="11"/>
  <c r="O214" i="11"/>
  <c r="P214" i="11"/>
  <c r="Q214" i="11"/>
  <c r="R214" i="11"/>
  <c r="S214" i="11"/>
  <c r="T214" i="11"/>
  <c r="U214" i="11"/>
  <c r="V214" i="11"/>
  <c r="W214" i="11"/>
  <c r="X214" i="11"/>
  <c r="Y214" i="11"/>
  <c r="Z214" i="11"/>
  <c r="AA214" i="11"/>
  <c r="AB214" i="11"/>
  <c r="AC214" i="11"/>
  <c r="AD214" i="11"/>
  <c r="L8" i="14" l="1"/>
  <c r="I8" i="14" s="1"/>
  <c r="L7" i="14"/>
  <c r="I7" i="14" s="1"/>
  <c r="L30" i="16" l="1"/>
  <c r="I30" i="16" s="1"/>
  <c r="L29" i="16"/>
  <c r="I29" i="16" s="1"/>
  <c r="L28" i="16"/>
  <c r="I28" i="16" s="1"/>
  <c r="L27" i="16"/>
  <c r="I27" i="16"/>
  <c r="L26" i="16"/>
  <c r="I26" i="16" s="1"/>
  <c r="L25" i="16"/>
  <c r="I25" i="16" s="1"/>
  <c r="L24" i="16"/>
  <c r="I24" i="16" s="1"/>
  <c r="L23" i="16"/>
  <c r="I23" i="16" s="1"/>
  <c r="I14" i="16"/>
  <c r="I13" i="16"/>
  <c r="L11" i="16"/>
  <c r="I11" i="16" s="1"/>
  <c r="L10" i="16"/>
  <c r="I10" i="16"/>
  <c r="L9" i="16"/>
  <c r="I9" i="16" s="1"/>
  <c r="L8" i="16"/>
  <c r="I8" i="16" s="1"/>
  <c r="L7" i="16"/>
  <c r="J7" i="16"/>
  <c r="I7" i="16" l="1"/>
  <c r="L12" i="12"/>
  <c r="I12" i="12" s="1"/>
  <c r="L11" i="12"/>
  <c r="I11" i="12" s="1"/>
  <c r="L10" i="12"/>
  <c r="L9" i="12"/>
  <c r="I9" i="12" s="1"/>
  <c r="L8" i="12"/>
  <c r="I8" i="12" s="1"/>
  <c r="L7" i="12"/>
  <c r="I7" i="12" s="1"/>
  <c r="I10" i="12"/>
  <c r="J116" i="11" l="1"/>
  <c r="K116" i="11"/>
  <c r="M116" i="11"/>
  <c r="N116" i="11"/>
  <c r="O116" i="11"/>
  <c r="P116" i="11"/>
  <c r="Q116" i="11"/>
  <c r="R116" i="11"/>
  <c r="S116" i="11"/>
  <c r="T116" i="11"/>
  <c r="U116" i="11"/>
  <c r="V116" i="11"/>
  <c r="W116" i="11"/>
  <c r="X116" i="11"/>
  <c r="Y116" i="11"/>
  <c r="Z116" i="11"/>
  <c r="AA116" i="11"/>
  <c r="AB116" i="11"/>
  <c r="AC116" i="11"/>
  <c r="AD116" i="11"/>
  <c r="AD108" i="11"/>
  <c r="AC108" i="11"/>
  <c r="AB108" i="11"/>
  <c r="AA108" i="11"/>
  <c r="Z108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K108" i="11"/>
  <c r="J108" i="11"/>
  <c r="J105" i="11"/>
  <c r="K105" i="11"/>
  <c r="M105" i="11"/>
  <c r="N105" i="11"/>
  <c r="O105" i="11"/>
  <c r="P105" i="11"/>
  <c r="Q105" i="11"/>
  <c r="R105" i="11"/>
  <c r="S105" i="11"/>
  <c r="T105" i="11"/>
  <c r="U105" i="11"/>
  <c r="V105" i="11"/>
  <c r="W105" i="11"/>
  <c r="X105" i="11"/>
  <c r="Y105" i="11"/>
  <c r="Z105" i="11"/>
  <c r="AA105" i="11"/>
  <c r="AB105" i="11"/>
  <c r="AC105" i="11"/>
  <c r="AD105" i="11"/>
  <c r="J89" i="11"/>
  <c r="K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J80" i="11"/>
  <c r="K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AC80" i="11"/>
  <c r="AD80" i="11"/>
  <c r="J75" i="11"/>
  <c r="K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AA75" i="11"/>
  <c r="AB75" i="11"/>
  <c r="AC75" i="11"/>
  <c r="AD75" i="11"/>
  <c r="J30" i="11"/>
  <c r="K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J21" i="11"/>
  <c r="K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L115" i="11"/>
  <c r="I115" i="11" s="1"/>
  <c r="L114" i="11"/>
  <c r="I114" i="11" s="1"/>
  <c r="L113" i="11"/>
  <c r="I113" i="11" s="1"/>
  <c r="L112" i="11"/>
  <c r="I112" i="11" s="1"/>
  <c r="L111" i="11"/>
  <c r="I111" i="11" s="1"/>
  <c r="L110" i="11"/>
  <c r="I110" i="11" s="1"/>
  <c r="L107" i="11"/>
  <c r="I107" i="11" s="1"/>
  <c r="I108" i="11" s="1"/>
  <c r="L104" i="11"/>
  <c r="I104" i="11" s="1"/>
  <c r="L103" i="11"/>
  <c r="I103" i="11" s="1"/>
  <c r="L102" i="11"/>
  <c r="I102" i="11" s="1"/>
  <c r="L101" i="11"/>
  <c r="I101" i="11" s="1"/>
  <c r="L100" i="11"/>
  <c r="I100" i="11" s="1"/>
  <c r="L88" i="11"/>
  <c r="I88" i="11" s="1"/>
  <c r="L87" i="11"/>
  <c r="I87" i="11" s="1"/>
  <c r="L86" i="11"/>
  <c r="I86" i="11" s="1"/>
  <c r="L85" i="11"/>
  <c r="I85" i="11" s="1"/>
  <c r="L84" i="11"/>
  <c r="I84" i="11" s="1"/>
  <c r="L83" i="11"/>
  <c r="I83" i="11" s="1"/>
  <c r="L82" i="11"/>
  <c r="I82" i="11" s="1"/>
  <c r="L79" i="11"/>
  <c r="I79" i="11" s="1"/>
  <c r="L78" i="11"/>
  <c r="I78" i="11" s="1"/>
  <c r="L77" i="11"/>
  <c r="I77" i="11" s="1"/>
  <c r="L74" i="11"/>
  <c r="I74" i="11" s="1"/>
  <c r="L73" i="11"/>
  <c r="L72" i="11"/>
  <c r="L71" i="11"/>
  <c r="I71" i="11" s="1"/>
  <c r="L70" i="11"/>
  <c r="I70" i="11" s="1"/>
  <c r="L69" i="11"/>
  <c r="I69" i="11" s="1"/>
  <c r="L68" i="11"/>
  <c r="I68" i="11" s="1"/>
  <c r="L67" i="11"/>
  <c r="I67" i="11" s="1"/>
  <c r="L66" i="11"/>
  <c r="I66" i="11" s="1"/>
  <c r="L65" i="11"/>
  <c r="I65" i="11" s="1"/>
  <c r="L64" i="11"/>
  <c r="I64" i="11" s="1"/>
  <c r="L63" i="11"/>
  <c r="I63" i="11" s="1"/>
  <c r="L62" i="11"/>
  <c r="I62" i="11" s="1"/>
  <c r="I73" i="11"/>
  <c r="I72" i="11"/>
  <c r="L29" i="11"/>
  <c r="I29" i="11" s="1"/>
  <c r="L28" i="11"/>
  <c r="I28" i="11" s="1"/>
  <c r="L27" i="11"/>
  <c r="I27" i="11" s="1"/>
  <c r="L26" i="11"/>
  <c r="I26" i="11" s="1"/>
  <c r="L25" i="11"/>
  <c r="I25" i="11" s="1"/>
  <c r="L24" i="11"/>
  <c r="I24" i="11" s="1"/>
  <c r="L23" i="11"/>
  <c r="I23" i="11" s="1"/>
  <c r="L20" i="11"/>
  <c r="I20" i="11" s="1"/>
  <c r="L19" i="11"/>
  <c r="I19" i="11" s="1"/>
  <c r="L18" i="11"/>
  <c r="I18" i="11" s="1"/>
  <c r="L17" i="11"/>
  <c r="I17" i="11" s="1"/>
  <c r="L16" i="11"/>
  <c r="I16" i="11" s="1"/>
  <c r="L9" i="11"/>
  <c r="I9" i="11" s="1"/>
  <c r="L8" i="11"/>
  <c r="I8" i="11" s="1"/>
  <c r="L213" i="11"/>
  <c r="L211" i="11"/>
  <c r="I211" i="11" s="1"/>
  <c r="L210" i="11"/>
  <c r="I210" i="11" s="1"/>
  <c r="L209" i="11"/>
  <c r="I209" i="11" s="1"/>
  <c r="L208" i="11"/>
  <c r="I208" i="11" s="1"/>
  <c r="L207" i="11"/>
  <c r="I207" i="11" s="1"/>
  <c r="L206" i="11"/>
  <c r="I206" i="11" s="1"/>
  <c r="L205" i="11"/>
  <c r="I205" i="11" s="1"/>
  <c r="L204" i="11"/>
  <c r="I204" i="11" s="1"/>
  <c r="L203" i="11"/>
  <c r="I203" i="11" s="1"/>
  <c r="L202" i="11"/>
  <c r="I202" i="11" s="1"/>
  <c r="L201" i="11"/>
  <c r="I201" i="11" s="1"/>
  <c r="L200" i="11"/>
  <c r="I200" i="11" s="1"/>
  <c r="L199" i="11"/>
  <c r="I199" i="11" s="1"/>
  <c r="L198" i="11"/>
  <c r="I198" i="11" s="1"/>
  <c r="L191" i="11"/>
  <c r="I191" i="11" s="1"/>
  <c r="L190" i="11"/>
  <c r="I190" i="11" s="1"/>
  <c r="L189" i="11"/>
  <c r="I189" i="11" s="1"/>
  <c r="L188" i="11"/>
  <c r="I188" i="11" s="1"/>
  <c r="L187" i="11"/>
  <c r="I187" i="11" s="1"/>
  <c r="L186" i="11"/>
  <c r="I186" i="11" s="1"/>
  <c r="L185" i="11"/>
  <c r="I185" i="11" s="1"/>
  <c r="L184" i="11"/>
  <c r="I184" i="11" s="1"/>
  <c r="L183" i="11"/>
  <c r="I183" i="11" s="1"/>
  <c r="L182" i="11"/>
  <c r="I182" i="11" s="1"/>
  <c r="L181" i="11"/>
  <c r="I181" i="11" s="1"/>
  <c r="L180" i="11"/>
  <c r="I180" i="11" s="1"/>
  <c r="L179" i="11"/>
  <c r="I179" i="11" s="1"/>
  <c r="L178" i="11"/>
  <c r="I178" i="11" s="1"/>
  <c r="L177" i="11"/>
  <c r="I177" i="11" s="1"/>
  <c r="L176" i="11"/>
  <c r="I176" i="11" s="1"/>
  <c r="L175" i="11"/>
  <c r="I175" i="11" s="1"/>
  <c r="L174" i="11"/>
  <c r="I174" i="11" s="1"/>
  <c r="L173" i="11"/>
  <c r="I173" i="11" s="1"/>
  <c r="L172" i="11"/>
  <c r="I172" i="11" s="1"/>
  <c r="L171" i="11"/>
  <c r="I171" i="11" s="1"/>
  <c r="L170" i="11"/>
  <c r="I170" i="11" s="1"/>
  <c r="L169" i="11"/>
  <c r="I169" i="11" s="1"/>
  <c r="L168" i="11"/>
  <c r="I168" i="11" s="1"/>
  <c r="L167" i="11"/>
  <c r="I167" i="11" s="1"/>
  <c r="L166" i="11"/>
  <c r="I166" i="11" s="1"/>
  <c r="L165" i="11"/>
  <c r="I165" i="11" s="1"/>
  <c r="L164" i="11"/>
  <c r="I164" i="11" s="1"/>
  <c r="L163" i="11"/>
  <c r="I163" i="11" s="1"/>
  <c r="L162" i="11"/>
  <c r="I162" i="11" s="1"/>
  <c r="L161" i="11"/>
  <c r="I161" i="11" s="1"/>
  <c r="L160" i="11"/>
  <c r="J245" i="11"/>
  <c r="K245" i="11"/>
  <c r="M245" i="11"/>
  <c r="C25" i="4" s="1"/>
  <c r="N245" i="11"/>
  <c r="D25" i="4" s="1"/>
  <c r="O245" i="11"/>
  <c r="E25" i="4" s="1"/>
  <c r="P245" i="11"/>
  <c r="F25" i="4" s="1"/>
  <c r="Q245" i="11"/>
  <c r="G25" i="4" s="1"/>
  <c r="R245" i="11"/>
  <c r="H25" i="4" s="1"/>
  <c r="S245" i="11"/>
  <c r="I25" i="4" s="1"/>
  <c r="T245" i="11"/>
  <c r="J25" i="4" s="1"/>
  <c r="U245" i="11"/>
  <c r="K25" i="4" s="1"/>
  <c r="V245" i="11"/>
  <c r="L25" i="4" s="1"/>
  <c r="W245" i="11"/>
  <c r="M25" i="4" s="1"/>
  <c r="X245" i="11"/>
  <c r="N25" i="4" s="1"/>
  <c r="Y245" i="11"/>
  <c r="O25" i="4" s="1"/>
  <c r="Z245" i="11"/>
  <c r="P25" i="4" s="1"/>
  <c r="AA245" i="11"/>
  <c r="Q25" i="4" s="1"/>
  <c r="AB245" i="11"/>
  <c r="R25" i="4" s="1"/>
  <c r="AC245" i="11"/>
  <c r="S25" i="4" s="1"/>
  <c r="AD245" i="11"/>
  <c r="T25" i="4" s="1"/>
  <c r="L230" i="11"/>
  <c r="I230" i="11" s="1"/>
  <c r="L244" i="11"/>
  <c r="I244" i="11" s="1"/>
  <c r="L243" i="11"/>
  <c r="I243" i="11" s="1"/>
  <c r="L242" i="11"/>
  <c r="I242" i="11" s="1"/>
  <c r="L240" i="11"/>
  <c r="I240" i="11" s="1"/>
  <c r="L239" i="11"/>
  <c r="I239" i="11" s="1"/>
  <c r="L238" i="11"/>
  <c r="I238" i="11" s="1"/>
  <c r="L236" i="11"/>
  <c r="I236" i="11" s="1"/>
  <c r="L235" i="11"/>
  <c r="I235" i="11" s="1"/>
  <c r="L234" i="11"/>
  <c r="I234" i="11" s="1"/>
  <c r="L232" i="11"/>
  <c r="I232" i="11" s="1"/>
  <c r="L214" i="11" l="1"/>
  <c r="W117" i="11"/>
  <c r="M23" i="4" s="1"/>
  <c r="AC117" i="11"/>
  <c r="S23" i="4" s="1"/>
  <c r="Y117" i="11"/>
  <c r="O23" i="4" s="1"/>
  <c r="U117" i="11"/>
  <c r="K23" i="4" s="1"/>
  <c r="Q117" i="11"/>
  <c r="G23" i="4" s="1"/>
  <c r="M117" i="11"/>
  <c r="C23" i="4" s="1"/>
  <c r="I116" i="11"/>
  <c r="K117" i="11"/>
  <c r="S117" i="11"/>
  <c r="I23" i="4" s="1"/>
  <c r="O117" i="11"/>
  <c r="E23" i="4" s="1"/>
  <c r="AA117" i="11"/>
  <c r="Q23" i="4" s="1"/>
  <c r="AB117" i="11"/>
  <c r="R23" i="4" s="1"/>
  <c r="X117" i="11"/>
  <c r="N23" i="4" s="1"/>
  <c r="T117" i="11"/>
  <c r="J23" i="4" s="1"/>
  <c r="P117" i="11"/>
  <c r="F23" i="4" s="1"/>
  <c r="N117" i="11"/>
  <c r="D23" i="4" s="1"/>
  <c r="R117" i="11"/>
  <c r="H23" i="4" s="1"/>
  <c r="V117" i="11"/>
  <c r="L23" i="4" s="1"/>
  <c r="Z117" i="11"/>
  <c r="P23" i="4" s="1"/>
  <c r="AD117" i="11"/>
  <c r="T23" i="4" s="1"/>
  <c r="I105" i="11"/>
  <c r="J117" i="11"/>
  <c r="I89" i="11"/>
  <c r="L108" i="11"/>
  <c r="L21" i="11"/>
  <c r="I80" i="11"/>
  <c r="L30" i="11"/>
  <c r="L116" i="11"/>
  <c r="I30" i="11"/>
  <c r="L89" i="11"/>
  <c r="I75" i="11"/>
  <c r="L105" i="11"/>
  <c r="L80" i="11"/>
  <c r="I21" i="11"/>
  <c r="L75" i="11"/>
  <c r="L245" i="11"/>
  <c r="B25" i="4" s="1"/>
  <c r="I245" i="11"/>
  <c r="I213" i="11"/>
  <c r="I160" i="11"/>
  <c r="I214" i="11" s="1"/>
  <c r="J87" i="10"/>
  <c r="K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Y87" i="10"/>
  <c r="Z87" i="10"/>
  <c r="AA87" i="10"/>
  <c r="AB87" i="10"/>
  <c r="AC87" i="10"/>
  <c r="AD87" i="10"/>
  <c r="L7" i="10"/>
  <c r="I7" i="10" s="1"/>
  <c r="L86" i="10"/>
  <c r="I86" i="10" s="1"/>
  <c r="L85" i="10"/>
  <c r="I85" i="10" s="1"/>
  <c r="L84" i="10"/>
  <c r="I84" i="10" s="1"/>
  <c r="L83" i="10"/>
  <c r="I83" i="10" s="1"/>
  <c r="L47" i="10"/>
  <c r="I47" i="10" s="1"/>
  <c r="L39" i="10"/>
  <c r="L38" i="10"/>
  <c r="L37" i="10"/>
  <c r="L36" i="10"/>
  <c r="L35" i="10"/>
  <c r="L34" i="10"/>
  <c r="L10" i="10"/>
  <c r="L11" i="10"/>
  <c r="L12" i="10"/>
  <c r="L13" i="10"/>
  <c r="L14" i="10"/>
  <c r="L15" i="10"/>
  <c r="L16" i="10"/>
  <c r="I117" i="11" l="1"/>
  <c r="L117" i="11"/>
  <c r="B23" i="4" s="1"/>
  <c r="L75" i="10"/>
  <c r="I75" i="10" s="1"/>
  <c r="L74" i="10"/>
  <c r="I74" i="10" s="1"/>
  <c r="L73" i="10"/>
  <c r="I73" i="10" s="1"/>
  <c r="L72" i="10"/>
  <c r="I72" i="10" s="1"/>
  <c r="L71" i="10"/>
  <c r="I71" i="10" s="1"/>
  <c r="L70" i="10"/>
  <c r="I70" i="10" s="1"/>
  <c r="L69" i="10"/>
  <c r="I69" i="10" s="1"/>
  <c r="L68" i="10"/>
  <c r="I68" i="10" s="1"/>
  <c r="L67" i="10"/>
  <c r="I67" i="10" s="1"/>
  <c r="L66" i="10"/>
  <c r="I66" i="10" s="1"/>
  <c r="L65" i="10"/>
  <c r="I65" i="10" s="1"/>
  <c r="L64" i="10"/>
  <c r="I64" i="10" s="1"/>
  <c r="L63" i="10"/>
  <c r="I63" i="10" s="1"/>
  <c r="L62" i="10"/>
  <c r="I62" i="10" s="1"/>
  <c r="L61" i="10"/>
  <c r="I61" i="10" s="1"/>
  <c r="L60" i="10"/>
  <c r="I60" i="10" s="1"/>
  <c r="L59" i="10"/>
  <c r="I59" i="10" s="1"/>
  <c r="L58" i="10"/>
  <c r="I58" i="10" s="1"/>
  <c r="L57" i="10"/>
  <c r="I57" i="10" s="1"/>
  <c r="L56" i="10"/>
  <c r="I56" i="10" s="1"/>
  <c r="L55" i="10"/>
  <c r="I55" i="10" s="1"/>
  <c r="L54" i="10"/>
  <c r="I54" i="10" s="1"/>
  <c r="L53" i="10"/>
  <c r="I53" i="10" s="1"/>
  <c r="L52" i="10"/>
  <c r="I52" i="10" s="1"/>
  <c r="L51" i="10"/>
  <c r="I51" i="10" s="1"/>
  <c r="L50" i="10"/>
  <c r="I50" i="10" s="1"/>
  <c r="I39" i="10"/>
  <c r="I38" i="10"/>
  <c r="I37" i="10"/>
  <c r="I36" i="10"/>
  <c r="I35" i="10"/>
  <c r="I34" i="10"/>
  <c r="L32" i="10"/>
  <c r="I32" i="10" s="1"/>
  <c r="L30" i="10"/>
  <c r="I30" i="10" s="1"/>
  <c r="L29" i="10"/>
  <c r="I29" i="10" s="1"/>
  <c r="L26" i="10"/>
  <c r="I26" i="10" s="1"/>
  <c r="L25" i="10"/>
  <c r="I25" i="10" s="1"/>
  <c r="L24" i="10"/>
  <c r="I24" i="10" s="1"/>
  <c r="L23" i="10"/>
  <c r="I23" i="10" s="1"/>
  <c r="L21" i="10"/>
  <c r="I21" i="10" s="1"/>
  <c r="L19" i="10"/>
  <c r="I19" i="10" s="1"/>
  <c r="L18" i="10"/>
  <c r="I18" i="10" s="1"/>
  <c r="L17" i="10"/>
  <c r="I17" i="10" s="1"/>
  <c r="I16" i="10"/>
  <c r="I15" i="10"/>
  <c r="I14" i="10"/>
  <c r="I13" i="10"/>
  <c r="I12" i="10"/>
  <c r="I11" i="10"/>
  <c r="I87" i="10" l="1"/>
  <c r="L87" i="10"/>
  <c r="L128" i="10"/>
  <c r="I128" i="10" s="1"/>
  <c r="L127" i="10"/>
  <c r="I127" i="10" s="1"/>
  <c r="L126" i="10"/>
  <c r="I126" i="10" s="1"/>
  <c r="L124" i="10"/>
  <c r="I124" i="10" s="1"/>
  <c r="L123" i="10"/>
  <c r="I123" i="10" s="1"/>
  <c r="L122" i="10"/>
  <c r="I122" i="10" s="1"/>
  <c r="L121" i="10"/>
  <c r="I121" i="10" s="1"/>
  <c r="L120" i="10"/>
  <c r="I120" i="10" s="1"/>
  <c r="L119" i="10"/>
  <c r="I119" i="10" s="1"/>
  <c r="L118" i="10"/>
  <c r="I118" i="10" s="1"/>
  <c r="L112" i="10"/>
  <c r="I112" i="10" s="1"/>
  <c r="L111" i="10"/>
  <c r="I111" i="10" s="1"/>
  <c r="L110" i="10"/>
  <c r="I110" i="10" s="1"/>
  <c r="L109" i="10"/>
  <c r="I109" i="10" s="1"/>
  <c r="L108" i="10"/>
  <c r="I108" i="10" s="1"/>
  <c r="L107" i="10"/>
  <c r="I107" i="10" s="1"/>
  <c r="L106" i="10"/>
  <c r="I106" i="10" s="1"/>
  <c r="L105" i="10"/>
  <c r="I105" i="10" s="1"/>
  <c r="L104" i="10"/>
  <c r="I104" i="10" s="1"/>
  <c r="L103" i="10"/>
  <c r="I103" i="10" s="1"/>
  <c r="L102" i="10"/>
  <c r="I102" i="10" s="1"/>
  <c r="L101" i="10"/>
  <c r="I101" i="10" s="1"/>
  <c r="L100" i="10"/>
  <c r="I100" i="10" s="1"/>
  <c r="L99" i="10"/>
  <c r="I99" i="10" s="1"/>
  <c r="L98" i="10"/>
  <c r="I98" i="10" s="1"/>
  <c r="L97" i="10"/>
  <c r="I97" i="10" s="1"/>
  <c r="L8" i="7" l="1"/>
  <c r="L9" i="7"/>
  <c r="I9" i="7" s="1"/>
  <c r="L10" i="7"/>
  <c r="I10" i="7" s="1"/>
  <c r="L11" i="7"/>
  <c r="I11" i="7" s="1"/>
  <c r="L12" i="7"/>
  <c r="I12" i="7" s="1"/>
  <c r="L13" i="7"/>
  <c r="I13" i="7" s="1"/>
  <c r="L14" i="7"/>
  <c r="I14" i="7" s="1"/>
  <c r="L15" i="7"/>
  <c r="I15" i="7" s="1"/>
  <c r="L16" i="7"/>
  <c r="I16" i="7" s="1"/>
  <c r="L17" i="7"/>
  <c r="I17" i="7" s="1"/>
  <c r="L19" i="7"/>
  <c r="I19" i="7" s="1"/>
  <c r="L7" i="7"/>
  <c r="I7" i="7" s="1"/>
  <c r="I8" i="7"/>
  <c r="L32" i="7"/>
  <c r="L33" i="7"/>
  <c r="I33" i="7" s="1"/>
  <c r="I32" i="7" l="1"/>
  <c r="I34" i="7" s="1"/>
  <c r="L34" i="7"/>
  <c r="L7" i="9"/>
  <c r="L8" i="9"/>
  <c r="I8" i="9" s="1"/>
  <c r="L9" i="9"/>
  <c r="I9" i="9" s="1"/>
  <c r="L10" i="9"/>
  <c r="L11" i="9"/>
  <c r="L12" i="9"/>
  <c r="I12" i="9" s="1"/>
  <c r="L13" i="9"/>
  <c r="I13" i="9" s="1"/>
  <c r="L14" i="9"/>
  <c r="I14" i="9" s="1"/>
  <c r="L15" i="9"/>
  <c r="L16" i="9"/>
  <c r="I16" i="9" s="1"/>
  <c r="L17" i="9"/>
  <c r="I17" i="9" s="1"/>
  <c r="L18" i="9"/>
  <c r="I18" i="9" s="1"/>
  <c r="L19" i="9"/>
  <c r="L20" i="9"/>
  <c r="I20" i="9" s="1"/>
  <c r="I7" i="9"/>
  <c r="I10" i="9"/>
  <c r="I11" i="9"/>
  <c r="I15" i="9"/>
  <c r="I19" i="9"/>
  <c r="J115" i="5" l="1"/>
  <c r="K115" i="5"/>
  <c r="M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L70" i="5" l="1"/>
  <c r="I70" i="5" s="1"/>
  <c r="L69" i="5"/>
  <c r="I69" i="5" s="1"/>
  <c r="L68" i="5"/>
  <c r="I68" i="5" s="1"/>
  <c r="L67" i="5"/>
  <c r="I67" i="5" s="1"/>
  <c r="L66" i="5"/>
  <c r="I66" i="5" s="1"/>
  <c r="L65" i="5"/>
  <c r="I65" i="5" s="1"/>
  <c r="L64" i="5"/>
  <c r="I64" i="5" s="1"/>
  <c r="L63" i="5"/>
  <c r="L61" i="5"/>
  <c r="I61" i="5" s="1"/>
  <c r="J35" i="5"/>
  <c r="K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L34" i="5" l="1"/>
  <c r="L33" i="5"/>
  <c r="I30" i="5"/>
  <c r="I29" i="5"/>
  <c r="I28" i="5"/>
  <c r="I27" i="5"/>
  <c r="I26" i="5"/>
  <c r="I25" i="5"/>
  <c r="I24" i="5"/>
  <c r="I23" i="5"/>
  <c r="L7" i="5" l="1"/>
  <c r="I7" i="5" s="1"/>
  <c r="L8" i="5"/>
  <c r="I8" i="5" s="1"/>
  <c r="L9" i="5"/>
  <c r="I9" i="5" s="1"/>
  <c r="L10" i="5"/>
  <c r="I10" i="5" s="1"/>
  <c r="L11" i="5"/>
  <c r="I11" i="5" s="1"/>
  <c r="L12" i="5"/>
  <c r="I12" i="5" s="1"/>
  <c r="L13" i="5"/>
  <c r="I13" i="5" s="1"/>
  <c r="L14" i="5"/>
  <c r="I14" i="5" s="1"/>
  <c r="L15" i="5"/>
  <c r="I15" i="5" s="1"/>
  <c r="L16" i="5"/>
  <c r="I16" i="5" s="1"/>
  <c r="L17" i="5"/>
  <c r="I17" i="5" s="1"/>
  <c r="L18" i="5"/>
  <c r="I18" i="5" s="1"/>
  <c r="L19" i="5"/>
  <c r="I19" i="5" s="1"/>
  <c r="L20" i="5"/>
  <c r="I20" i="5" s="1"/>
  <c r="I35" i="5" l="1"/>
  <c r="L35" i="5"/>
  <c r="P371" i="15" l="1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 l="1"/>
  <c r="P21" i="9"/>
  <c r="J556" i="15" l="1"/>
  <c r="K556" i="15"/>
  <c r="M556" i="15"/>
  <c r="N556" i="15"/>
  <c r="O556" i="15"/>
  <c r="P556" i="15"/>
  <c r="Q556" i="15"/>
  <c r="R556" i="15"/>
  <c r="S556" i="15"/>
  <c r="T556" i="15"/>
  <c r="U556" i="15"/>
  <c r="V556" i="15"/>
  <c r="W556" i="15"/>
  <c r="X556" i="15"/>
  <c r="Y556" i="15"/>
  <c r="Z556" i="15"/>
  <c r="AA556" i="15"/>
  <c r="AB556" i="15"/>
  <c r="J362" i="15"/>
  <c r="K362" i="15"/>
  <c r="M362" i="15"/>
  <c r="N362" i="15"/>
  <c r="O362" i="15"/>
  <c r="P362" i="15"/>
  <c r="Q362" i="15"/>
  <c r="R362" i="15"/>
  <c r="S362" i="15"/>
  <c r="T362" i="15"/>
  <c r="U362" i="15"/>
  <c r="V362" i="15"/>
  <c r="W362" i="15"/>
  <c r="X362" i="15"/>
  <c r="Y362" i="15"/>
  <c r="Z362" i="15"/>
  <c r="AA362" i="15"/>
  <c r="AB362" i="15"/>
  <c r="AC362" i="15"/>
  <c r="AD362" i="15"/>
  <c r="J105" i="15"/>
  <c r="K105" i="15"/>
  <c r="M105" i="15"/>
  <c r="N105" i="15"/>
  <c r="O105" i="15"/>
  <c r="P105" i="15"/>
  <c r="Q105" i="15"/>
  <c r="R105" i="15"/>
  <c r="S105" i="15"/>
  <c r="T105" i="15"/>
  <c r="U105" i="15"/>
  <c r="V105" i="15"/>
  <c r="W105" i="15"/>
  <c r="X105" i="15"/>
  <c r="Y105" i="15"/>
  <c r="Z105" i="15"/>
  <c r="AA105" i="15"/>
  <c r="AB105" i="15"/>
  <c r="AC105" i="15"/>
  <c r="AD105" i="15"/>
  <c r="C26" i="4" l="1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J15" i="16"/>
  <c r="K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J320" i="15" l="1"/>
  <c r="M320" i="15"/>
  <c r="N320" i="15"/>
  <c r="O320" i="15"/>
  <c r="P320" i="15"/>
  <c r="Q320" i="15"/>
  <c r="R320" i="15"/>
  <c r="S320" i="15"/>
  <c r="T320" i="15"/>
  <c r="U320" i="15"/>
  <c r="V320" i="15"/>
  <c r="W320" i="15"/>
  <c r="X320" i="15"/>
  <c r="Y320" i="15"/>
  <c r="Z320" i="15"/>
  <c r="AA320" i="15"/>
  <c r="AB320" i="15"/>
  <c r="AC320" i="15"/>
  <c r="AD320" i="15"/>
  <c r="I335" i="15"/>
  <c r="J335" i="15"/>
  <c r="K335" i="15"/>
  <c r="L335" i="15"/>
  <c r="M335" i="15"/>
  <c r="N335" i="15"/>
  <c r="O335" i="15"/>
  <c r="P335" i="15"/>
  <c r="Q335" i="15"/>
  <c r="R335" i="15"/>
  <c r="S335" i="15"/>
  <c r="T335" i="15"/>
  <c r="U335" i="15"/>
  <c r="V335" i="15"/>
  <c r="W335" i="15"/>
  <c r="X335" i="15"/>
  <c r="Y335" i="15"/>
  <c r="Z335" i="15"/>
  <c r="AA335" i="15"/>
  <c r="AB335" i="15"/>
  <c r="AC335" i="15"/>
  <c r="AD335" i="15"/>
  <c r="K320" i="15" l="1"/>
  <c r="I21" i="15" l="1"/>
  <c r="L21" i="15"/>
  <c r="I105" i="15"/>
  <c r="L105" i="15"/>
  <c r="I362" i="15"/>
  <c r="L362" i="15"/>
  <c r="L556" i="15"/>
  <c r="L320" i="15"/>
  <c r="I320" i="15" l="1"/>
  <c r="B26" i="4" l="1"/>
  <c r="Z8" i="6"/>
  <c r="L7" i="6"/>
  <c r="J8" i="6"/>
  <c r="K8" i="6"/>
  <c r="M8" i="6"/>
  <c r="O8" i="6"/>
  <c r="P8" i="6"/>
  <c r="Q8" i="6"/>
  <c r="S8" i="6"/>
  <c r="T8" i="6"/>
  <c r="U8" i="6"/>
  <c r="W8" i="6"/>
  <c r="X8" i="6"/>
  <c r="Y8" i="6"/>
  <c r="AA8" i="6"/>
  <c r="AB8" i="6"/>
  <c r="AC8" i="6"/>
  <c r="AD8" i="6"/>
  <c r="V8" i="6" l="1"/>
  <c r="R8" i="6"/>
  <c r="N8" i="6"/>
  <c r="J52" i="5"/>
  <c r="I8" i="6" l="1"/>
  <c r="L8" i="6"/>
  <c r="I15" i="16" l="1"/>
  <c r="L15" i="16"/>
  <c r="T404" i="15" l="1"/>
  <c r="P404" i="15"/>
  <c r="J371" i="15"/>
  <c r="K371" i="15"/>
  <c r="M371" i="15"/>
  <c r="N371" i="15"/>
  <c r="O371" i="15"/>
  <c r="Q371" i="15"/>
  <c r="R371" i="15"/>
  <c r="S371" i="15"/>
  <c r="T371" i="15"/>
  <c r="U371" i="15"/>
  <c r="V371" i="15"/>
  <c r="W371" i="15"/>
  <c r="X371" i="15"/>
  <c r="Y371" i="15"/>
  <c r="Z371" i="15"/>
  <c r="AA371" i="15"/>
  <c r="AB371" i="15"/>
  <c r="AC371" i="15"/>
  <c r="AD371" i="15"/>
  <c r="L380" i="15"/>
  <c r="J46" i="9"/>
  <c r="K46" i="9"/>
  <c r="M46" i="9"/>
  <c r="N46" i="9"/>
  <c r="D20" i="4" s="1"/>
  <c r="O46" i="9"/>
  <c r="E20" i="4" s="1"/>
  <c r="P46" i="9"/>
  <c r="F20" i="4" s="1"/>
  <c r="Q46" i="9"/>
  <c r="G20" i="4" s="1"/>
  <c r="R46" i="9"/>
  <c r="H20" i="4" s="1"/>
  <c r="S46" i="9"/>
  <c r="I20" i="4" s="1"/>
  <c r="T46" i="9"/>
  <c r="J20" i="4" s="1"/>
  <c r="U46" i="9"/>
  <c r="K20" i="4" s="1"/>
  <c r="V46" i="9"/>
  <c r="L20" i="4" s="1"/>
  <c r="W46" i="9"/>
  <c r="M20" i="4" s="1"/>
  <c r="X46" i="9"/>
  <c r="N20" i="4" s="1"/>
  <c r="Y46" i="9"/>
  <c r="Z46" i="9"/>
  <c r="P20" i="4" s="1"/>
  <c r="AA46" i="9"/>
  <c r="Q20" i="4" s="1"/>
  <c r="AB46" i="9"/>
  <c r="R20" i="4" s="1"/>
  <c r="AC46" i="9"/>
  <c r="S20" i="4" s="1"/>
  <c r="AD46" i="9"/>
  <c r="T20" i="4" s="1"/>
  <c r="J430" i="15"/>
  <c r="K430" i="15"/>
  <c r="M430" i="15"/>
  <c r="N430" i="15"/>
  <c r="O430" i="15"/>
  <c r="P430" i="15"/>
  <c r="Q430" i="15"/>
  <c r="R430" i="15"/>
  <c r="S430" i="15"/>
  <c r="T430" i="15"/>
  <c r="U430" i="15"/>
  <c r="V430" i="15"/>
  <c r="W430" i="15"/>
  <c r="X430" i="15"/>
  <c r="Y430" i="15"/>
  <c r="Z430" i="15"/>
  <c r="AA430" i="15"/>
  <c r="AB430" i="15"/>
  <c r="AC430" i="15"/>
  <c r="AD430" i="15"/>
  <c r="J201" i="15"/>
  <c r="K201" i="15"/>
  <c r="M201" i="15"/>
  <c r="N201" i="15"/>
  <c r="O201" i="15"/>
  <c r="P201" i="15"/>
  <c r="Q201" i="15"/>
  <c r="R201" i="15"/>
  <c r="S201" i="15"/>
  <c r="T201" i="15"/>
  <c r="U201" i="15"/>
  <c r="V201" i="15"/>
  <c r="W201" i="15"/>
  <c r="X201" i="15"/>
  <c r="Y201" i="15"/>
  <c r="Z201" i="15"/>
  <c r="AA201" i="15"/>
  <c r="AB201" i="15"/>
  <c r="AC201" i="15"/>
  <c r="AD201" i="15"/>
  <c r="I420" i="15"/>
  <c r="AD420" i="15"/>
  <c r="AC420" i="15"/>
  <c r="AB420" i="15"/>
  <c r="AA420" i="15"/>
  <c r="Z420" i="15"/>
  <c r="Y420" i="15"/>
  <c r="X420" i="15"/>
  <c r="W420" i="15"/>
  <c r="V420" i="15"/>
  <c r="U420" i="15"/>
  <c r="T420" i="15"/>
  <c r="S420" i="15"/>
  <c r="R420" i="15"/>
  <c r="Q420" i="15"/>
  <c r="P420" i="15"/>
  <c r="O420" i="15"/>
  <c r="N420" i="15"/>
  <c r="M420" i="15"/>
  <c r="K420" i="15"/>
  <c r="J420" i="15"/>
  <c r="L430" i="15"/>
  <c r="I117" i="15"/>
  <c r="M543" i="15"/>
  <c r="K543" i="15"/>
  <c r="C22" i="4"/>
  <c r="D22" i="4"/>
  <c r="G22" i="4"/>
  <c r="H22" i="4"/>
  <c r="K22" i="4"/>
  <c r="L22" i="4"/>
  <c r="E22" i="4"/>
  <c r="F22" i="4"/>
  <c r="I22" i="4"/>
  <c r="J22" i="4"/>
  <c r="M22" i="4"/>
  <c r="N22" i="4"/>
  <c r="O22" i="4"/>
  <c r="P22" i="4"/>
  <c r="Q22" i="4"/>
  <c r="R22" i="4"/>
  <c r="S22" i="4"/>
  <c r="T22" i="4"/>
  <c r="I25" i="13"/>
  <c r="J129" i="10"/>
  <c r="K129" i="10"/>
  <c r="M129" i="10"/>
  <c r="C27" i="4" s="1"/>
  <c r="N129" i="10"/>
  <c r="D27" i="4" s="1"/>
  <c r="O129" i="10"/>
  <c r="E27" i="4" s="1"/>
  <c r="P129" i="10"/>
  <c r="F27" i="4" s="1"/>
  <c r="Q129" i="10"/>
  <c r="G27" i="4" s="1"/>
  <c r="R129" i="10"/>
  <c r="H27" i="4" s="1"/>
  <c r="S129" i="10"/>
  <c r="I27" i="4" s="1"/>
  <c r="T129" i="10"/>
  <c r="J27" i="4" s="1"/>
  <c r="U129" i="10"/>
  <c r="K27" i="4" s="1"/>
  <c r="V129" i="10"/>
  <c r="L27" i="4" s="1"/>
  <c r="W129" i="10"/>
  <c r="M27" i="4" s="1"/>
  <c r="X129" i="10"/>
  <c r="N27" i="4" s="1"/>
  <c r="Y129" i="10"/>
  <c r="O27" i="4" s="1"/>
  <c r="Z129" i="10"/>
  <c r="P27" i="4" s="1"/>
  <c r="AA129" i="10"/>
  <c r="Q27" i="4" s="1"/>
  <c r="AB129" i="10"/>
  <c r="R27" i="4" s="1"/>
  <c r="AC129" i="10"/>
  <c r="S27" i="4" s="1"/>
  <c r="AD129" i="10"/>
  <c r="T27" i="4" s="1"/>
  <c r="AD71" i="5"/>
  <c r="AB71" i="5"/>
  <c r="AB116" i="5" s="1"/>
  <c r="X71" i="5"/>
  <c r="V71" i="5"/>
  <c r="T71" i="5"/>
  <c r="R71" i="5"/>
  <c r="R116" i="5" s="1"/>
  <c r="P71" i="5"/>
  <c r="N71" i="5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C15" i="4"/>
  <c r="G15" i="4"/>
  <c r="I15" i="4"/>
  <c r="M15" i="4"/>
  <c r="Q15" i="4"/>
  <c r="J404" i="15"/>
  <c r="M404" i="15"/>
  <c r="O404" i="15"/>
  <c r="Q404" i="15"/>
  <c r="R404" i="15"/>
  <c r="S404" i="15"/>
  <c r="U404" i="15"/>
  <c r="V404" i="15"/>
  <c r="W404" i="15"/>
  <c r="X404" i="15"/>
  <c r="Y404" i="15"/>
  <c r="Z404" i="15"/>
  <c r="AA404" i="15"/>
  <c r="AB404" i="15"/>
  <c r="AC404" i="15"/>
  <c r="AD404" i="15"/>
  <c r="J484" i="15"/>
  <c r="K484" i="15"/>
  <c r="M484" i="15"/>
  <c r="N484" i="15"/>
  <c r="O484" i="15"/>
  <c r="P484" i="15"/>
  <c r="Q484" i="15"/>
  <c r="R484" i="15"/>
  <c r="S484" i="15"/>
  <c r="T484" i="15"/>
  <c r="U484" i="15"/>
  <c r="V484" i="15"/>
  <c r="W484" i="15"/>
  <c r="X484" i="15"/>
  <c r="Y484" i="15"/>
  <c r="Z484" i="15"/>
  <c r="AA484" i="15"/>
  <c r="AB484" i="15"/>
  <c r="AC484" i="15"/>
  <c r="AD484" i="15"/>
  <c r="AD380" i="15"/>
  <c r="AC380" i="15"/>
  <c r="AB380" i="15"/>
  <c r="AA380" i="15"/>
  <c r="Z380" i="15"/>
  <c r="Y380" i="15"/>
  <c r="X380" i="15"/>
  <c r="W380" i="15"/>
  <c r="V380" i="15"/>
  <c r="U380" i="15"/>
  <c r="T380" i="15"/>
  <c r="S380" i="15"/>
  <c r="R380" i="15"/>
  <c r="Q380" i="15"/>
  <c r="P380" i="15"/>
  <c r="O380" i="15"/>
  <c r="N380" i="15"/>
  <c r="K380" i="15"/>
  <c r="J380" i="15"/>
  <c r="J25" i="13"/>
  <c r="K25" i="13"/>
  <c r="M25" i="13"/>
  <c r="N25" i="13"/>
  <c r="D29" i="4" s="1"/>
  <c r="O25" i="13"/>
  <c r="E29" i="4" s="1"/>
  <c r="P25" i="13"/>
  <c r="F29" i="4" s="1"/>
  <c r="Q25" i="13"/>
  <c r="G29" i="4" s="1"/>
  <c r="R25" i="13"/>
  <c r="H29" i="4" s="1"/>
  <c r="S25" i="13"/>
  <c r="I29" i="4" s="1"/>
  <c r="T25" i="13"/>
  <c r="J29" i="4" s="1"/>
  <c r="U25" i="13"/>
  <c r="K29" i="4" s="1"/>
  <c r="V25" i="13"/>
  <c r="L29" i="4" s="1"/>
  <c r="W25" i="13"/>
  <c r="M29" i="4" s="1"/>
  <c r="X25" i="13"/>
  <c r="N29" i="4" s="1"/>
  <c r="Y25" i="13"/>
  <c r="O29" i="4" s="1"/>
  <c r="Z25" i="13"/>
  <c r="P29" i="4" s="1"/>
  <c r="AA25" i="13"/>
  <c r="Q29" i="4" s="1"/>
  <c r="AB25" i="13"/>
  <c r="R29" i="4" s="1"/>
  <c r="AC25" i="13"/>
  <c r="AD25" i="13"/>
  <c r="T29" i="4" s="1"/>
  <c r="J16" i="12"/>
  <c r="K16" i="12"/>
  <c r="M16" i="12"/>
  <c r="C28" i="4" s="1"/>
  <c r="N16" i="12"/>
  <c r="D28" i="4" s="1"/>
  <c r="O16" i="12"/>
  <c r="E28" i="4" s="1"/>
  <c r="P16" i="12"/>
  <c r="F28" i="4" s="1"/>
  <c r="Q16" i="12"/>
  <c r="G28" i="4" s="1"/>
  <c r="R16" i="12"/>
  <c r="H28" i="4" s="1"/>
  <c r="S16" i="12"/>
  <c r="I28" i="4" s="1"/>
  <c r="T16" i="12"/>
  <c r="J28" i="4" s="1"/>
  <c r="U16" i="12"/>
  <c r="K28" i="4" s="1"/>
  <c r="V16" i="12"/>
  <c r="L28" i="4" s="1"/>
  <c r="W16" i="12"/>
  <c r="M28" i="4" s="1"/>
  <c r="X16" i="12"/>
  <c r="N28" i="4" s="1"/>
  <c r="Y16" i="12"/>
  <c r="O28" i="4" s="1"/>
  <c r="Z16" i="12"/>
  <c r="P28" i="4" s="1"/>
  <c r="AA16" i="12"/>
  <c r="Q28" i="4" s="1"/>
  <c r="AB16" i="12"/>
  <c r="R28" i="4" s="1"/>
  <c r="AC16" i="12"/>
  <c r="S28" i="4" s="1"/>
  <c r="AD16" i="12"/>
  <c r="T28" i="4" s="1"/>
  <c r="J21" i="9"/>
  <c r="K21" i="9"/>
  <c r="M21" i="9"/>
  <c r="C19" i="4" s="1"/>
  <c r="N21" i="9"/>
  <c r="D19" i="4" s="1"/>
  <c r="O21" i="9"/>
  <c r="E19" i="4" s="1"/>
  <c r="Q21" i="9"/>
  <c r="G19" i="4" s="1"/>
  <c r="R21" i="9"/>
  <c r="H19" i="4" s="1"/>
  <c r="S21" i="9"/>
  <c r="I19" i="4" s="1"/>
  <c r="T21" i="9"/>
  <c r="J19" i="4" s="1"/>
  <c r="U21" i="9"/>
  <c r="K19" i="4" s="1"/>
  <c r="V21" i="9"/>
  <c r="L19" i="4" s="1"/>
  <c r="W21" i="9"/>
  <c r="M19" i="4" s="1"/>
  <c r="X21" i="9"/>
  <c r="N19" i="4" s="1"/>
  <c r="Y21" i="9"/>
  <c r="O19" i="4" s="1"/>
  <c r="Z21" i="9"/>
  <c r="P19" i="4" s="1"/>
  <c r="AA21" i="9"/>
  <c r="Q19" i="4" s="1"/>
  <c r="AB21" i="9"/>
  <c r="R19" i="4" s="1"/>
  <c r="AC21" i="9"/>
  <c r="S19" i="4" s="1"/>
  <c r="AD21" i="9"/>
  <c r="M117" i="15"/>
  <c r="N117" i="15"/>
  <c r="O543" i="15"/>
  <c r="O117" i="15"/>
  <c r="P543" i="15"/>
  <c r="P117" i="15"/>
  <c r="Q543" i="15"/>
  <c r="Q117" i="15"/>
  <c r="R543" i="15"/>
  <c r="R117" i="15"/>
  <c r="S543" i="15"/>
  <c r="S117" i="15"/>
  <c r="T543" i="15"/>
  <c r="T117" i="15"/>
  <c r="U543" i="15"/>
  <c r="U117" i="15"/>
  <c r="V543" i="15"/>
  <c r="V117" i="15"/>
  <c r="W543" i="15"/>
  <c r="W117" i="15"/>
  <c r="X543" i="15"/>
  <c r="X117" i="15"/>
  <c r="Y543" i="15"/>
  <c r="Y117" i="15"/>
  <c r="Z543" i="15"/>
  <c r="Z117" i="15"/>
  <c r="AA543" i="15"/>
  <c r="AA117" i="15"/>
  <c r="AB543" i="15"/>
  <c r="AB117" i="15"/>
  <c r="AC117" i="15"/>
  <c r="AD117" i="15"/>
  <c r="J543" i="15"/>
  <c r="J117" i="15"/>
  <c r="K117" i="15"/>
  <c r="K15" i="4"/>
  <c r="P15" i="4"/>
  <c r="R15" i="4"/>
  <c r="T15" i="4"/>
  <c r="S29" i="4"/>
  <c r="C29" i="4"/>
  <c r="M31" i="16"/>
  <c r="C18" i="4" s="1"/>
  <c r="N31" i="16"/>
  <c r="D18" i="4" s="1"/>
  <c r="O31" i="16"/>
  <c r="E18" i="4" s="1"/>
  <c r="P31" i="16"/>
  <c r="F18" i="4" s="1"/>
  <c r="Q31" i="16"/>
  <c r="G18" i="4" s="1"/>
  <c r="R31" i="16"/>
  <c r="H18" i="4" s="1"/>
  <c r="S31" i="16"/>
  <c r="I18" i="4" s="1"/>
  <c r="T31" i="16"/>
  <c r="J18" i="4" s="1"/>
  <c r="U31" i="16"/>
  <c r="K18" i="4" s="1"/>
  <c r="V31" i="16"/>
  <c r="L18" i="4" s="1"/>
  <c r="W31" i="16"/>
  <c r="M18" i="4" s="1"/>
  <c r="X31" i="16"/>
  <c r="N18" i="4" s="1"/>
  <c r="Y31" i="16"/>
  <c r="O18" i="4" s="1"/>
  <c r="Z31" i="16"/>
  <c r="P18" i="4" s="1"/>
  <c r="AA31" i="16"/>
  <c r="Q18" i="4" s="1"/>
  <c r="AB31" i="16"/>
  <c r="R18" i="4" s="1"/>
  <c r="AC31" i="16"/>
  <c r="S18" i="4" s="1"/>
  <c r="AD31" i="16"/>
  <c r="T18" i="4" s="1"/>
  <c r="K31" i="16"/>
  <c r="J31" i="16"/>
  <c r="M20" i="7"/>
  <c r="C17" i="4" s="1"/>
  <c r="N20" i="7"/>
  <c r="D17" i="4" s="1"/>
  <c r="O20" i="7"/>
  <c r="E17" i="4" s="1"/>
  <c r="P20" i="7"/>
  <c r="F17" i="4" s="1"/>
  <c r="Q20" i="7"/>
  <c r="G17" i="4" s="1"/>
  <c r="R20" i="7"/>
  <c r="H17" i="4" s="1"/>
  <c r="S20" i="7"/>
  <c r="I17" i="4" s="1"/>
  <c r="T20" i="7"/>
  <c r="J17" i="4" s="1"/>
  <c r="U20" i="7"/>
  <c r="K17" i="4" s="1"/>
  <c r="V20" i="7"/>
  <c r="L17" i="4" s="1"/>
  <c r="W20" i="7"/>
  <c r="M17" i="4" s="1"/>
  <c r="X20" i="7"/>
  <c r="N17" i="4" s="1"/>
  <c r="Y20" i="7"/>
  <c r="O17" i="4" s="1"/>
  <c r="Z20" i="7"/>
  <c r="P17" i="4" s="1"/>
  <c r="AA20" i="7"/>
  <c r="Q17" i="4" s="1"/>
  <c r="AB20" i="7"/>
  <c r="R17" i="4" s="1"/>
  <c r="AC20" i="7"/>
  <c r="S17" i="4" s="1"/>
  <c r="AD20" i="7"/>
  <c r="T17" i="4" s="1"/>
  <c r="L20" i="7"/>
  <c r="B17" i="4" s="1"/>
  <c r="E15" i="4"/>
  <c r="H15" i="4"/>
  <c r="L15" i="4"/>
  <c r="O15" i="4"/>
  <c r="S15" i="4"/>
  <c r="C20" i="4"/>
  <c r="O20" i="4"/>
  <c r="F19" i="4"/>
  <c r="T19" i="4"/>
  <c r="M71" i="5"/>
  <c r="M52" i="5"/>
  <c r="N52" i="5"/>
  <c r="O71" i="5"/>
  <c r="O52" i="5"/>
  <c r="P52" i="5"/>
  <c r="Q71" i="5"/>
  <c r="Q52" i="5"/>
  <c r="R52" i="5"/>
  <c r="S71" i="5"/>
  <c r="S52" i="5"/>
  <c r="T52" i="5"/>
  <c r="U71" i="5"/>
  <c r="U52" i="5"/>
  <c r="V52" i="5"/>
  <c r="W71" i="5"/>
  <c r="W52" i="5"/>
  <c r="X52" i="5"/>
  <c r="Y71" i="5"/>
  <c r="Y52" i="5"/>
  <c r="Z71" i="5"/>
  <c r="Z52" i="5"/>
  <c r="AA71" i="5"/>
  <c r="AA52" i="5"/>
  <c r="AB52" i="5"/>
  <c r="AC71" i="5"/>
  <c r="AC52" i="5"/>
  <c r="AD52" i="5"/>
  <c r="J71" i="5"/>
  <c r="J116" i="5" s="1"/>
  <c r="K71" i="5"/>
  <c r="K52" i="5"/>
  <c r="AD9" i="14"/>
  <c r="T30" i="4" s="1"/>
  <c r="AC9" i="14"/>
  <c r="S30" i="4" s="1"/>
  <c r="AB9" i="14"/>
  <c r="R30" i="4" s="1"/>
  <c r="AA9" i="14"/>
  <c r="Q30" i="4" s="1"/>
  <c r="Z9" i="14"/>
  <c r="P30" i="4"/>
  <c r="Y9" i="14"/>
  <c r="O30" i="4" s="1"/>
  <c r="X9" i="14"/>
  <c r="N30" i="4" s="1"/>
  <c r="W9" i="14"/>
  <c r="M30" i="4" s="1"/>
  <c r="V9" i="14"/>
  <c r="L30" i="4"/>
  <c r="U9" i="14"/>
  <c r="K30" i="4" s="1"/>
  <c r="T9" i="14"/>
  <c r="J30" i="4" s="1"/>
  <c r="S9" i="14"/>
  <c r="I30" i="4" s="1"/>
  <c r="R9" i="14"/>
  <c r="H30" i="4" s="1"/>
  <c r="Q9" i="14"/>
  <c r="G30" i="4" s="1"/>
  <c r="P9" i="14"/>
  <c r="F30" i="4" s="1"/>
  <c r="O9" i="14"/>
  <c r="E30" i="4" s="1"/>
  <c r="N9" i="14"/>
  <c r="D30" i="4" s="1"/>
  <c r="M9" i="14"/>
  <c r="C30" i="4" s="1"/>
  <c r="L9" i="14"/>
  <c r="B30" i="4" s="1"/>
  <c r="K9" i="14"/>
  <c r="J9" i="14"/>
  <c r="K20" i="7"/>
  <c r="J20" i="7"/>
  <c r="L8" i="2"/>
  <c r="I8" i="2"/>
  <c r="L9" i="2"/>
  <c r="I9" i="2"/>
  <c r="L10" i="2"/>
  <c r="I10" i="2"/>
  <c r="L11" i="2"/>
  <c r="I11" i="2"/>
  <c r="L12" i="2"/>
  <c r="I12" i="2"/>
  <c r="L13" i="2"/>
  <c r="I13" i="2"/>
  <c r="L14" i="2"/>
  <c r="I14" i="2"/>
  <c r="L15" i="2"/>
  <c r="I15" i="2"/>
  <c r="L16" i="2"/>
  <c r="I16" i="2"/>
  <c r="L17" i="2"/>
  <c r="I17" i="2"/>
  <c r="L18" i="2"/>
  <c r="I18" i="2"/>
  <c r="L19" i="2"/>
  <c r="I19" i="2"/>
  <c r="L20" i="2"/>
  <c r="I20" i="2"/>
  <c r="L21" i="2"/>
  <c r="I21" i="2"/>
  <c r="L22" i="2"/>
  <c r="I22" i="2"/>
  <c r="L23" i="2"/>
  <c r="I23" i="2"/>
  <c r="L24" i="2"/>
  <c r="I24" i="2"/>
  <c r="L25" i="2"/>
  <c r="I25" i="2"/>
  <c r="L26" i="2"/>
  <c r="I26" i="2"/>
  <c r="L27" i="2"/>
  <c r="I27" i="2"/>
  <c r="L28" i="2"/>
  <c r="I28" i="2"/>
  <c r="L29" i="2"/>
  <c r="I29" i="2"/>
  <c r="L30" i="2"/>
  <c r="I30" i="2"/>
  <c r="L7" i="2"/>
  <c r="L31" i="2" s="1"/>
  <c r="I7" i="2"/>
  <c r="I31" i="2" s="1"/>
  <c r="J31" i="2"/>
  <c r="K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N15" i="4"/>
  <c r="J15" i="4"/>
  <c r="F15" i="4"/>
  <c r="D15" i="4"/>
  <c r="M380" i="15"/>
  <c r="N404" i="15"/>
  <c r="I20" i="7"/>
  <c r="L420" i="15"/>
  <c r="N543" i="15"/>
  <c r="K404" i="15"/>
  <c r="I9" i="14"/>
  <c r="L117" i="15"/>
  <c r="L46" i="9"/>
  <c r="B20" i="4" s="1"/>
  <c r="AD557" i="15" l="1"/>
  <c r="T33" i="4" s="1"/>
  <c r="AB557" i="15"/>
  <c r="R33" i="4" s="1"/>
  <c r="Z557" i="15"/>
  <c r="P33" i="4" s="1"/>
  <c r="X557" i="15"/>
  <c r="N33" i="4" s="1"/>
  <c r="V557" i="15"/>
  <c r="L33" i="4" s="1"/>
  <c r="T557" i="15"/>
  <c r="J33" i="4" s="1"/>
  <c r="J557" i="15"/>
  <c r="AC557" i="15"/>
  <c r="S33" i="4" s="1"/>
  <c r="AA557" i="15"/>
  <c r="Q33" i="4" s="1"/>
  <c r="Y557" i="15"/>
  <c r="O33" i="4" s="1"/>
  <c r="W557" i="15"/>
  <c r="M33" i="4" s="1"/>
  <c r="U557" i="15"/>
  <c r="K33" i="4" s="1"/>
  <c r="S557" i="15"/>
  <c r="I33" i="4" s="1"/>
  <c r="Q557" i="15"/>
  <c r="G33" i="4" s="1"/>
  <c r="O557" i="15"/>
  <c r="E33" i="4" s="1"/>
  <c r="R557" i="15"/>
  <c r="H33" i="4" s="1"/>
  <c r="P557" i="15"/>
  <c r="F33" i="4" s="1"/>
  <c r="N557" i="15"/>
  <c r="D33" i="4" s="1"/>
  <c r="K557" i="15"/>
  <c r="M557" i="15"/>
  <c r="C33" i="4" s="1"/>
  <c r="AA116" i="5"/>
  <c r="Q13" i="4" s="1"/>
  <c r="Y116" i="5"/>
  <c r="O13" i="4" s="1"/>
  <c r="Q116" i="5"/>
  <c r="P116" i="5"/>
  <c r="X116" i="5"/>
  <c r="AC116" i="5"/>
  <c r="S13" i="4" s="1"/>
  <c r="S116" i="5"/>
  <c r="I13" i="4" s="1"/>
  <c r="Z116" i="5"/>
  <c r="U116" i="5"/>
  <c r="M116" i="5"/>
  <c r="C13" i="4" s="1"/>
  <c r="T116" i="5"/>
  <c r="J13" i="4" s="1"/>
  <c r="AD116" i="5"/>
  <c r="K116" i="5"/>
  <c r="W116" i="5"/>
  <c r="O116" i="5"/>
  <c r="V116" i="5"/>
  <c r="L13" i="4" s="1"/>
  <c r="I484" i="15"/>
  <c r="L484" i="15"/>
  <c r="I380" i="15"/>
  <c r="L404" i="15"/>
  <c r="I430" i="15"/>
  <c r="L201" i="15"/>
  <c r="I201" i="15"/>
  <c r="I404" i="15"/>
  <c r="L543" i="15"/>
  <c r="I129" i="10"/>
  <c r="L129" i="10"/>
  <c r="B27" i="4" s="1"/>
  <c r="T13" i="4"/>
  <c r="L52" i="5"/>
  <c r="I52" i="5"/>
  <c r="R13" i="4"/>
  <c r="K13" i="4"/>
  <c r="L71" i="5"/>
  <c r="N13" i="4"/>
  <c r="I71" i="5"/>
  <c r="P13" i="4"/>
  <c r="H13" i="4"/>
  <c r="M13" i="4"/>
  <c r="E13" i="4"/>
  <c r="G13" i="4"/>
  <c r="F13" i="4"/>
  <c r="B22" i="4"/>
  <c r="L25" i="13"/>
  <c r="B29" i="4" s="1"/>
  <c r="B15" i="4"/>
  <c r="L21" i="9"/>
  <c r="B19" i="4" s="1"/>
  <c r="B16" i="4"/>
  <c r="I31" i="16"/>
  <c r="L31" i="16"/>
  <c r="B18" i="4" s="1"/>
  <c r="I21" i="9"/>
  <c r="I46" i="9"/>
  <c r="L16" i="12"/>
  <c r="B28" i="4" s="1"/>
  <c r="I16" i="12"/>
  <c r="L371" i="15"/>
  <c r="I371" i="15"/>
  <c r="L557" i="15" l="1"/>
  <c r="B33" i="4" s="1"/>
  <c r="S34" i="4"/>
  <c r="S38" i="4" s="1"/>
  <c r="K34" i="4"/>
  <c r="K38" i="4" s="1"/>
  <c r="T34" i="4"/>
  <c r="T38" i="4" s="1"/>
  <c r="E34" i="4"/>
  <c r="E38" i="4" s="1"/>
  <c r="J34" i="4"/>
  <c r="J38" i="4" s="1"/>
  <c r="Q34" i="4"/>
  <c r="Q38" i="4" s="1"/>
  <c r="L34" i="4"/>
  <c r="L38" i="4" s="1"/>
  <c r="I34" i="4"/>
  <c r="I38" i="4" s="1"/>
  <c r="O34" i="4"/>
  <c r="O38" i="4" s="1"/>
  <c r="H34" i="4"/>
  <c r="H38" i="4" s="1"/>
  <c r="G34" i="4"/>
  <c r="G38" i="4" s="1"/>
  <c r="P34" i="4"/>
  <c r="P38" i="4" s="1"/>
  <c r="C34" i="4"/>
  <c r="C38" i="4" s="1"/>
  <c r="R34" i="4"/>
  <c r="R38" i="4" s="1"/>
  <c r="M34" i="4"/>
  <c r="M38" i="4" s="1"/>
  <c r="F34" i="4"/>
  <c r="F38" i="4" s="1"/>
  <c r="N34" i="4"/>
  <c r="N38" i="4" s="1"/>
  <c r="I543" i="15" l="1"/>
  <c r="I556" i="15"/>
  <c r="I557" i="15" s="1"/>
  <c r="L103" i="5" l="1"/>
  <c r="L87" i="5" l="1"/>
  <c r="I115" i="5"/>
  <c r="I116" i="5" s="1"/>
  <c r="L92" i="5"/>
  <c r="L102" i="5"/>
  <c r="L101" i="5"/>
  <c r="L94" i="5"/>
  <c r="L108" i="5"/>
  <c r="L110" i="5"/>
  <c r="L97" i="5"/>
  <c r="L98" i="5"/>
  <c r="L109" i="5"/>
  <c r="L91" i="5"/>
  <c r="L106" i="5"/>
  <c r="L99" i="5"/>
  <c r="L100" i="5"/>
  <c r="L89" i="5"/>
  <c r="L104" i="5"/>
  <c r="L95" i="5"/>
  <c r="L96" i="5"/>
  <c r="L90" i="5"/>
  <c r="N115" i="5"/>
  <c r="N116" i="5" s="1"/>
  <c r="D13" i="4" s="1"/>
  <c r="D34" i="4" s="1"/>
  <c r="D38" i="4" s="1"/>
  <c r="L105" i="5"/>
  <c r="L107" i="5"/>
  <c r="L93" i="5"/>
  <c r="L88" i="5" l="1"/>
  <c r="L115" i="5" s="1"/>
  <c r="L116" i="5" s="1"/>
  <c r="B13" i="4" s="1"/>
  <c r="B34" i="4" s="1"/>
  <c r="B38" i="4" s="1"/>
</calcChain>
</file>

<file path=xl/comments1.xml><?xml version="1.0" encoding="utf-8"?>
<comments xmlns="http://schemas.openxmlformats.org/spreadsheetml/2006/main">
  <authors>
    <author>Petrlíková Sylva</author>
  </authors>
  <commentLis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Požadavek na inv. akci bude předán k realizaci odboru investičnímu</t>
        </r>
      </text>
    </comment>
    <comment ref="D66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Odvětvový odbor nedoporučuje vzhledem k probíhající transformaci
</t>
        </r>
      </text>
    </comment>
    <comment ref="D82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odvětvový odbor nedoporučuje realizovat akci v plánovaném objemu</t>
        </r>
      </text>
    </comment>
    <comment ref="D83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Odv. odbor doporučuje realizaci akce v rozsahu max. 7 parkovacích míst</t>
        </r>
      </text>
    </comment>
    <comment ref="D84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Odv. odbor doporučuje realizaci akce v rozsahu max. 7 parkovacích míst</t>
        </r>
      </text>
    </comment>
    <comment ref="D230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
</t>
        </r>
      </text>
    </comment>
    <comment ref="D232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</t>
        </r>
      </text>
    </comment>
    <comment ref="D234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</t>
        </r>
      </text>
    </comment>
    <comment ref="D235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</t>
        </r>
      </text>
    </comment>
    <comment ref="D238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</t>
        </r>
      </text>
    </comment>
    <comment ref="D242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</t>
        </r>
      </text>
    </comment>
    <comment ref="D243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</t>
        </r>
      </text>
    </comment>
    <comment ref="D244" authorId="0">
      <text>
        <r>
          <rPr>
            <b/>
            <sz val="9"/>
            <color indexed="81"/>
            <rFont val="Tahoma"/>
            <family val="2"/>
            <charset val="238"/>
          </rPr>
          <t>Petrlíková Sylva:</t>
        </r>
        <r>
          <rPr>
            <sz val="9"/>
            <color indexed="81"/>
            <rFont val="Tahoma"/>
            <family val="2"/>
            <charset val="238"/>
          </rPr>
          <t xml:space="preserve">
Zařazeno do strategických projektů SMO</t>
        </r>
      </text>
    </comment>
  </commentList>
</comments>
</file>

<file path=xl/sharedStrings.xml><?xml version="1.0" encoding="utf-8"?>
<sst xmlns="http://schemas.openxmlformats.org/spreadsheetml/2006/main" count="5130" uniqueCount="836">
  <si>
    <t>Stránka č. 1</t>
  </si>
  <si>
    <t xml:space="preserve">Nositel požadavku: </t>
  </si>
  <si>
    <t>Odbor dopravy  (ORJ 100)</t>
  </si>
  <si>
    <t>OdPa - 2212 - Silnice</t>
  </si>
  <si>
    <t>Odbor hospodářské správy  (ORJ 130)</t>
  </si>
  <si>
    <t>Odbor hospodářské správy  (ORJ 136)</t>
  </si>
  <si>
    <t xml:space="preserve"> Městská policie Ostrava (ORJ 270)</t>
  </si>
  <si>
    <t>Odbor ochrany životního prostředí  (ORJ 190)</t>
  </si>
  <si>
    <t>Odbor investiční  (ORJ 230)</t>
  </si>
  <si>
    <t>OdPa - 2219 - Ostatní záležitosti pozemních komunikací</t>
  </si>
  <si>
    <t>OdPa - 2271 - Ostatní dráhy</t>
  </si>
  <si>
    <t xml:space="preserve">OdPa - 3631 - Veřejné osvětlení </t>
  </si>
  <si>
    <t>Odbor dopravy (ORJ 100) CELKEM</t>
  </si>
  <si>
    <t>Stránka č. 2</t>
  </si>
  <si>
    <t>Ostravské výstavy, a.s.</t>
  </si>
  <si>
    <t>Divadlo loutek Ostrava, p.o.</t>
  </si>
  <si>
    <t>Národní divadlo moravskoslezské, p.o.</t>
  </si>
  <si>
    <t>OdPa - 3149 -Ostatní zařízení související s výchovou a vzděláváním mládeže</t>
  </si>
  <si>
    <t>Sportovní a rekreační zařízení města Ostravy, s.r.o.</t>
  </si>
  <si>
    <t>VÍTKOVICE ARÉNA, a.s.</t>
  </si>
  <si>
    <t>Investiční akce</t>
  </si>
  <si>
    <t>Domov pro seniory Kamenec</t>
  </si>
  <si>
    <t>Domov Slunovrat</t>
  </si>
  <si>
    <t xml:space="preserve">Čtyřlístek- centrum  </t>
  </si>
  <si>
    <t>DS Čujkovova</t>
  </si>
  <si>
    <t>DS Iris</t>
  </si>
  <si>
    <t>DS Magnolie</t>
  </si>
  <si>
    <t>Středisko volného času Korunka, O.-Mar. Hory, p.o.</t>
  </si>
  <si>
    <t>Středisko volného času, O.-Zábřeh, p.o.</t>
  </si>
  <si>
    <t>Dům dětí a mládeže, Ostrava - Poruba, p.o.</t>
  </si>
  <si>
    <t>Stránka č. 6</t>
  </si>
  <si>
    <t>Stránka č. 5</t>
  </si>
  <si>
    <t>Stránka č. 27</t>
  </si>
  <si>
    <t>Stránka č. 28</t>
  </si>
  <si>
    <t>Středisko volného času, O.-Mor. Ostrava, p.o.</t>
  </si>
  <si>
    <t>HZS MSK</t>
  </si>
  <si>
    <t>strojní investice</t>
  </si>
  <si>
    <t>Odbor investiční (ORJ 230) CELKEM</t>
  </si>
  <si>
    <t>Stránka č. 7</t>
  </si>
  <si>
    <t>Stránka č. 11</t>
  </si>
  <si>
    <t>Stránka č. 16</t>
  </si>
  <si>
    <t>Stránka č. 18</t>
  </si>
  <si>
    <t>Stránka č. 19</t>
  </si>
  <si>
    <t>Stránka č. 20</t>
  </si>
  <si>
    <t xml:space="preserve">OdPa - 2212 - Silnice </t>
  </si>
  <si>
    <t xml:space="preserve">OdPa - 2219 - Ostatní záležitosti pozemních komunikací </t>
  </si>
  <si>
    <t>OdPa - 2221 - Provoz veřejné silniční dopravy</t>
  </si>
  <si>
    <t>OdPa - 2310 - Pitná voda</t>
  </si>
  <si>
    <r>
      <t>OdPa-2321-</t>
    </r>
    <r>
      <rPr>
        <b/>
        <sz val="10"/>
        <rFont val="Arial"/>
        <family val="2"/>
        <charset val="238"/>
      </rPr>
      <t>Odvádění a číštění odpadních vod a nakládání s kaly</t>
    </r>
  </si>
  <si>
    <t>OdPa - 3113 -Základní školy</t>
  </si>
  <si>
    <t>OdPa - 3529 - Ostatní ústavní péče</t>
  </si>
  <si>
    <t>OdPa - 3639 - Komunální služby a územní rozvoj</t>
  </si>
  <si>
    <t>OdPa - 3741 - Ochrana druhů a stanovišť</t>
  </si>
  <si>
    <t>OdPa - 3744 - Protierozní, protilavinová a protipož. ochrana</t>
  </si>
  <si>
    <t>OdPa - 4357 - Domovy</t>
  </si>
  <si>
    <t>OdPa - 2229 - Ostatní záležitosti v silniční dopravě</t>
  </si>
  <si>
    <t>OdPa - 2334 -Revitalizace říčních systémů</t>
  </si>
  <si>
    <t>Název stavby</t>
  </si>
  <si>
    <t xml:space="preserve">  C E L K E 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</si>
  <si>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</si>
  <si>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</si>
  <si>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</si>
  <si>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</si>
  <si>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</si>
  <si>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</si>
  <si>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</si>
  <si>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</si>
  <si>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</si>
  <si>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</si>
  <si>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</si>
  <si>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</si>
  <si>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Celková</t>
  </si>
  <si>
    <t>Očekávané</t>
  </si>
  <si>
    <t>(13)</t>
  </si>
  <si>
    <t>sloupec 1</t>
  </si>
  <si>
    <t>sloupec 4</t>
  </si>
  <si>
    <t>sloupec 5</t>
  </si>
  <si>
    <t>sloupec 6</t>
  </si>
  <si>
    <t>(14)</t>
  </si>
  <si>
    <t>Statutární město Ostrava</t>
  </si>
  <si>
    <t>r. 2013</t>
  </si>
  <si>
    <t>Veřejné rozpočty (stát, EU)</t>
  </si>
  <si>
    <t>Jiné zdroje (vlastní zdroje ÚMOb., spol.)</t>
  </si>
  <si>
    <t>Poznámka:</t>
  </si>
  <si>
    <t xml:space="preserve">sloupec (1) =           </t>
  </si>
  <si>
    <t xml:space="preserve">sloupec (4) = </t>
  </si>
  <si>
    <t>(15)</t>
  </si>
  <si>
    <t>finanční údaje v tis. Kč</t>
  </si>
  <si>
    <t>EIB</t>
  </si>
  <si>
    <t>Celkové rozpočtové náklady stavby</t>
  </si>
  <si>
    <t>Veřejné rozpočty (stát/EU)</t>
  </si>
  <si>
    <t>Jiné zdroje (vlastní zdroje, ÚMOb.)</t>
  </si>
  <si>
    <t>(16)</t>
  </si>
  <si>
    <t>(17)</t>
  </si>
  <si>
    <t>(18)</t>
  </si>
  <si>
    <t>(19)</t>
  </si>
  <si>
    <t>(20)</t>
  </si>
  <si>
    <t>r. 2014</t>
  </si>
  <si>
    <t>Skutečné</t>
  </si>
  <si>
    <t>(21)</t>
  </si>
  <si>
    <t>Lokalita stavby</t>
  </si>
  <si>
    <t>Investor</t>
  </si>
  <si>
    <t>Rok</t>
  </si>
  <si>
    <t>zahájení</t>
  </si>
  <si>
    <t>dokončení</t>
  </si>
  <si>
    <t>§</t>
  </si>
  <si>
    <t>Pol.</t>
  </si>
  <si>
    <t>Org.</t>
  </si>
  <si>
    <t>…</t>
  </si>
  <si>
    <t>(22)</t>
  </si>
  <si>
    <t>krytí rozpočtem SMO</t>
  </si>
  <si>
    <t>krytí z rámcového úvěru EIB</t>
  </si>
  <si>
    <t>(5) + (6) + (7) + (8) + (9)</t>
  </si>
  <si>
    <t>předpokládaný převod z rozpočtu SMO r.2010 do následujícího roku 2011 (nedočerpané prostředky rozpočtu SMO)</t>
  </si>
  <si>
    <r>
      <t xml:space="preserve">požadavek na kapitálový rozpočet SMO v roce 2011 nad rámec převodu </t>
    </r>
    <r>
      <rPr>
        <b/>
        <sz val="11"/>
        <rFont val="Arial"/>
        <family val="2"/>
        <charset val="238"/>
      </rPr>
      <t>(NEZAHRNUJE převod z roku 2010 uvedený ve sloupci (5) !!!!)</t>
    </r>
  </si>
  <si>
    <t>(2) + (3) + (4) + (10) + (11) + (12) + (13) + (14) + (15) + (16) + (17) + (18) + (19) + (19) + (20) + (21) + (22)</t>
  </si>
  <si>
    <t>Požadavky na kapitálový rozpočet statutárního města Ostravy pro rok 2012 a kapitálový výhled pro léta 2013 - 2015</t>
  </si>
  <si>
    <r>
      <t xml:space="preserve">plnění do </t>
    </r>
    <r>
      <rPr>
        <b/>
        <sz val="11"/>
        <rFont val="Arial CE"/>
        <charset val="238"/>
      </rPr>
      <t>12/2010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</si>
  <si>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2011</t>
    </r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</si>
  <si>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2012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</si>
  <si>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r.2011</t>
    </r>
  </si>
  <si>
    <t>Požadavek na rok 2012</t>
  </si>
  <si>
    <t>r. 2015</t>
  </si>
  <si>
    <t>Kapitálový výhled na léta 2013 - 2015</t>
  </si>
  <si>
    <t>Rozpočtová skladba na r.2012</t>
  </si>
  <si>
    <r>
      <t>Plnění po r.</t>
    </r>
    <r>
      <rPr>
        <b/>
        <sz val="11"/>
        <rFont val="Arial CE"/>
        <charset val="238"/>
      </rPr>
      <t>2015</t>
    </r>
  </si>
  <si>
    <t>Zpracoval:</t>
  </si>
  <si>
    <t>Nositel požadavku:</t>
  </si>
  <si>
    <t>OBSAH :</t>
  </si>
  <si>
    <t>Odbory MMO</t>
  </si>
  <si>
    <t>strana č.</t>
  </si>
  <si>
    <t>Odbor dopravy (ORJ 100)</t>
  </si>
  <si>
    <t>~</t>
  </si>
  <si>
    <t>Městská policie Ostrava (ORJ 270)</t>
  </si>
  <si>
    <t>Odbor majetkový (ORJ 137)</t>
  </si>
  <si>
    <t>Odbor investiční (ORJ 230)</t>
  </si>
  <si>
    <t>Odbor ochrany životního prostředí (ORJ 190)</t>
  </si>
  <si>
    <r>
      <t>Finanční údaje</t>
    </r>
    <r>
      <rPr>
        <b/>
        <sz val="12"/>
        <rFont val="Arial"/>
        <family val="2"/>
      </rPr>
      <t xml:space="preserve"> v tis. Kč</t>
    </r>
  </si>
  <si>
    <t>Název odboru</t>
  </si>
  <si>
    <t>Krytí z rámcového úvěru EIB</t>
  </si>
  <si>
    <t>Odbor Archiv města Ostravy</t>
  </si>
  <si>
    <t>Odbor dopravně správních činností</t>
  </si>
  <si>
    <t>Odbor financí a rozpočtu (ORJ 120)</t>
  </si>
  <si>
    <t>Kancelář primátora</t>
  </si>
  <si>
    <t>Odbor vnitřních věcí</t>
  </si>
  <si>
    <t>Živnostenský úřad</t>
  </si>
  <si>
    <t>Odbory MMO   CELKEM</t>
  </si>
  <si>
    <t>Městské obvody  CELKEM</t>
  </si>
  <si>
    <t>Městské obvody + odbory MMO CELKEM</t>
  </si>
  <si>
    <t>Odbor hospodářské správy (ORJ 130)</t>
  </si>
  <si>
    <t>Odbor hospodářské správy (ORJ 136)</t>
  </si>
  <si>
    <t>Odbor projektů IT služeb a outsourcingu (ORJ 133)</t>
  </si>
  <si>
    <t>Odbor projektů IT služeb a outsourcingu (ORJ 134)</t>
  </si>
  <si>
    <t>r. 2016</t>
  </si>
  <si>
    <t xml:space="preserve">Rozpočtová skladba </t>
  </si>
  <si>
    <t>Investiční požadavky - odbor SVŠ</t>
  </si>
  <si>
    <t>OdPa - 3412 - Sportovní zařízení v majetku obce</t>
  </si>
  <si>
    <t>Odbor hospodářské správy (ORJ 136, 130)</t>
  </si>
  <si>
    <t>r. 2017</t>
  </si>
  <si>
    <t>Dům kultury města Ostravy, a.s</t>
  </si>
  <si>
    <t>DK POKLAD, s.r.o.</t>
  </si>
  <si>
    <t>Dům kultury Akord Ostrava-Zábřeh, s.r.o.</t>
  </si>
  <si>
    <t>MHF Janáčkův máj, o.p.s.</t>
  </si>
  <si>
    <t>Janáčkova filharmonie Ostrava, p.o.</t>
  </si>
  <si>
    <t>Komorní scéna Aréna, p.o.</t>
  </si>
  <si>
    <t>Knihovna města Ostravy, p.o.</t>
  </si>
  <si>
    <t>Ostravské muzeum, p.o.</t>
  </si>
  <si>
    <t>Lidová konzervatoř a Múzická škola, p.o.</t>
  </si>
  <si>
    <t>OdPa - 3522 - Ostatní nemocnice</t>
  </si>
  <si>
    <t>Stránka č. 8</t>
  </si>
  <si>
    <t>Stránka č. 12</t>
  </si>
  <si>
    <t>Stránka č. 13</t>
  </si>
  <si>
    <t>Kancelář primátora, Městská policie Ostrava (ORJ 270)</t>
  </si>
  <si>
    <t>Stránka č. 17</t>
  </si>
  <si>
    <t>Stránka č. 24</t>
  </si>
  <si>
    <t>ORJ 180 CELKEM</t>
  </si>
  <si>
    <t>Stránka č. 29</t>
  </si>
  <si>
    <t>Stránka č. 30</t>
  </si>
  <si>
    <t>OdPa - 3314 - Činnosti knihovnické</t>
  </si>
  <si>
    <t>OdPa - 3315 - Činnosti muzeí a galerií</t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</si>
  <si>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2015</t>
    </r>
  </si>
  <si>
    <t>Požadavek na rok 2015</t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</si>
  <si>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r.2014</t>
    </r>
  </si>
  <si>
    <t>r. 2018</t>
  </si>
  <si>
    <t>Kapitálový výhled na léta 2016- 2018</t>
  </si>
  <si>
    <r>
      <t>Plnění po r.</t>
    </r>
    <r>
      <rPr>
        <b/>
        <sz val="11"/>
        <rFont val="Arial CE"/>
        <charset val="238"/>
      </rPr>
      <t>2018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</si>
  <si>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2014</t>
    </r>
  </si>
  <si>
    <r>
      <t xml:space="preserve">plnění do </t>
    </r>
    <r>
      <rPr>
        <b/>
        <sz val="11"/>
        <rFont val="Arial CE"/>
        <charset val="238"/>
      </rPr>
      <t>12/2013</t>
    </r>
  </si>
  <si>
    <t>DS Sluníčko</t>
  </si>
  <si>
    <t>Domov  Korýtko</t>
  </si>
  <si>
    <t>OdPa - 3319 - Ostatní záležitosti kultury</t>
  </si>
  <si>
    <t>OdPa - 5522 - Ost.činnosti v integrovaném záchr.systému</t>
  </si>
  <si>
    <t>Stránka č. 3</t>
  </si>
  <si>
    <t>Stránka č. 4</t>
  </si>
  <si>
    <t>Stránka č. 10</t>
  </si>
  <si>
    <t>Stránka č. 14</t>
  </si>
  <si>
    <t>Stránka č. 21</t>
  </si>
  <si>
    <t>Stránka č. 23</t>
  </si>
  <si>
    <t xml:space="preserve">Odbor strategického rozvoje </t>
  </si>
  <si>
    <t>Útvar hlavního architekta a stavebního řádu (ORJ 210)</t>
  </si>
  <si>
    <t>Odbor kultury, sportu a volnočasových aktivit (ORJ 160)</t>
  </si>
  <si>
    <t>Odbor kultury, sportu a volnočasových aktivit (ORJ  161)</t>
  </si>
  <si>
    <t>Odbor sociálních věcí, zdravotnictví a vzdělanosti    (ORJ 180)</t>
  </si>
  <si>
    <t>Odbor sociálních věcí, zdravotnictví a vzdělanosti    (ORJ 170)</t>
  </si>
  <si>
    <t>Odbor sociálních věcí, zdravotnictví a vzdělanosti     (ORJ 140)</t>
  </si>
  <si>
    <t>Odbor sociálních věcí, zdravotnictví a vzdělanosti (ORJ 140)</t>
  </si>
  <si>
    <t>Odbor sociálních věcí, zdravotnictví a vzdělanosti (ORJ 180)</t>
  </si>
  <si>
    <t>Odbor sociálních věcí,zdravotnictví a vzdělanosti (ORJ 170)</t>
  </si>
  <si>
    <t>Odbor kultury, sportu a volnočasových aktivit (ORJ 161)</t>
  </si>
  <si>
    <r>
      <t xml:space="preserve">Seznam všech požadavků </t>
    </r>
    <r>
      <rPr>
        <b/>
        <u/>
        <sz val="24"/>
        <rFont val="Arial"/>
        <family val="2"/>
      </rPr>
      <t>odborů MMO</t>
    </r>
    <r>
      <rPr>
        <b/>
        <sz val="24"/>
        <rFont val="Arial"/>
        <family val="2"/>
      </rPr>
      <t xml:space="preserve"> na zařazení do investičního rozpočtu SMO na rok 2016</t>
    </r>
  </si>
  <si>
    <t>a kapitálového výhledu SMO na léta 2017 - 2019</t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</si>
  <si>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2016</t>
    </r>
  </si>
  <si>
    <t>Požadavek na rok 2016</t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</si>
  <si>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r.2015</t>
    </r>
  </si>
  <si>
    <t>Kapitálový výhled na léta 2017 - 2019</t>
  </si>
  <si>
    <t>r. 2019</t>
  </si>
  <si>
    <r>
      <t>Zbývá proinv. po r.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2019</t>
    </r>
  </si>
  <si>
    <r>
      <t xml:space="preserve">plnění do </t>
    </r>
    <r>
      <rPr>
        <b/>
        <sz val="11"/>
        <rFont val="Arial CE"/>
        <charset val="238"/>
      </rPr>
      <t>12/2014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</si>
  <si>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2015</t>
    </r>
  </si>
  <si>
    <t>Kapitálový výhled na léta 2017- 2019</t>
  </si>
  <si>
    <r>
      <t>Plnění po r.</t>
    </r>
    <r>
      <rPr>
        <b/>
        <sz val="11"/>
        <rFont val="Arial CE"/>
        <charset val="238"/>
      </rPr>
      <t>2019</t>
    </r>
  </si>
  <si>
    <t>předpokládaný převod z rozpočtu SMO r.2015 do následujícího roku 2016 (nedočerpané prostředky rozpočtu SMO)</t>
  </si>
  <si>
    <r>
      <t xml:space="preserve">požadavek na kapitálový rozpočet SMO v roce 2016 nad rámec převodu </t>
    </r>
    <r>
      <rPr>
        <b/>
        <sz val="11"/>
        <rFont val="Arial"/>
        <family val="2"/>
        <charset val="238"/>
      </rPr>
      <t>(NEZAHRNUJE převod z roku 2015 uvedený ve sloupci (5) !!!!)</t>
    </r>
  </si>
  <si>
    <t>Odbor strategického rozvoje</t>
  </si>
  <si>
    <t>Odbor sociálních věcí, zdravotnictví a vzdělanosti (ORJ 170)</t>
  </si>
  <si>
    <t>Útvar hlavního architekta a stavebního řádu  (ORJ 210)</t>
  </si>
  <si>
    <t>Spolufin.investic s MSK - ul.Mostní, I.etapa</t>
  </si>
  <si>
    <t>HRA</t>
  </si>
  <si>
    <t>Spolufin.investic s MSK - mosty ul.Výškovická</t>
  </si>
  <si>
    <t>OJI</t>
  </si>
  <si>
    <t>Spolufin.investic s MSK - mosty Bazaly, I.etapa</t>
  </si>
  <si>
    <t>SLO</t>
  </si>
  <si>
    <t>Spolufin.investic s MSK - ul.Mostní, II.etapa</t>
  </si>
  <si>
    <t>NBE</t>
  </si>
  <si>
    <t>Spolufin.investic s MSK - ul.Nová Krmelínská</t>
  </si>
  <si>
    <t>Spolufin.inv. s MSK - rek.křiž. Výškovická-Čujkovova</t>
  </si>
  <si>
    <t>Spolufin.investiv s MSK - Severní spoj</t>
  </si>
  <si>
    <t>POR</t>
  </si>
  <si>
    <t>Prodloužená Porážková, III. etapa</t>
  </si>
  <si>
    <t>MOP</t>
  </si>
  <si>
    <t>MK Sokolská, II. etapa (Pivovarská)</t>
  </si>
  <si>
    <t>MK Nová Porážková, II. etapa</t>
  </si>
  <si>
    <t>MK ul.Francouzská</t>
  </si>
  <si>
    <t>MK ul.Tomkova</t>
  </si>
  <si>
    <t>MK ul. Moravská - přeložka úseku k ul. Závodní</t>
  </si>
  <si>
    <t>Spolufinancování investičních staveb - org 3408</t>
  </si>
  <si>
    <t>PD údržba, rekonstrukce a výstavby SSZ</t>
  </si>
  <si>
    <t>Rek. SSZ křižovatky Českobratrská x Sokolská třída</t>
  </si>
  <si>
    <t>SSZ přechod pro chodce č. 2061 Těšínská, u kostela</t>
  </si>
  <si>
    <t>SSZ křižovatky Opavská x 17.listopadu</t>
  </si>
  <si>
    <t>SSZ křiž.  Opavská x Martinovská x Francouzská</t>
  </si>
  <si>
    <t>SSZ křižovatky Paskovská - Šrobárova</t>
  </si>
  <si>
    <t>SSZ přechodu pro chodce Porubská, u ZŠ</t>
  </si>
  <si>
    <t>SSZ přech. pro chodce Nová Hlučínská - Balbínova</t>
  </si>
  <si>
    <t>PET</t>
  </si>
  <si>
    <t>SSZ přechodu pro chodce Plzeňská - Dakota</t>
  </si>
  <si>
    <t>SBE</t>
  </si>
  <si>
    <t>Preference vozidel MHD</t>
  </si>
  <si>
    <t>Koordinované řízení dopravy</t>
  </si>
  <si>
    <t xml:space="preserve">Kontrola průjezdů na červenou v řízených křižovat. </t>
  </si>
  <si>
    <t>Další údržba, rekonstrukce a výstavba SSZ</t>
  </si>
  <si>
    <t>Automatizovaný systém řízení městského silničního provozu</t>
  </si>
  <si>
    <t>Záchytné parkoviště most Českobratrská</t>
  </si>
  <si>
    <t>Záchytné parkoviště Frýdlantské mosty</t>
  </si>
  <si>
    <t>Parkoviště ul.Nádražní</t>
  </si>
  <si>
    <t>Nákup parkovacích automatů</t>
  </si>
  <si>
    <t>Parkoviště u Haly Tatran</t>
  </si>
  <si>
    <t>Světelná signalizace švýcarské fondy - daň</t>
  </si>
  <si>
    <t>Švýcarské fondy - dodatkové aktivity</t>
  </si>
  <si>
    <t>Rek. tram.zastávky Sport Aréna - cyklostezka</t>
  </si>
  <si>
    <t>VIT</t>
  </si>
  <si>
    <t>Revitalizace Náměstí Republiky</t>
  </si>
  <si>
    <t>Rekonstrukce tram.smyčky Hlavní nádraží</t>
  </si>
  <si>
    <t>Nová linka MHD (DOV-Karolina-centrum)</t>
  </si>
  <si>
    <t>Terminál Hulváky, II.etapa</t>
  </si>
  <si>
    <t>MHH</t>
  </si>
  <si>
    <t>Rekonstrukce tramvajových mostů na ul. Plzeňská</t>
  </si>
  <si>
    <t>Zkvalitnění infrastruktury tramvajové dopravy</t>
  </si>
  <si>
    <t xml:space="preserve">Ekologizace dopravy v Porubě </t>
  </si>
  <si>
    <t>PD příprava staveb VO</t>
  </si>
  <si>
    <t>Stavby VO se sítí nn</t>
  </si>
  <si>
    <t>Rekonstrukce VO oblast Gustava Klimenta</t>
  </si>
  <si>
    <t>Doplnění VO Janová</t>
  </si>
  <si>
    <t>POL</t>
  </si>
  <si>
    <t>Rekonstrukce VO oblast Břustkova, Šeříkova</t>
  </si>
  <si>
    <t>Veřejné osvětlení oblast K Lípě</t>
  </si>
  <si>
    <t>Rekonstrukce VO Průběžná</t>
  </si>
  <si>
    <t>Rekonstrukce VO oblast Kramolišova</t>
  </si>
  <si>
    <t>Rekonstrukce VO oblast Předškolní</t>
  </si>
  <si>
    <t>Osvětlení přech. pro chodce na ul. 28.října a 1.máje</t>
  </si>
  <si>
    <t>Rekonstrukce VO oblast B.Nikodéma</t>
  </si>
  <si>
    <t>Rekonstrukce VO oblast Prokopská</t>
  </si>
  <si>
    <t>Rekonstrukce VO oblast Dvorní</t>
  </si>
  <si>
    <t>Doplnění VO Hřivnáčova</t>
  </si>
  <si>
    <t>Doplnění VO Požární</t>
  </si>
  <si>
    <t>Doplnění VO Sládkova</t>
  </si>
  <si>
    <t>Doplnění VO Drážní</t>
  </si>
  <si>
    <t>Doplnění VO Podsedliště</t>
  </si>
  <si>
    <t>Osvětlení přechodů pro chodce na ul. Hornopolní</t>
  </si>
  <si>
    <t>Doplnění VO Hvězdná</t>
  </si>
  <si>
    <t>400</t>
  </si>
  <si>
    <t>Doplnění VO F. a  A. Ryšových</t>
  </si>
  <si>
    <t>SVI</t>
  </si>
  <si>
    <t xml:space="preserve">Rekonstrukce VO oblast Antonína Brože </t>
  </si>
  <si>
    <t>Rekonstrukce VO oblast Lužická - Lumírova</t>
  </si>
  <si>
    <t>Doplnění VO Urbaníkova</t>
  </si>
  <si>
    <t>Doplnění VO Sokolská - dvorní část</t>
  </si>
  <si>
    <t>Doplnění VO Sabinova-Tichá</t>
  </si>
  <si>
    <t>Doplnění osvětlení a arch.osvětlení budov</t>
  </si>
  <si>
    <t>Doplňkové nasvětlení přechodů</t>
  </si>
  <si>
    <t>Dohledový systém a regulace VO</t>
  </si>
  <si>
    <t>Další rekonstrukce VO v Ostravě</t>
  </si>
  <si>
    <t>RAB</t>
  </si>
  <si>
    <t>Aktualizace a rozšíření webových prezentací  města Ostravy</t>
  </si>
  <si>
    <t>OVA</t>
  </si>
  <si>
    <t>Rozvoj aplikací SMO</t>
  </si>
  <si>
    <t>Obnova serverů</t>
  </si>
  <si>
    <t>Systém pro zálohování, archivaci a obnovu dat</t>
  </si>
  <si>
    <t>Obnova páteřních síťových prvků</t>
  </si>
  <si>
    <t>Open data</t>
  </si>
  <si>
    <t>Modernizace klientských center SMO</t>
  </si>
  <si>
    <t>Rozšíření elektronických služeb pro občany</t>
  </si>
  <si>
    <t>Rozvoj systému HlepDesk siebel</t>
  </si>
  <si>
    <t>Zvýšení zabezpečení dat na přenosných zařízeních</t>
  </si>
  <si>
    <t>Rozvoj interního portálu pro uživatele MMO a PO</t>
  </si>
  <si>
    <t>Rozšíření Metroplitní sítě</t>
  </si>
  <si>
    <t>Pořízení software FormServer</t>
  </si>
  <si>
    <t>Centrální ekonomický a personální systém pro PO</t>
  </si>
  <si>
    <t>Modul pro pasportizaci dětských hříšť, pískovišť a městského mobiliáře</t>
  </si>
  <si>
    <t>EZS v kancelářích náměstků primátora</t>
  </si>
  <si>
    <t>Trafostanice NR</t>
  </si>
  <si>
    <t>Náhradní zdroj el. energie pro NR</t>
  </si>
  <si>
    <t>Rekostrukce vrátnic</t>
  </si>
  <si>
    <t>Rekonstrukce nákladního výtahu Muglinovská</t>
  </si>
  <si>
    <t>Trafostanice v Třebovicích</t>
  </si>
  <si>
    <t>Přípojka zemního plynu v objektu MP  Teslova 2</t>
  </si>
  <si>
    <t>Rekonstrukce přístavby Sokolská</t>
  </si>
  <si>
    <t>Výměna skel v radniční věži</t>
  </si>
  <si>
    <t>Fyzické zabezpečení venkovních jednotek klimy v servrovně</t>
  </si>
  <si>
    <t>Zabezpečení vstupů do depozitářů AMO</t>
  </si>
  <si>
    <t>TRE</t>
  </si>
  <si>
    <t>Rekonstrukce okenních otvorů v NR</t>
  </si>
  <si>
    <t>Částečná obměna vozového parku</t>
  </si>
  <si>
    <t>Částečná obměna reprografické techniky</t>
  </si>
  <si>
    <t>Rekonstrukce VZT jednotek a rozvodů Krytého bazénu O.-Poruba</t>
  </si>
  <si>
    <t>Modernizace a revitalizace venk. areálu Krytého bazénu O.-Poruba  II. a III. etapa</t>
  </si>
  <si>
    <t>Oprava bazénu pro neplavce Letního koupaliště O.-Poruba</t>
  </si>
  <si>
    <t>Rekonstrukce plochých střech Zimního stadionu O.-Poruba I. a II. úroveň</t>
  </si>
  <si>
    <t>Rekonstrukce budovy tenisu Sportovního areálu Poruba</t>
  </si>
  <si>
    <t>Uprade odbavovacího systému středisek SAREZA</t>
  </si>
  <si>
    <t>Doplnění vodních atrakcí  neplaveckého bazénu Letního koupaliště O.- Poruba</t>
  </si>
  <si>
    <t>Vodní mola  plaveckého bazénu Letního koupaliště O.-Poruba</t>
  </si>
  <si>
    <t>Rekonstrukce lávek přes říčku Porubku -  Letní koupaliště O.-Poruba</t>
  </si>
  <si>
    <t>Rekonstrukce technologie bazénových vod Krytého bazénu O.-Poruba</t>
  </si>
  <si>
    <t>Zateplení objektu Krytého bazénu O.-Poruba  - střechy, fasády, bez výplně otvorů</t>
  </si>
  <si>
    <t>Úprava venkovního areálu Sportovní haly Ostrava</t>
  </si>
  <si>
    <t>Rekonstrukce vstupního prostoru Krytého bazénu O.- Poruba</t>
  </si>
  <si>
    <t>Objekt chlorovna a chlorové hospodářství  Vodního světa SAREZA - plynný chlór</t>
  </si>
  <si>
    <t>Rekonstrukce tribuny 50 m bazénu Krytého bazénu O.-Poruba</t>
  </si>
  <si>
    <t>Využití odpadního tepla z bazénových vod Krytého bazénu O.-Poruba</t>
  </si>
  <si>
    <t>Demolice objektů Letního koupaliště O.-Poruba</t>
  </si>
  <si>
    <t>Doplnění dětského areálu Letního koupaliště O.-Poruba</t>
  </si>
  <si>
    <t>Kogenerační jednotka Krytého bazénu O.-Poruba</t>
  </si>
  <si>
    <t>Rekonstrukce bazénové haly Vodního světa SAREZA</t>
  </si>
  <si>
    <t>Rekonstrukce rozhlasu Letního koupaliště O.-Poruba</t>
  </si>
  <si>
    <t>Úprava tribun stadionu a komunikací v areálu Sportovního areálu Poruba</t>
  </si>
  <si>
    <t>Rekonstrukce VZT jednotek Zimního stadionu O.-Poruba, vč. úpravy MaR</t>
  </si>
  <si>
    <t>Realizace opatření na odvod kouře z budovy OSTRAVA ARÉNA - požární odvětrání</t>
  </si>
  <si>
    <t>Vzduchotechnika, reinvestice OSTRAVA ARÉNA</t>
  </si>
  <si>
    <t>Realizace opatření na snížení spotřeby energie budovy OSTRAVA ARÉNA - výměna stávajícího obložení FeAl</t>
  </si>
  <si>
    <t>Galerie města Ostravy - získání vhodného objektu a jeho úprava</t>
  </si>
  <si>
    <t>Projekty,inženýrská činnost,stavební, technický dozor, výběrová řízení</t>
  </si>
  <si>
    <t xml:space="preserve">Estetizace chodeb </t>
  </si>
  <si>
    <t>Šatny umělců vč. sociálních uzlů</t>
  </si>
  <si>
    <t>Šatny ve fitnes vč. sociálních uzlů,nášlapna vrstva sálu</t>
  </si>
  <si>
    <t>Kuchyň-varna</t>
  </si>
  <si>
    <t>Restaurace interéru vč. TZB(ZT,EL)</t>
  </si>
  <si>
    <t>Represalónek</t>
  </si>
  <si>
    <t>Rekonstrukce kluboven a učeben</t>
  </si>
  <si>
    <t>Výměna sedaček a podlahové krytiny v divadelním sále</t>
  </si>
  <si>
    <t>Výměna VN rozvaděče 22 Kv</t>
  </si>
  <si>
    <t>Rekonstrukce a modernizace DK POKLAD, s.r.o.</t>
  </si>
  <si>
    <t>Rekonstrukce letní zahrady a amfi</t>
  </si>
  <si>
    <t>Rekonstrukce šaten herců, chodeb, zázemí</t>
  </si>
  <si>
    <t>Rekonstrukce cvičebních sálů</t>
  </si>
  <si>
    <t>Divadelní technologie, scénické ozvučení a osvětlení, AV technika</t>
  </si>
  <si>
    <t>Renovace sedadel a výměna koberce v Hlavním sále</t>
  </si>
  <si>
    <t>Modernizace tahových jednotek v Hlavním sále</t>
  </si>
  <si>
    <t>Modernizace inspicientského volání a odposlechového systému</t>
  </si>
  <si>
    <t>Zateplení fasády, výměna oken a dřev.prvků hlavní budovy DLO</t>
  </si>
  <si>
    <t>Dokončení digitalizace zvuku v Hlavním sále (2. etapa)</t>
  </si>
  <si>
    <t>Výměna a doplněním světel v obou divadelních prostorách za LED technologii</t>
  </si>
  <si>
    <t>Koncertní křídlo pro hudební odd. Múzické školy</t>
  </si>
  <si>
    <t xml:space="preserve">Umělecké řešení foyeru budovy ředitelství LKaMŠO ve Wattově ul.5 </t>
  </si>
  <si>
    <t>Mixážní zvukový pult Midas ProX</t>
  </si>
  <si>
    <t>Čs. legií 14 - vlásenkárna-klimatizace</t>
  </si>
  <si>
    <t>Provozní budova -vzduchotechnika</t>
  </si>
  <si>
    <t>Úpravy přestěhování prostor archivu Milíčova 1/3</t>
  </si>
  <si>
    <t>Docházkový a stravovací systém</t>
  </si>
  <si>
    <t>Realizační projekt modernizace technologií DJM</t>
  </si>
  <si>
    <t>Modernizace scénického osvětlení DAD a DJM</t>
  </si>
  <si>
    <t>Úpravy jevištní technologie DAD</t>
  </si>
  <si>
    <t>Videoprojektor pro střední projekci DAD</t>
  </si>
  <si>
    <t>Dorozumívací zařízení intercom DAD</t>
  </si>
  <si>
    <t>Rekonstrukce hlavní rozvodny nn DJM</t>
  </si>
  <si>
    <t>Repase řízení el. pohonů strojní technologie DAD</t>
  </si>
  <si>
    <t>Výměna výdřevy jevištní podlahy DAD</t>
  </si>
  <si>
    <t>Modernizace technologických zařízení jeviště DJM</t>
  </si>
  <si>
    <t>DJM - sjezd do garáží</t>
  </si>
  <si>
    <t>Rekontrukce zdravotechniky Milíčova 3</t>
  </si>
  <si>
    <t>Stavební úpravy dispozic 3.,4.,5. NP v DJM, PB</t>
  </si>
  <si>
    <t>Realizace výměny slabopr. kabeláže Čs.legií 14</t>
  </si>
  <si>
    <t>DJM - projekt hlin. okna</t>
  </si>
  <si>
    <t>DJM - výměna hliníkových oken - divadelní trakt</t>
  </si>
  <si>
    <t>DJM - revitalizace šaten a zázemí pro účinkující</t>
  </si>
  <si>
    <t>DJM - realizace sanace základů</t>
  </si>
  <si>
    <t>Rekonstrukce zkušebny DAD</t>
  </si>
  <si>
    <t>žádné podžadavky na rozpočet SMO</t>
  </si>
  <si>
    <t>Kamion/bus na přepravu hudebních nástrojů</t>
  </si>
  <si>
    <t>Klavír SteinwaySons</t>
  </si>
  <si>
    <t>Odhlučnění a zateplení sálu KSA</t>
  </si>
  <si>
    <t>Stavba krytého stání pro mikrobus u bovy Nivnická č.9</t>
  </si>
  <si>
    <t>Bezbariérový přístup do sálu v budově Wattova č.5</t>
  </si>
  <si>
    <r>
      <t xml:space="preserve">Rekonstrukce bývalé ZŠ V Zálomu - pobočka KMO - </t>
    </r>
    <r>
      <rPr>
        <b/>
        <sz val="11"/>
        <rFont val="Arial"/>
        <family val="2"/>
        <charset val="238"/>
      </rPr>
      <t>realizace</t>
    </r>
    <r>
      <rPr>
        <sz val="11"/>
        <rFont val="Arial"/>
        <family val="2"/>
        <charset val="238"/>
      </rPr>
      <t xml:space="preserve"> MěstObv O.-Jih</t>
    </r>
  </si>
  <si>
    <t>Smlouva 0152/2015/KSV- 2.splátka dotace na odstranění azbestocementových desek a instalace ventilů</t>
  </si>
  <si>
    <t>Studie, soutěž, PD "Rozvoj DJM" - řeší odbor strategického rozvoje</t>
  </si>
  <si>
    <t>Realizace "Rozvoj DJM" (Black-Box)</t>
  </si>
  <si>
    <t xml:space="preserve">  C E L K E M  ORJ 160</t>
  </si>
  <si>
    <t xml:space="preserve">  C E L K E M  ORJ 161</t>
  </si>
  <si>
    <t>Zpřístupnění SVČ Korunka imobilním osobám</t>
  </si>
  <si>
    <t xml:space="preserve">Rekonstrukce osvětlení </t>
  </si>
  <si>
    <t>Integrace handicapovaných do SVČ</t>
  </si>
  <si>
    <t>Nákup užitkového automobilu</t>
  </si>
  <si>
    <t>Rekonstrukce podlah DDM - ul. M.Majerové a Polská</t>
  </si>
  <si>
    <t>Kamerový systém 3 objektů DDM</t>
  </si>
  <si>
    <t>Přívěs za služební automobil</t>
  </si>
  <si>
    <t>Volnočasová zóna</t>
  </si>
  <si>
    <t>Bezbariérové zařízení</t>
  </si>
  <si>
    <t>Rekonstrukce divadelního sálu</t>
  </si>
  <si>
    <t>Odbor SVZV, odd. vzdělnosti</t>
  </si>
  <si>
    <t>Klíče rpro budoucnost našich dětí ve školských zařízeních města Ostravy II.</t>
  </si>
  <si>
    <t>Městská nemocnice Ostrava</t>
  </si>
  <si>
    <t xml:space="preserve">Městská nemocnice Ostrava (MNO) - Rekonstrukce a modernizace traktu chirurgie, ARO a CPE s optimalizací operačních sálů </t>
  </si>
  <si>
    <t>Mětská nemocnice Ostrava (MNO) - Vybudování centra psychiatrie</t>
  </si>
  <si>
    <t>Městská nemocnice Ostrava (MNO) - Pavilon péče o matku a dítě</t>
  </si>
  <si>
    <t>Městská nemocnice Ostrava (MNO) - Rekonstrukce laboratoří včetně lékárny</t>
  </si>
  <si>
    <t>Městská nemocnice Ostrava (MNO) - Dokončení zateplení objektů v areálu nemocnice včetně rekonstrukce spojovacích mostů</t>
  </si>
  <si>
    <t>Rekonstrukce bazénu</t>
  </si>
  <si>
    <t xml:space="preserve">Rekonstrukce stravovacího provozu </t>
  </si>
  <si>
    <t>Metabolická JIP</t>
  </si>
  <si>
    <t>Chirurgie-rekonstrukce sociálky,nadstandartní pokoj</t>
  </si>
  <si>
    <t>Rekonstrukce lůžkového oddělení chirurgie</t>
  </si>
  <si>
    <t>Rekonstrukce kanalizačního řádu MNO</t>
  </si>
  <si>
    <t>Výměna chladících strojů s již zakázanými provozními náplněmi R22 (5ks)</t>
  </si>
  <si>
    <t>Kompletní rekonstrukce osobních a nákladních výtahů</t>
  </si>
  <si>
    <t>Výměna zásobníků TUV VS Hornopolní - 2 ks a VS Varenská - 1 ks</t>
  </si>
  <si>
    <t>Rekonstrukce rozvodů a rozvaděče výměník Varenská</t>
  </si>
  <si>
    <t>Rekonstrukce tepelného hospodářství 1.etapa výměna protiproudových ohříváků ve VS Hornopolní</t>
  </si>
  <si>
    <t>Rekonstrukce tepelných hospodářství 2. etapa rekonstrukce rozvodů</t>
  </si>
  <si>
    <t>Rekonstrukce tepelných hospodářství 3. etapa instalace předavací stanice</t>
  </si>
  <si>
    <t>Odstranění havarijního stavu historických objektů lékárny a praktického lékařství v MNO</t>
  </si>
  <si>
    <t>Uvedení rozvodů medicinálních plynů do souladu s normou ČSN EN 7396-1</t>
  </si>
  <si>
    <t>Výměna diselagregátu v energobloku EGB č.1</t>
  </si>
  <si>
    <t xml:space="preserve">Kompletní rekonstrukce elektro dětského lekařství </t>
  </si>
  <si>
    <t>Úprava veřejných prostranství areálu MNO</t>
  </si>
  <si>
    <t>Doplnění prvků pasivní bezpečnosti (kamerový systém, atd,)</t>
  </si>
  <si>
    <t>Dovybavení kuchyně (multifunkční pánev, univerzální míchací a hnětací stroj, konvektomat)</t>
  </si>
  <si>
    <t>Lékarna - elektro rozvody a hlavní rozvaděč</t>
  </si>
  <si>
    <t>Rekonstrukce VZT a chlazení chirurgie</t>
  </si>
  <si>
    <t>Výměna rozvodů pro média  (teplá voda, topení)</t>
  </si>
  <si>
    <t>Rekonstrukce oplocení areálu MNO</t>
  </si>
  <si>
    <t>Rekonstrukce sociálního zázemí pavilonu H1, H2 a H3</t>
  </si>
  <si>
    <t xml:space="preserve">Obnova vozového parku dopravní zdravotnické služby </t>
  </si>
  <si>
    <t>Obnova vozového parku hospodářské dopravy</t>
  </si>
  <si>
    <t>Obnova vozového parku koridorové dopravy</t>
  </si>
  <si>
    <t>Obnova zdravotnické techniky</t>
  </si>
  <si>
    <t>Rekonstrukce hospodářské budovy</t>
  </si>
  <si>
    <t>Elektronická signalizace sestra - pacient (chirurgie, interna, LDN)</t>
  </si>
  <si>
    <t>Rekonstrukce čističky odpadních vod LDN</t>
  </si>
  <si>
    <t>Výměna oken a balkónových dveří - LDN</t>
  </si>
  <si>
    <t>Rekonstrukce balkónů LDN</t>
  </si>
  <si>
    <t>Výměna MaR zastaralých podstanic EMC LDN</t>
  </si>
  <si>
    <t>Revitalizace střechy a teras LDN</t>
  </si>
  <si>
    <t>Rekonstrukce IT infrastruktury II. a III. etapa</t>
  </si>
  <si>
    <t>Modernizace telekomunikační sítě - telefonní ústředny</t>
  </si>
  <si>
    <t>Nákup vybavení pro tisk dekurzů - multifunkční tisková zařízení A3</t>
  </si>
  <si>
    <t>SW MEDIX - pro operační sály</t>
  </si>
  <si>
    <t xml:space="preserve">Upgrade nemocničního informačního systému, včetně licencí CACHE a serveru </t>
  </si>
  <si>
    <t>Dětské centrum Domeček</t>
  </si>
  <si>
    <t>Transfomace DC Domeček</t>
  </si>
  <si>
    <t>Rekonstrukce Domova Korýtko</t>
  </si>
  <si>
    <t>Domov pro seniory Mariánské Hory a Hulváky</t>
  </si>
  <si>
    <t>Dodávka a montáž klimatizace v 5. NP</t>
  </si>
  <si>
    <t>Dodávka a montáž venkovních rolet (pokoje)</t>
  </si>
  <si>
    <t>Varný kotel strav.provozu ( 150 l)</t>
  </si>
  <si>
    <t>Osobní automobil</t>
  </si>
  <si>
    <t>Rekonstrukce a výstavba rohového objektu na DZR vč. vybavení interiérů</t>
  </si>
  <si>
    <t>PD  - 2. etapa rekonstrukce půdních prostor hlavní budovy</t>
  </si>
  <si>
    <t>2. etapa rekonstrukce půdních prostor hlavní budovy</t>
  </si>
  <si>
    <t>Rekonstrukce a výstavba  DZR včetně technického zázemí</t>
  </si>
  <si>
    <t>Rekonstrukce terasy na zimní zahradu pro terapeutické účely</t>
  </si>
  <si>
    <t>Myčka nádobí</t>
  </si>
  <si>
    <t>Pračka 18 kg</t>
  </si>
  <si>
    <t>Vnější omítky stávajícího objektu domova</t>
  </si>
  <si>
    <t>Rekonstrukce zahrady</t>
  </si>
  <si>
    <t>Výstavba domů - Transformace 1. etapa</t>
  </si>
  <si>
    <t>Výstavba domů - Transformace 2. etapa</t>
  </si>
  <si>
    <t>Stavební úpravy prostor v DBS pro přestěhování služby  z CPČ Kunčičky</t>
  </si>
  <si>
    <t>Izolace  suterénu Domova a CHB Třebovice</t>
  </si>
  <si>
    <t>Osobní automobil (3x) -  transformace</t>
  </si>
  <si>
    <t>Sprchový vozík Basic - DBS</t>
  </si>
  <si>
    <t>Sušič prádla -  D. Jandova</t>
  </si>
  <si>
    <t>Kuchyňské strojní vybavení - DBS</t>
  </si>
  <si>
    <t>Kuchyňské strojní vybavení - D. Jandova</t>
  </si>
  <si>
    <t>Kuchyňské strojní vybavení - CHB Třeb.</t>
  </si>
  <si>
    <t>Dodávka a montáž klimatizace do strav. provozu</t>
  </si>
  <si>
    <t>Zahradní traktor s příslušenstvím</t>
  </si>
  <si>
    <t>Chladicí skříň</t>
  </si>
  <si>
    <t>Průmyslová pračka</t>
  </si>
  <si>
    <t>Multifunkční pánev</t>
  </si>
  <si>
    <t>Kotel do stravovacího provozu (100 l )</t>
  </si>
  <si>
    <t>Venkovní protipožární dveře (4 ks)</t>
  </si>
  <si>
    <t>Interiérové protipožádní dveře (1 ks)</t>
  </si>
  <si>
    <t>Magnetoterapie</t>
  </si>
  <si>
    <t>Malotraktor</t>
  </si>
  <si>
    <t>Dobudování chodníku v areálu domova</t>
  </si>
  <si>
    <t xml:space="preserve">Rekonstrukce jídelny v úseku B2 vč. dodávky a montáže klimatizace </t>
  </si>
  <si>
    <t>Pračka 14 kg (1 Ks)</t>
  </si>
  <si>
    <t>Pračka 24 kg (2 Ks)</t>
  </si>
  <si>
    <t>Bubnový sušič do 24 kg (2 ks)</t>
  </si>
  <si>
    <t>Stroje a zařízení:  Plynový kotel do stravovacího provozu (3 ks)</t>
  </si>
  <si>
    <t>Stroje a zařízení - univerzální kuchyńský robot</t>
  </si>
  <si>
    <t xml:space="preserve">  C E L K E M  Kamenec</t>
  </si>
  <si>
    <t xml:space="preserve">  C E L K E M  Slunovrat</t>
  </si>
  <si>
    <t xml:space="preserve">  C E L K E M  Čtyřlístek</t>
  </si>
  <si>
    <t xml:space="preserve">  C E L K E M  Magnolie</t>
  </si>
  <si>
    <t xml:space="preserve">  C E L K E M  Iris</t>
  </si>
  <si>
    <t xml:space="preserve">  C E L K E M Sluníčko</t>
  </si>
  <si>
    <t xml:space="preserve">  C E L K E M Čujkovova</t>
  </si>
  <si>
    <t xml:space="preserve">  C E L K E M  Korýtko</t>
  </si>
  <si>
    <t>Gravitační odvodnění Hrušova</t>
  </si>
  <si>
    <t>Výkupy pro vědeckotechnologický park</t>
  </si>
  <si>
    <t>Výkupy pozemků od Zemědělského podniku Razová, s.p. v likvidaci</t>
  </si>
  <si>
    <t>Výkupy pozemků dle potřeb SMO</t>
  </si>
  <si>
    <t>Výkupy staveb dle potřeb SMO</t>
  </si>
  <si>
    <t>Výkupy pozemků pod komunikacemi</t>
  </si>
  <si>
    <t>Výkupy pozemků - Masarykovo náměstí</t>
  </si>
  <si>
    <t xml:space="preserve">Revitalizace areálu kasáren Hranečník - garáže HZS (VI.etapa) </t>
  </si>
  <si>
    <t>Výkup objektu skladů O.-Zábřeh</t>
  </si>
  <si>
    <t>Rekonstrukce objektu skladů O.-Zábřeh</t>
  </si>
  <si>
    <t>Centrální hasičská stanice O.-Zábřeh - rekonstrukce VZT</t>
  </si>
  <si>
    <t>Centrální hasičská stanice O.-Zábřeh - přístřešek pro osobní automobily</t>
  </si>
  <si>
    <t>JSDH DA</t>
  </si>
  <si>
    <t>JSDH CAS 30 T815-7 6x6</t>
  </si>
  <si>
    <t>Obnova vozového parku</t>
  </si>
  <si>
    <t>Obměna  a modernizace kamerových systémů</t>
  </si>
  <si>
    <t>Správa mobilních zařízení</t>
  </si>
  <si>
    <t xml:space="preserve">Obměna serverových systémů </t>
  </si>
  <si>
    <t>Sušička</t>
  </si>
  <si>
    <t>Diagnostika</t>
  </si>
  <si>
    <t>Plnička klimatizace</t>
  </si>
  <si>
    <t>Protipovodňová opatření pro zástavbu Polanky nad Odrou</t>
  </si>
  <si>
    <t>Výkupy pozemků ve VKP Pustkovecké údolí</t>
  </si>
  <si>
    <t>Průchozí voliéra</t>
  </si>
  <si>
    <t>Univerzální kolový traktor</t>
  </si>
  <si>
    <t>Pařezová fréza</t>
  </si>
  <si>
    <t>Sekačka samojízdná</t>
  </si>
  <si>
    <t>Technologické vozidlo</t>
  </si>
  <si>
    <t>Územní plán</t>
  </si>
  <si>
    <t>Územně plánovací dokumentace a územně plánovací podklady</t>
  </si>
  <si>
    <t xml:space="preserve">  ORJ 170  C E L K E M</t>
  </si>
  <si>
    <t>MOP, RAB</t>
  </si>
  <si>
    <t xml:space="preserve">  ORJ 140  C E L K E M</t>
  </si>
  <si>
    <t xml:space="preserve">Dodávka a mont. klimatizace prostor DBS </t>
  </si>
  <si>
    <t xml:space="preserve">Rekonstrukce oplocení   </t>
  </si>
  <si>
    <t xml:space="preserve">Parkoviště II. - uvnitř areálu domova  </t>
  </si>
  <si>
    <t xml:space="preserve">Parkoviště I. - uvnitř areálu domova   </t>
  </si>
  <si>
    <t xml:space="preserve">Realizace solárního systému  </t>
  </si>
  <si>
    <t>Odbahnění, úpravy a revitalizace rybníka č. 4</t>
  </si>
  <si>
    <t xml:space="preserve">SLO </t>
  </si>
  <si>
    <t>Tanganika II etapa - dokončení rekonstrukce bývalého pavilonu tlustokožců</t>
  </si>
  <si>
    <t>Expozice pro gibony a kopytníky</t>
  </si>
  <si>
    <t>Expozice pro makaky</t>
  </si>
  <si>
    <t xml:space="preserve">Rekonstrukce expozice Dětská Zoo - dokončení </t>
  </si>
  <si>
    <t>Noemova Archa</t>
  </si>
  <si>
    <t>Expozice tučňáků a tuleňů</t>
  </si>
  <si>
    <t>Expozice tygrů</t>
  </si>
  <si>
    <t>Nákladní vozidlo</t>
  </si>
  <si>
    <t>Odvozní souprava na dříví</t>
  </si>
  <si>
    <t>PřednádražíOstrava-Přívoz, Skladištní, Jirská</t>
  </si>
  <si>
    <t>Dopravní propojení DOV s centrem (DÚR)</t>
  </si>
  <si>
    <t>Zvýšení protipovodňové ochrany města- ul. U Hrůbků</t>
  </si>
  <si>
    <t>NVE</t>
  </si>
  <si>
    <t>MÚK Místecká - Moravská</t>
  </si>
  <si>
    <t>Rekonstrukce ul. Nádražní</t>
  </si>
  <si>
    <t>Tramvajové mosty ul. Plzeňská</t>
  </si>
  <si>
    <t>Komunikace U Cementárny</t>
  </si>
  <si>
    <t>Komunikace - Severní spoj</t>
  </si>
  <si>
    <t>Rekonstrukce ul. Pustkovecká</t>
  </si>
  <si>
    <t>PUS</t>
  </si>
  <si>
    <t>Přeložka ul. Moravská</t>
  </si>
  <si>
    <t>Terminál Hranečník</t>
  </si>
  <si>
    <t>Dětské dopravní hřiště v areálu ZŠ Bílovecká</t>
  </si>
  <si>
    <t>Sportovní areál U Cementárny - II. etapa</t>
  </si>
  <si>
    <t>Výstavba vrtulníkového hangáru v areálu HZS MSK</t>
  </si>
  <si>
    <t>Rek.kanal. a vod. vč.komunikace ul. Tvorkovských</t>
  </si>
  <si>
    <t>Komunikace v areálu bývalé nemocnice Zábřeh</t>
  </si>
  <si>
    <t>Nám. Ostrava - Jih, veřejný prostor Hrabůvka</t>
  </si>
  <si>
    <t>Parkovací objekty SK Poklad</t>
  </si>
  <si>
    <t>PO</t>
  </si>
  <si>
    <t>Revitalizace vodní plochy Radvanice</t>
  </si>
  <si>
    <t>Rozšíření VTP Ostrava - I.etapa</t>
  </si>
  <si>
    <t>SPZ Ostrava Mošnov  TI - II.etapa</t>
  </si>
  <si>
    <t>Moš</t>
  </si>
  <si>
    <t>VO Jahodová</t>
  </si>
  <si>
    <t>OdPa - 3631 - Veřejné osvětlení</t>
  </si>
  <si>
    <t>Zpevněné plochy a komunikace v areálu bývalé FNsP</t>
  </si>
  <si>
    <t>OdPa -6171 - Činnost místní správy</t>
  </si>
  <si>
    <t>Prodloužení cyklostezky, lávka přes Ostravici</t>
  </si>
  <si>
    <t>Cyklostezka W, Poruba-Krásné Pole</t>
  </si>
  <si>
    <t>Rekonstrukce chodníku Železárenská , Jahnová</t>
  </si>
  <si>
    <t>OdPa - 5311 - Bezpečnost a veřejný pořádek</t>
  </si>
  <si>
    <t>OdPa - 4359 - Ostatní služby a činnosti v oblasti sociální péče</t>
  </si>
  <si>
    <t>Dům pro rodinu a sociální péči</t>
  </si>
  <si>
    <t>Vícepodlažní parkování u ZOO - PD</t>
  </si>
  <si>
    <t>Multižánrové kulturní centrum Cooltour</t>
  </si>
  <si>
    <t>Černá Louka IZ - Pivovarská</t>
  </si>
  <si>
    <t>Kompletní rekonstrukce DKMO</t>
  </si>
  <si>
    <t>Domov pro seniory Korýtko</t>
  </si>
  <si>
    <t>Domov pro seniory Hulváky - PD</t>
  </si>
  <si>
    <t>Domov pro seniory IRIS - přístavby dvou bloků</t>
  </si>
  <si>
    <t>Budova Nové radnice</t>
  </si>
  <si>
    <t>Budova Nová radnice -  rekonstrukce oken</t>
  </si>
  <si>
    <t>Areál ZOO - SAFARI  - dopravní prostředky</t>
  </si>
  <si>
    <t>Areál ZOO - Tučňáci a tuleni</t>
  </si>
  <si>
    <t xml:space="preserve">Inteligentní dopravní systémy II.et </t>
  </si>
  <si>
    <t xml:space="preserve">Dětské centrum Domeček, energetické hospodářství - rekonstrukce </t>
  </si>
  <si>
    <t>Nemocnice Fifejdy - energetické hospodářství - rekonstrukce</t>
  </si>
  <si>
    <t xml:space="preserve">Areál ZOO - energie </t>
  </si>
  <si>
    <t xml:space="preserve">Energeticky úsporné akce na objektech města </t>
  </si>
  <si>
    <t>Domovy pro seniory - rekonstrukce trafostanic</t>
  </si>
  <si>
    <t>Domov pro seniory Sirotčí - vzduchotechniky - rekonstrukce</t>
  </si>
  <si>
    <t>Areál Zábřeh energie</t>
  </si>
  <si>
    <t>Domov pro seniory Sluníčko - rekonstrukce zdroje energie - měření a regulace</t>
  </si>
  <si>
    <t>Domovy pro seniory - LEGIONELLA</t>
  </si>
  <si>
    <t>Domov pro seniory Čujkovova - vzduchotechnika - rekonstrukce</t>
  </si>
  <si>
    <t>Čtyřlístek - ústav sociálné péče - rekonstrukce zdroje tepla</t>
  </si>
  <si>
    <t>Solární systém pro přípravu teplé vody pro Domov pro seniory Kamenec</t>
  </si>
  <si>
    <t>Městská policie - zdroje energie - rekonstrukce</t>
  </si>
  <si>
    <t>Budova Nová radnice - trafostanice</t>
  </si>
  <si>
    <t>Budova Nová radnice - klimatizace</t>
  </si>
  <si>
    <t>Budova Nová radnice - náhradní zdroj elektrické energie</t>
  </si>
  <si>
    <t>OdPa - 3111 -Předškolní zařízení</t>
  </si>
  <si>
    <t>Mateřské školy - vytápění - regulace po zateplení</t>
  </si>
  <si>
    <t>Základní  školy - vytápění - regulace po zateplení</t>
  </si>
  <si>
    <t>Revitalizace knihovny na ulici Podroužkova, Ostrava-Poruba – rekonstrukce vnitřních prostor</t>
  </si>
  <si>
    <t>IVC Slezská Ostrava - přístavba</t>
  </si>
  <si>
    <t>Cyklostezka Odra - Morava - Dunaj</t>
  </si>
  <si>
    <t>Cyklotrasa M přes Svinovské mosty</t>
  </si>
  <si>
    <t>Cyklotrasa P - průchodnost Starobní, Provaznická, Dr. Martínka</t>
  </si>
  <si>
    <t>Propojenost cyklistické trasy v úseku ul. Psohlavců, Martinovská</t>
  </si>
  <si>
    <t>Cyklistická trasa U - U Výtopny, Pavlovova</t>
  </si>
  <si>
    <t>Cyklistická stezka Proskovická, Blanická</t>
  </si>
  <si>
    <t xml:space="preserve">Cyklistická lávka přes řeku Odru </t>
  </si>
  <si>
    <t>Cyklostezka Nová Ves - vodárna</t>
  </si>
  <si>
    <t>Cyklostezka Polanka nad Odrou - žel. přejezd, ul. K Pile</t>
  </si>
  <si>
    <t>Cyklistická trasa O, Ostrava - Radvanice</t>
  </si>
  <si>
    <t>Cyklostezka Počáteční, Slezskoostravský hrad</t>
  </si>
  <si>
    <t>Cyklostezka Statek, Mostní</t>
  </si>
  <si>
    <t>Cyklostezka Hornopolní x Varenská, Hollarova</t>
  </si>
  <si>
    <t>Cyklotrasa Y - Průmyslová, Baarova</t>
  </si>
  <si>
    <t>Cyklistické řešení na ul. Na Rovince</t>
  </si>
  <si>
    <t>Cyklistické propojení ul. 17.listopadu, VTP</t>
  </si>
  <si>
    <t>Cyklotrasa F - Hulváky, Stojanovo nám.</t>
  </si>
  <si>
    <t>Cyklotrasa R - Svinov, Polanka</t>
  </si>
  <si>
    <t>Cyklotrasa F, U - Kaminského, Ječmínkova</t>
  </si>
  <si>
    <t>Cyklotrasa M - ul. 1.máje, Sokola Tůmy</t>
  </si>
  <si>
    <t>Cyklistické propojení ul. Poděbradova, Horova</t>
  </si>
  <si>
    <t>Cyklotrasa L, I - Družstevní, při Odře</t>
  </si>
  <si>
    <t>Cyklotrasa S, M - Mečníkovova, Žákovská</t>
  </si>
  <si>
    <t>Cyklotrasa ul. Želivského, Na Rovince</t>
  </si>
  <si>
    <t>Cyklotrasa Q podél ul. Průběžné</t>
  </si>
  <si>
    <t>Cyklistické stezky - nespecifikované</t>
  </si>
  <si>
    <t>Cyklistická trasa I, podél silnice Na Lukách</t>
  </si>
  <si>
    <t xml:space="preserve">Rekonstrukce ÚV Nová Ves </t>
  </si>
  <si>
    <t>Ul. Šimáčkova - I. etapa - TI</t>
  </si>
  <si>
    <t>Rekonstrukce vodovodu ul. Staňkova</t>
  </si>
  <si>
    <t>Vodojem Záhumenice - nápajecí kabel</t>
  </si>
  <si>
    <t>Rekonstrukce vodovodu ul.Šenovská 2</t>
  </si>
  <si>
    <t>Rek. vodovodu a kanalizace Martinovská</t>
  </si>
  <si>
    <t>MAR</t>
  </si>
  <si>
    <t>Rek. vodovodu VTP Ostrčilova</t>
  </si>
  <si>
    <t>Rek. vodovodu Dušní, Barbořina</t>
  </si>
  <si>
    <t>Záchytný drén Hulváky</t>
  </si>
  <si>
    <t>Katodová ochrana</t>
  </si>
  <si>
    <t>Příprava vodohospodářských staveb - LJ</t>
  </si>
  <si>
    <t>Příprava vodohospodářských staveb - MS</t>
  </si>
  <si>
    <t>Příprava vodohospodářských staveb - PN</t>
  </si>
  <si>
    <t>Příprava vodohospodářských staveb - RK</t>
  </si>
  <si>
    <t>Příprava vodohospodářských staveb - ZF</t>
  </si>
  <si>
    <t>Vodovod P. Křičky</t>
  </si>
  <si>
    <t>Posílení vodovodu DTP ul. Zauliční</t>
  </si>
  <si>
    <t>KPO</t>
  </si>
  <si>
    <t>Vodní zdroj Stará Bělá-Pešatek</t>
  </si>
  <si>
    <t>Rek. vodovodu ul. Za Ještěrkou</t>
  </si>
  <si>
    <t>Vodovodní řady park M.Horákové</t>
  </si>
  <si>
    <t>Příprava vodohospodářských staveb - DK</t>
  </si>
  <si>
    <t>Rek. vod. ul. Michálkovická, Petřvaldská</t>
  </si>
  <si>
    <t>Prameniště Dubí, rek. studny D2</t>
  </si>
  <si>
    <t>Rekonstrukce vodojemu Hladnov B</t>
  </si>
  <si>
    <t>Rekonstrukce vodovodu Marianskohorská</t>
  </si>
  <si>
    <t>Rekonstrukce ČS Palesek</t>
  </si>
  <si>
    <t>Rekonstrukce ČS Bělský les</t>
  </si>
  <si>
    <t>Rekonstrukce vodovodu a kanalizace Bártovice</t>
  </si>
  <si>
    <t>ul. Šimáčkova - I. etapa - TI</t>
  </si>
  <si>
    <t>Rek. kanalizace a vodovodu ul. Nádražní</t>
  </si>
  <si>
    <t>Kanalizace Folvarek (V)</t>
  </si>
  <si>
    <t>Plošná kanalizace - Michálkovice, 1. a 2. et. (SANACE)</t>
  </si>
  <si>
    <t>Prodloužení sběrače B do Radvanic (SANACE)</t>
  </si>
  <si>
    <t>MIC</t>
  </si>
  <si>
    <t>Kanalizace Bartovice</t>
  </si>
  <si>
    <t>Kanalizace Plesná - Žižkov</t>
  </si>
  <si>
    <t>PLE</t>
  </si>
  <si>
    <t>Kanalizace Krásné Pole - II. et.</t>
  </si>
  <si>
    <t>Kanalizace Petřkovice - II. + III.et. (V)</t>
  </si>
  <si>
    <t>N. Ves - Jih, Inž. sítě 2. et. - ČS 2, II.a III. st. (V)</t>
  </si>
  <si>
    <t>Odkanal. O. - Přívozu na ÚČOV - 2.et., 2. č. (V)</t>
  </si>
  <si>
    <t>Kanal. Hrabová - 4., 5., 6. stavba + odleh. (V)</t>
  </si>
  <si>
    <t>Rekonstrukce ÚČOV Ostrava</t>
  </si>
  <si>
    <t>Kanalizace splašková Plesná - II. et., 2. část</t>
  </si>
  <si>
    <t>Kanalizace Kunčičky</t>
  </si>
  <si>
    <t xml:space="preserve">Kanalizace Hrušov </t>
  </si>
  <si>
    <t>Kanalizace Nová Bělá - Hrabová - propojení (V)</t>
  </si>
  <si>
    <t>Odkanalizování jižní části Svinova (SANACE)</t>
  </si>
  <si>
    <t>Kanaliz. Heřmanice (Vrbická, Záblatská) (SANACE)</t>
  </si>
  <si>
    <t>Kanalizace Koblov (SANACE)</t>
  </si>
  <si>
    <t>Kanal. St. Bělá - propojení stávající kanal.</t>
  </si>
  <si>
    <t>Kanalizace Proskovice - propojení</t>
  </si>
  <si>
    <t>PRO</t>
  </si>
  <si>
    <t>Kanalizace a vodovod ul. Frankova</t>
  </si>
  <si>
    <t>Rek. kanal. a vod. Svinov - Bílovecká</t>
  </si>
  <si>
    <t>Kanalizace ul. Zvěřinská</t>
  </si>
  <si>
    <t>Kanalizace Syllabova</t>
  </si>
  <si>
    <t>Rek.kanalizace ul.Slívova a Jan Marie</t>
  </si>
  <si>
    <t>Kanalizace Heřmanice - Bučina</t>
  </si>
  <si>
    <r>
      <rPr>
        <sz val="11"/>
        <rFont val="Arial"/>
        <family val="2"/>
        <charset val="238"/>
      </rPr>
      <t>Kanalizace Husarova (V)</t>
    </r>
  </si>
  <si>
    <t>Zrušení vyústění kanalizace Na Sovinci</t>
  </si>
  <si>
    <t>Kanalizace Nová Bělá</t>
  </si>
  <si>
    <t>Rekonstr.kanal. a vodov. vč. komunikace ul.Tvorkovských</t>
  </si>
  <si>
    <t>Generel vodohospodářských staveb</t>
  </si>
  <si>
    <t>Kanalizace Jeremenko III.</t>
  </si>
  <si>
    <t>Zrušení výpustí do Dolového potoka v Ostravě - Proskovicích (V)</t>
  </si>
  <si>
    <t>Oprava kanalizace ul. Hradní (SANACE)</t>
  </si>
  <si>
    <t>Rek. kanalizace ul. Mánesova (SANACE)</t>
  </si>
  <si>
    <t>Rek. ČSOV Pašerových, kanal. v ul. Grmelova</t>
  </si>
  <si>
    <t>Kanalizace a ČOV Koblov</t>
  </si>
  <si>
    <t>ČS Dubí - připojení VN 22kV</t>
  </si>
  <si>
    <t>Odstranění výpusti Mastného</t>
  </si>
  <si>
    <t>SLE</t>
  </si>
  <si>
    <t>ÚČOV - VN - rekonstrukce rozvaděčů</t>
  </si>
  <si>
    <t>Rek. vod. a kan. na Kostelním náměstí</t>
  </si>
  <si>
    <t>Rek. kanal. a vodov. ul.Na Bělidle</t>
  </si>
  <si>
    <t>Rek. kanal. a vodov. ul.Repinova a Maroldova</t>
  </si>
  <si>
    <t>Rek. vod. a rozšíř. kan. ul. Nad Porubkou</t>
  </si>
  <si>
    <t>Prodloužení kanalizace ul. Hradní</t>
  </si>
  <si>
    <t>Rek. kanalizace a OK ul. Lvovská</t>
  </si>
  <si>
    <t>Dešťová kanalizace ul Jahodová</t>
  </si>
  <si>
    <t>Rekonstrukce DN 1 a 3</t>
  </si>
  <si>
    <t>Kanalizace Hrušov - osady</t>
  </si>
  <si>
    <t>Odkanalizování Heřmanic ul. Parcelní</t>
  </si>
  <si>
    <t>Propojení kanalizace ul. Staňkova</t>
  </si>
  <si>
    <t xml:space="preserve">Odkanalizování Heřmanic, část ulice K Maliňáku </t>
  </si>
  <si>
    <t>Rek. kanalizace v ul. Svazácké</t>
  </si>
  <si>
    <t>Rek. kanalizace v ul. Skautská</t>
  </si>
  <si>
    <t>Rek. vod. a kanal. na ul. Čs. legií a nám. Msgre Šrámka</t>
  </si>
  <si>
    <t>Rek. kanalizace ul. Křižíkova</t>
  </si>
  <si>
    <t>Rek. kanalizace ul. U Zvonice</t>
  </si>
  <si>
    <t>Zpětná klapka na ČSOV Kubínova</t>
  </si>
  <si>
    <t>Rek. odlehčovací komory Strusková</t>
  </si>
  <si>
    <t>Rek. kanal. na nám. SNP</t>
  </si>
  <si>
    <t>Rek. kanal. ul. Hrušovská a ul. U Parku</t>
  </si>
  <si>
    <t>Rekonstrukce kanalizace U Parku</t>
  </si>
  <si>
    <t>Rekonstr. kanalizace ul.Sadová č.p.19-19A</t>
  </si>
  <si>
    <t>Rek. kanal. ul.Matušínského,Tomicova,Třanovského</t>
  </si>
  <si>
    <t>Rekonstr. kanalizace v ul. Trnkovecké</t>
  </si>
  <si>
    <t>Rekonstr. kanalizace v ul. K.H.Máchy</t>
  </si>
  <si>
    <t>Rek. vod. a kanal. ul. Českobratrská a Sadová vč. povrchů</t>
  </si>
  <si>
    <t xml:space="preserve">Mariánské Hory a Hulváky - rekonstrukce kanalizace  </t>
  </si>
  <si>
    <t xml:space="preserve">Rekonstrukce kanalizace ul. Soukenická, Valchařská a Gorkého  </t>
  </si>
  <si>
    <t>Rekonstrukce kanalizace ul. Mitrovická</t>
  </si>
  <si>
    <t>Odlehčovací stoka Muglinovská</t>
  </si>
  <si>
    <t>Rekonstrukce kanalizace a vodovodu ul. Moravská</t>
  </si>
  <si>
    <t>Rekonstrukce kanalizace ul. Klasná</t>
  </si>
  <si>
    <t>Rekonstrukce sběrače D</t>
  </si>
  <si>
    <t>Rekonstrukce ČS Provozní</t>
  </si>
  <si>
    <t>ÚČOV dopravník česlí</t>
  </si>
  <si>
    <t>Rekonstrukce ČS Hlučínská</t>
  </si>
  <si>
    <t>Rekonstrukce dmýchadel ÚČOV</t>
  </si>
  <si>
    <t>Rekonstrukce čerpadel ČSMPV do aktivace ÚČOV</t>
  </si>
  <si>
    <t>ČOV Heřmanice I – česle</t>
  </si>
  <si>
    <t>BAR</t>
  </si>
  <si>
    <t>Rek. kanalizace v ul. Junácká</t>
  </si>
  <si>
    <t>Rek. kanal. a vod. ul. Matiční, Hrabákova</t>
  </si>
  <si>
    <t>Rekonstrukce kanalizace Jahodová</t>
  </si>
  <si>
    <t>ÚČOV - NN rekonstrukce rozvaděčů</t>
  </si>
  <si>
    <t>Region Poodří</t>
  </si>
  <si>
    <t>Stránka č. 22</t>
  </si>
  <si>
    <t>Výstavba parkovacího objektu Hlavní nádraží</t>
  </si>
  <si>
    <t>Středisko volného času ul. Ostrčilova - zastínění tělocvičny</t>
  </si>
  <si>
    <t>Ostravské muzeum MHD</t>
  </si>
  <si>
    <t>Areál VOKD Poruba - rekonstrukce hřiště</t>
  </si>
  <si>
    <t>Rozšíření útulků pro psy v Ostravě-Třebovicích</t>
  </si>
  <si>
    <t>Technická a dopravní infrastruktura oblast Lužná - Zavadova, Hrabová</t>
  </si>
  <si>
    <t>Revitalizace areálu kasáren Hranečník - technická a dopravní infrastruktura (III.etapa)</t>
  </si>
  <si>
    <t>Hasičská zbrojnice Michálkovice</t>
  </si>
  <si>
    <t>Revitalizace areálu kasáren Hranečník - garáže HZS(V.etapa)</t>
  </si>
  <si>
    <t>Rek. budovy MěP - stavební objekt SO 05</t>
  </si>
  <si>
    <t>Revitalizace areálu kasáren Hranečník - garáže MPO (IV.etapa)</t>
  </si>
  <si>
    <t>Stránka č. 9</t>
  </si>
  <si>
    <t>Stránka č. 15</t>
  </si>
  <si>
    <t>Rotační kartotéky</t>
  </si>
  <si>
    <t>Příprava realizace strategických projektů v rámci období 2014+ (viz. přiložená tabulka)</t>
  </si>
  <si>
    <t>alokace v jednání vedení</t>
  </si>
  <si>
    <t>Odbor projektů IT služeb a outsourcingu (ORJ 133 , 134)</t>
  </si>
  <si>
    <t xml:space="preserve">SSZ K 4077 Martinovská x Provozní x 1.Čs. armádního sboru </t>
  </si>
  <si>
    <t>SSZ K 1021 Sokolská x Českobratrská</t>
  </si>
  <si>
    <t>SSZ p.č. 2061 Těšínská u kostela</t>
  </si>
  <si>
    <t>Zateplení střechy a fasády Domu pro matky s dětmi - Budečská</t>
  </si>
  <si>
    <t>Stránka č. 25</t>
  </si>
  <si>
    <t>Stránka č. 26</t>
  </si>
  <si>
    <t>Stránka č. 31</t>
  </si>
  <si>
    <t>Stránka č. 32</t>
  </si>
  <si>
    <t>Stránka č. 33</t>
  </si>
  <si>
    <t>Věcná břemena nad 40 tis. Kč</t>
  </si>
  <si>
    <t>Projektová příprava Sociálního bydlení Ostrava</t>
  </si>
  <si>
    <t>Příloha č.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</si>
</sst>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9"/>
      <name val="Arial CE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b/>
      <sz val="24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 CE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"/>
      <family val="2"/>
    </font>
    <font>
      <b/>
      <sz val="10"/>
      <color indexed="8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  <charset val="238"/>
    </font>
    <font>
      <b/>
      <sz val="20"/>
      <name val="Arial"/>
      <family val="2"/>
    </font>
    <font>
      <b/>
      <sz val="18"/>
      <name val="Arial"/>
      <family val="2"/>
    </font>
    <font>
      <b/>
      <u/>
      <sz val="24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6"/>
      <name val="Arial CE"/>
      <charset val="238"/>
    </font>
    <font>
      <b/>
      <sz val="10"/>
      <name val="Arial"/>
      <family val="2"/>
      <charset val="238"/>
    </font>
    <font>
      <b/>
      <sz val="13"/>
      <name val="Arial"/>
      <family val="2"/>
    </font>
    <font>
      <sz val="11"/>
      <name val="Arial CE"/>
      <family val="2"/>
      <charset val="238"/>
    </font>
    <font>
      <b/>
      <sz val="12"/>
      <name val="Arial"/>
      <family val="2"/>
      <charset val="238"/>
    </font>
    <font>
      <sz val="11"/>
      <name val="Arial CE"/>
      <charset val="238"/>
    </font>
    <font>
      <sz val="11"/>
      <color indexed="8"/>
      <name val="Arial CE"/>
      <family val="2"/>
      <charset val="238"/>
    </font>
    <font>
      <sz val="11"/>
      <color indexed="8"/>
      <name val="Arial"/>
      <family val="2"/>
    </font>
    <font>
      <sz val="11"/>
      <color indexed="8"/>
      <name val="Arial CE"/>
      <charset val="238"/>
    </font>
    <font>
      <b/>
      <sz val="9"/>
      <name val="Arial"/>
      <family val="2"/>
      <charset val="238"/>
    </font>
    <font>
      <sz val="13"/>
      <name val="Arial CE"/>
      <charset val="238"/>
    </font>
    <font>
      <b/>
      <sz val="13"/>
      <name val="Arial CE"/>
      <charset val="238"/>
    </font>
    <font>
      <b/>
      <sz val="13"/>
      <name val="Arial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3"/>
      <name val="Arial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8"/>
      <name val="Arial CE"/>
      <charset val="238"/>
    </font>
    <font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name val="Arial CE"/>
      <charset val="238"/>
    </font>
    <font>
      <b/>
      <i/>
      <sz val="11"/>
      <color indexed="8"/>
      <name val="Arial CE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Arial"/>
      <family val="2"/>
    </font>
    <font>
      <strike/>
      <sz val="10"/>
      <name val="Cambria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2"/>
      <name val="Arial"/>
      <family val="2"/>
      <charset val="238"/>
    </font>
    <font>
      <b/>
      <sz val="24"/>
      <name val="Arial"/>
      <family val="2"/>
    </font>
    <font>
      <b/>
      <sz val="12"/>
      <name val="Arial CE"/>
      <family val="2"/>
      <charset val="238"/>
    </font>
    <font>
      <i/>
      <sz val="13"/>
      <name val="Arial CE"/>
      <charset val="238"/>
    </font>
    <font>
      <sz val="12"/>
      <name val="Arial CE"/>
      <charset val="238"/>
    </font>
    <font>
      <b/>
      <i/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 CE"/>
      <charset val="238"/>
    </font>
    <font>
      <sz val="14"/>
      <name val="Arial CE"/>
      <family val="2"/>
      <charset val="238"/>
    </font>
    <font>
      <sz val="12"/>
      <color indexed="8"/>
      <name val="Arial CE"/>
      <charset val="238"/>
    </font>
    <font>
      <b/>
      <sz val="11"/>
      <color indexed="8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Arial"/>
      <family val="2"/>
    </font>
    <font>
      <sz val="11"/>
      <color rgb="FF000000"/>
      <name val="Arial"/>
      <family val="2"/>
      <charset val="238"/>
    </font>
    <font>
      <sz val="13"/>
      <color theme="1"/>
      <name val="Arial CE"/>
      <charset val="238"/>
    </font>
    <font>
      <sz val="14"/>
      <color rgb="FFFF0000"/>
      <name val="Arial CE"/>
      <family val="2"/>
      <charset val="238"/>
    </font>
    <font>
      <sz val="1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16"/>
      </right>
      <top/>
      <bottom/>
      <diagonal/>
    </border>
    <border>
      <left style="hair">
        <color indexed="16"/>
      </left>
      <right style="hair">
        <color indexed="16"/>
      </right>
      <top/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16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16"/>
      </left>
      <right/>
      <top style="thin">
        <color indexed="64"/>
      </top>
      <bottom style="hair">
        <color indexed="16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 style="medium">
        <color indexed="64"/>
      </right>
      <top/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16"/>
      </left>
      <right style="medium">
        <color indexed="64"/>
      </right>
      <top style="thin">
        <color indexed="64"/>
      </top>
      <bottom/>
      <diagonal/>
    </border>
    <border>
      <left style="hair">
        <color indexed="16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/>
      <diagonal/>
    </border>
    <border>
      <left style="hair">
        <color indexed="16"/>
      </left>
      <right style="hair">
        <color indexed="16"/>
      </right>
      <top/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/>
      <diagonal/>
    </border>
    <border>
      <left style="thin">
        <color indexed="64"/>
      </left>
      <right style="hair">
        <color indexed="16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16"/>
      </bottom>
      <diagonal/>
    </border>
    <border>
      <left style="medium">
        <color indexed="64"/>
      </left>
      <right/>
      <top style="thin">
        <color indexed="64"/>
      </top>
      <bottom style="hair">
        <color indexed="1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16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16"/>
      </bottom>
      <diagonal/>
    </border>
    <border>
      <left style="thin">
        <color indexed="64"/>
      </left>
      <right/>
      <top style="thin">
        <color indexed="64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16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2" fillId="0" borderId="0"/>
    <xf numFmtId="0" fontId="17" fillId="0" borderId="0"/>
    <xf numFmtId="0" fontId="17" fillId="0" borderId="0"/>
    <xf numFmtId="0" fontId="1" fillId="0" borderId="0"/>
  </cellStyleXfs>
  <cellXfs count="1456">
    <xf numFmtId="0" fontId="0" fillId="0" borderId="0" xfId="0"/>
    <xf numFmtId="0" fontId="0" fillId="0" borderId="0" xfId="0" applyFill="1" applyAlignment="1">
      <alignment horizontal="right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11" fillId="0" borderId="0" xfId="0" applyFont="1"/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2" borderId="4" xfId="0" applyFont="1" applyFill="1" applyBorder="1"/>
    <xf numFmtId="0" fontId="7" fillId="2" borderId="5" xfId="0" applyFont="1" applyFill="1" applyBorder="1"/>
    <xf numFmtId="0" fontId="0" fillId="0" borderId="0" xfId="0" applyAlignment="1"/>
    <xf numFmtId="0" fontId="0" fillId="0" borderId="0" xfId="0" applyFill="1" applyBorder="1" applyAlignment="1"/>
    <xf numFmtId="0" fontId="20" fillId="2" borderId="2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2" xfId="0" applyFont="1" applyFill="1" applyBorder="1"/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/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/>
    <xf numFmtId="0" fontId="20" fillId="2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3" fontId="17" fillId="0" borderId="7" xfId="0" applyNumberFormat="1" applyFont="1" applyFill="1" applyBorder="1" applyAlignment="1"/>
    <xf numFmtId="3" fontId="17" fillId="0" borderId="8" xfId="0" applyNumberFormat="1" applyFont="1" applyFill="1" applyBorder="1" applyAlignment="1"/>
    <xf numFmtId="3" fontId="17" fillId="0" borderId="9" xfId="0" applyNumberFormat="1" applyFont="1" applyFill="1" applyBorder="1" applyAlignment="1"/>
    <xf numFmtId="3" fontId="17" fillId="0" borderId="10" xfId="0" applyNumberFormat="1" applyFont="1" applyFill="1" applyBorder="1" applyAlignment="1"/>
    <xf numFmtId="3" fontId="17" fillId="3" borderId="8" xfId="0" applyNumberFormat="1" applyFont="1" applyFill="1" applyBorder="1" applyAlignment="1"/>
    <xf numFmtId="3" fontId="17" fillId="4" borderId="8" xfId="0" applyNumberFormat="1" applyFont="1" applyFill="1" applyBorder="1" applyAlignment="1"/>
    <xf numFmtId="3" fontId="17" fillId="3" borderId="7" xfId="0" applyNumberFormat="1" applyFont="1" applyFill="1" applyBorder="1" applyAlignment="1"/>
    <xf numFmtId="3" fontId="17" fillId="0" borderId="11" xfId="0" applyNumberFormat="1" applyFont="1" applyFill="1" applyBorder="1" applyAlignment="1"/>
    <xf numFmtId="3" fontId="17" fillId="0" borderId="12" xfId="0" applyNumberFormat="1" applyFont="1" applyFill="1" applyBorder="1" applyAlignment="1"/>
    <xf numFmtId="0" fontId="7" fillId="2" borderId="3" xfId="0" applyFont="1" applyFill="1" applyBorder="1"/>
    <xf numFmtId="3" fontId="17" fillId="4" borderId="13" xfId="0" applyNumberFormat="1" applyFont="1" applyFill="1" applyBorder="1" applyAlignment="1"/>
    <xf numFmtId="3" fontId="17" fillId="0" borderId="13" xfId="0" applyNumberFormat="1" applyFont="1" applyFill="1" applyBorder="1" applyAlignment="1"/>
    <xf numFmtId="3" fontId="17" fillId="0" borderId="14" xfId="0" applyNumberFormat="1" applyFont="1" applyFill="1" applyBorder="1" applyAlignment="1"/>
    <xf numFmtId="0" fontId="16" fillId="0" borderId="15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/>
    <xf numFmtId="0" fontId="1" fillId="0" borderId="1" xfId="0" applyFont="1" applyBorder="1"/>
    <xf numFmtId="0" fontId="1" fillId="0" borderId="17" xfId="0" applyFont="1" applyBorder="1"/>
    <xf numFmtId="0" fontId="1" fillId="0" borderId="0" xfId="0" applyFont="1"/>
    <xf numFmtId="0" fontId="25" fillId="0" borderId="18" xfId="0" applyFont="1" applyFill="1" applyBorder="1" applyAlignment="1">
      <alignment horizontal="left" vertical="center" wrapText="1"/>
    </xf>
    <xf numFmtId="0" fontId="26" fillId="0" borderId="19" xfId="3" applyFont="1" applyFill="1" applyBorder="1" applyAlignment="1">
      <alignment horizontal="left" vertical="center" wrapText="1"/>
    </xf>
    <xf numFmtId="0" fontId="27" fillId="0" borderId="19" xfId="3" applyFont="1" applyFill="1" applyBorder="1" applyAlignment="1">
      <alignment wrapText="1"/>
    </xf>
    <xf numFmtId="0" fontId="28" fillId="0" borderId="4" xfId="3" applyFont="1" applyFill="1" applyBorder="1" applyAlignment="1">
      <alignment horizontal="left" vertical="center" wrapText="1"/>
    </xf>
    <xf numFmtId="0" fontId="29" fillId="0" borderId="20" xfId="3" applyFont="1" applyFill="1" applyBorder="1" applyAlignment="1">
      <alignment wrapText="1"/>
    </xf>
    <xf numFmtId="0" fontId="27" fillId="0" borderId="4" xfId="3" applyFont="1" applyFill="1" applyBorder="1" applyAlignment="1">
      <alignment wrapText="1"/>
    </xf>
    <xf numFmtId="0" fontId="4" fillId="2" borderId="3" xfId="0" applyFont="1" applyFill="1" applyBorder="1"/>
    <xf numFmtId="0" fontId="3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4" fillId="2" borderId="0" xfId="0" applyFont="1" applyFill="1" applyBorder="1"/>
    <xf numFmtId="3" fontId="17" fillId="4" borderId="22" xfId="0" applyNumberFormat="1" applyFont="1" applyFill="1" applyBorder="1" applyAlignment="1"/>
    <xf numFmtId="3" fontId="17" fillId="4" borderId="7" xfId="0" applyNumberFormat="1" applyFont="1" applyFill="1" applyBorder="1" applyAlignment="1"/>
    <xf numFmtId="0" fontId="1" fillId="0" borderId="0" xfId="0" applyFont="1" applyBorder="1"/>
    <xf numFmtId="0" fontId="3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7" fillId="5" borderId="23" xfId="0" applyFont="1" applyFill="1" applyBorder="1"/>
    <xf numFmtId="0" fontId="37" fillId="5" borderId="24" xfId="0" applyFont="1" applyFill="1" applyBorder="1"/>
    <xf numFmtId="0" fontId="37" fillId="5" borderId="25" xfId="0" applyFont="1" applyFill="1" applyBorder="1"/>
    <xf numFmtId="0" fontId="37" fillId="5" borderId="26" xfId="0" applyFont="1" applyFill="1" applyBorder="1"/>
    <xf numFmtId="0" fontId="3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7" fillId="0" borderId="0" xfId="0" applyFont="1" applyFill="1" applyBorder="1"/>
    <xf numFmtId="0" fontId="37" fillId="5" borderId="27" xfId="0" applyFont="1" applyFill="1" applyBorder="1"/>
    <xf numFmtId="0" fontId="37" fillId="5" borderId="28" xfId="0" applyFont="1" applyFill="1" applyBorder="1"/>
    <xf numFmtId="0" fontId="37" fillId="5" borderId="29" xfId="0" applyFont="1" applyFill="1" applyBorder="1"/>
    <xf numFmtId="0" fontId="37" fillId="5" borderId="30" xfId="0" applyFont="1" applyFill="1" applyBorder="1"/>
    <xf numFmtId="0" fontId="37" fillId="5" borderId="31" xfId="0" applyFont="1" applyFill="1" applyBorder="1"/>
    <xf numFmtId="0" fontId="8" fillId="0" borderId="2" xfId="0" applyFont="1" applyBorder="1" applyAlignment="1"/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7" fillId="2" borderId="2" xfId="0" applyFont="1" applyFill="1" applyBorder="1"/>
    <xf numFmtId="0" fontId="21" fillId="2" borderId="32" xfId="0" applyFont="1" applyFill="1" applyBorder="1" applyAlignment="1"/>
    <xf numFmtId="0" fontId="7" fillId="2" borderId="0" xfId="0" applyFont="1" applyFill="1" applyBorder="1"/>
    <xf numFmtId="0" fontId="22" fillId="2" borderId="33" xfId="0" applyFont="1" applyFill="1" applyBorder="1" applyAlignment="1"/>
    <xf numFmtId="0" fontId="7" fillId="2" borderId="4" xfId="0" applyFont="1" applyFill="1" applyBorder="1"/>
    <xf numFmtId="0" fontId="7" fillId="2" borderId="33" xfId="0" applyFont="1" applyFill="1" applyBorder="1"/>
    <xf numFmtId="0" fontId="7" fillId="2" borderId="34" xfId="0" applyFont="1" applyFill="1" applyBorder="1"/>
    <xf numFmtId="0" fontId="27" fillId="0" borderId="9" xfId="3" applyFont="1" applyFill="1" applyBorder="1" applyAlignment="1">
      <alignment wrapText="1"/>
    </xf>
    <xf numFmtId="0" fontId="20" fillId="2" borderId="2" xfId="0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right"/>
    </xf>
    <xf numFmtId="0" fontId="16" fillId="4" borderId="35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wrapText="1"/>
    </xf>
    <xf numFmtId="3" fontId="34" fillId="0" borderId="36" xfId="0" applyNumberFormat="1" applyFont="1" applyFill="1" applyBorder="1" applyAlignment="1"/>
    <xf numFmtId="0" fontId="32" fillId="0" borderId="3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19" fillId="3" borderId="39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3" fontId="17" fillId="0" borderId="41" xfId="0" applyNumberFormat="1" applyFont="1" applyFill="1" applyBorder="1" applyAlignment="1"/>
    <xf numFmtId="3" fontId="17" fillId="0" borderId="42" xfId="0" applyNumberFormat="1" applyFont="1" applyFill="1" applyBorder="1" applyAlignment="1"/>
    <xf numFmtId="3" fontId="17" fillId="0" borderId="43" xfId="0" applyNumberFormat="1" applyFont="1" applyFill="1" applyBorder="1" applyAlignment="1"/>
    <xf numFmtId="3" fontId="17" fillId="4" borderId="14" xfId="0" applyNumberFormat="1" applyFont="1" applyFill="1" applyBorder="1" applyAlignment="1"/>
    <xf numFmtId="3" fontId="17" fillId="4" borderId="10" xfId="0" applyNumberFormat="1" applyFont="1" applyFill="1" applyBorder="1" applyAlignment="1"/>
    <xf numFmtId="3" fontId="17" fillId="4" borderId="44" xfId="0" applyNumberFormat="1" applyFont="1" applyFill="1" applyBorder="1" applyAlignment="1"/>
    <xf numFmtId="3" fontId="17" fillId="0" borderId="22" xfId="0" applyNumberFormat="1" applyFont="1" applyFill="1" applyBorder="1" applyAlignment="1"/>
    <xf numFmtId="3" fontId="17" fillId="4" borderId="42" xfId="0" applyNumberFormat="1" applyFont="1" applyFill="1" applyBorder="1" applyAlignment="1"/>
    <xf numFmtId="3" fontId="17" fillId="4" borderId="45" xfId="0" applyNumberFormat="1" applyFont="1" applyFill="1" applyBorder="1" applyAlignment="1"/>
    <xf numFmtId="3" fontId="17" fillId="0" borderId="45" xfId="0" applyNumberFormat="1" applyFont="1" applyFill="1" applyBorder="1" applyAlignment="1"/>
    <xf numFmtId="3" fontId="17" fillId="3" borderId="13" xfId="0" applyNumberFormat="1" applyFont="1" applyFill="1" applyBorder="1" applyAlignment="1"/>
    <xf numFmtId="3" fontId="17" fillId="3" borderId="22" xfId="0" applyNumberFormat="1" applyFont="1" applyFill="1" applyBorder="1" applyAlignment="1"/>
    <xf numFmtId="3" fontId="17" fillId="3" borderId="42" xfId="0" applyNumberFormat="1" applyFont="1" applyFill="1" applyBorder="1" applyAlignment="1"/>
    <xf numFmtId="3" fontId="17" fillId="3" borderId="45" xfId="0" applyNumberFormat="1" applyFont="1" applyFill="1" applyBorder="1" applyAlignment="1"/>
    <xf numFmtId="3" fontId="17" fillId="0" borderId="44" xfId="0" applyNumberFormat="1" applyFont="1" applyFill="1" applyBorder="1" applyAlignment="1"/>
    <xf numFmtId="0" fontId="9" fillId="0" borderId="0" xfId="0" applyFont="1" applyBorder="1" applyAlignment="1"/>
    <xf numFmtId="3" fontId="34" fillId="0" borderId="46" xfId="0" applyNumberFormat="1" applyFont="1" applyFill="1" applyBorder="1" applyAlignment="1"/>
    <xf numFmtId="3" fontId="34" fillId="3" borderId="36" xfId="0" applyNumberFormat="1" applyFont="1" applyFill="1" applyBorder="1" applyAlignment="1"/>
    <xf numFmtId="3" fontId="34" fillId="4" borderId="36" xfId="0" applyNumberFormat="1" applyFont="1" applyFill="1" applyBorder="1" applyAlignment="1"/>
    <xf numFmtId="0" fontId="3" fillId="0" borderId="0" xfId="0" applyFont="1" applyFill="1" applyAlignment="1">
      <alignment horizontal="left" vertical="center"/>
    </xf>
    <xf numFmtId="0" fontId="25" fillId="0" borderId="0" xfId="0" applyFont="1" applyBorder="1" applyAlignment="1"/>
    <xf numFmtId="0" fontId="0" fillId="0" borderId="0" xfId="0" applyBorder="1"/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0" fontId="0" fillId="0" borderId="3" xfId="0" applyBorder="1"/>
    <xf numFmtId="0" fontId="25" fillId="6" borderId="34" xfId="0" applyFont="1" applyFill="1" applyBorder="1"/>
    <xf numFmtId="0" fontId="25" fillId="0" borderId="0" xfId="0" applyFont="1" applyBorder="1" applyAlignment="1">
      <alignment horizontal="center"/>
    </xf>
    <xf numFmtId="0" fontId="25" fillId="0" borderId="19" xfId="0" applyFont="1" applyBorder="1"/>
    <xf numFmtId="0" fontId="25" fillId="0" borderId="20" xfId="0" applyFont="1" applyBorder="1"/>
    <xf numFmtId="0" fontId="25" fillId="0" borderId="20" xfId="0" applyFont="1" applyBorder="1" applyAlignment="1">
      <alignment wrapText="1"/>
    </xf>
    <xf numFmtId="0" fontId="25" fillId="0" borderId="47" xfId="0" applyFont="1" applyBorder="1"/>
    <xf numFmtId="0" fontId="25" fillId="0" borderId="34" xfId="0" applyFont="1" applyBorder="1" applyAlignment="1"/>
    <xf numFmtId="0" fontId="2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39" fillId="0" borderId="0" xfId="0" applyFont="1" applyAlignment="1">
      <alignment horizontal="right"/>
    </xf>
    <xf numFmtId="0" fontId="0" fillId="0" borderId="0" xfId="0" applyFill="1" applyBorder="1"/>
    <xf numFmtId="0" fontId="42" fillId="0" borderId="0" xfId="0" applyFont="1" applyFill="1" applyBorder="1"/>
    <xf numFmtId="0" fontId="42" fillId="0" borderId="0" xfId="0" applyFont="1" applyBorder="1"/>
    <xf numFmtId="0" fontId="42" fillId="0" borderId="0" xfId="0" applyFont="1"/>
    <xf numFmtId="0" fontId="43" fillId="0" borderId="0" xfId="0" applyFont="1" applyAlignment="1"/>
    <xf numFmtId="0" fontId="7" fillId="0" borderId="0" xfId="0" applyFont="1" applyAlignment="1">
      <alignment horizontal="right"/>
    </xf>
    <xf numFmtId="0" fontId="45" fillId="0" borderId="0" xfId="0" applyFont="1"/>
    <xf numFmtId="0" fontId="2" fillId="0" borderId="35" xfId="0" applyFont="1" applyBorder="1" applyAlignment="1"/>
    <xf numFmtId="0" fontId="16" fillId="0" borderId="35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Continuous"/>
    </xf>
    <xf numFmtId="0" fontId="2" fillId="0" borderId="49" xfId="0" applyFont="1" applyBorder="1"/>
    <xf numFmtId="0" fontId="24" fillId="0" borderId="50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left"/>
    </xf>
    <xf numFmtId="0" fontId="7" fillId="0" borderId="0" xfId="0" applyFont="1" applyFill="1" applyBorder="1"/>
    <xf numFmtId="0" fontId="46" fillId="0" borderId="0" xfId="0" applyFont="1" applyFill="1" applyBorder="1"/>
    <xf numFmtId="0" fontId="46" fillId="0" borderId="0" xfId="0" applyFont="1" applyBorder="1"/>
    <xf numFmtId="0" fontId="20" fillId="0" borderId="20" xfId="0" applyFont="1" applyBorder="1" applyAlignment="1">
      <alignment horizontal="left"/>
    </xf>
    <xf numFmtId="0" fontId="20" fillId="0" borderId="20" xfId="0" applyFont="1" applyFill="1" applyBorder="1" applyAlignment="1">
      <alignment horizontal="left" wrapText="1"/>
    </xf>
    <xf numFmtId="0" fontId="1" fillId="0" borderId="0" xfId="0" applyFont="1" applyFill="1" applyBorder="1"/>
    <xf numFmtId="0" fontId="1" fillId="0" borderId="17" xfId="0" applyFont="1" applyFill="1" applyBorder="1"/>
    <xf numFmtId="0" fontId="20" fillId="0" borderId="20" xfId="0" applyFont="1" applyBorder="1" applyAlignment="1">
      <alignment horizontal="left" wrapText="1"/>
    </xf>
    <xf numFmtId="0" fontId="20" fillId="0" borderId="47" xfId="0" applyFont="1" applyBorder="1" applyAlignment="1">
      <alignment horizontal="left"/>
    </xf>
    <xf numFmtId="0" fontId="8" fillId="0" borderId="52" xfId="0" applyFont="1" applyBorder="1" applyAlignment="1">
      <alignment horizontal="center"/>
    </xf>
    <xf numFmtId="0" fontId="7" fillId="0" borderId="0" xfId="0" applyFont="1" applyBorder="1"/>
    <xf numFmtId="0" fontId="47" fillId="0" borderId="0" xfId="0" applyFont="1" applyBorder="1"/>
    <xf numFmtId="0" fontId="47" fillId="0" borderId="0" xfId="0" applyFont="1"/>
    <xf numFmtId="0" fontId="5" fillId="0" borderId="0" xfId="0" applyFont="1"/>
    <xf numFmtId="0" fontId="4" fillId="0" borderId="0" xfId="0" applyFont="1" applyFill="1"/>
    <xf numFmtId="0" fontId="6" fillId="0" borderId="0" xfId="0" applyFont="1" applyFill="1" applyBorder="1"/>
    <xf numFmtId="0" fontId="6" fillId="0" borderId="0" xfId="0" applyFont="1" applyBorder="1"/>
    <xf numFmtId="0" fontId="8" fillId="0" borderId="52" xfId="0" applyFont="1" applyBorder="1" applyAlignment="1">
      <alignment horizontal="center" wrapText="1"/>
    </xf>
    <xf numFmtId="0" fontId="48" fillId="0" borderId="52" xfId="0" applyFont="1" applyBorder="1" applyAlignment="1">
      <alignment horizontal="right" wrapText="1"/>
    </xf>
    <xf numFmtId="0" fontId="0" fillId="0" borderId="0" xfId="0" applyFill="1"/>
    <xf numFmtId="0" fontId="15" fillId="0" borderId="0" xfId="0" applyFont="1" applyFill="1" applyAlignment="1">
      <alignment wrapText="1"/>
    </xf>
    <xf numFmtId="0" fontId="11" fillId="0" borderId="0" xfId="0" applyFont="1" applyAlignment="1"/>
    <xf numFmtId="0" fontId="49" fillId="0" borderId="0" xfId="0" applyFont="1"/>
    <xf numFmtId="0" fontId="51" fillId="0" borderId="9" xfId="0" applyFont="1" applyFill="1" applyBorder="1" applyAlignment="1">
      <alignment horizontal="left"/>
    </xf>
    <xf numFmtId="0" fontId="32" fillId="0" borderId="8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32" fillId="0" borderId="55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50" fillId="0" borderId="0" xfId="0" applyFont="1" applyAlignment="1"/>
    <xf numFmtId="0" fontId="11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right"/>
    </xf>
    <xf numFmtId="0" fontId="23" fillId="0" borderId="0" xfId="0" applyFont="1"/>
    <xf numFmtId="0" fontId="32" fillId="0" borderId="58" xfId="0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18" xfId="0" applyFont="1" applyFill="1" applyBorder="1" applyAlignment="1">
      <alignment horizontal="center"/>
    </xf>
    <xf numFmtId="0" fontId="5" fillId="0" borderId="0" xfId="0" applyFont="1" applyFill="1"/>
    <xf numFmtId="0" fontId="32" fillId="0" borderId="21" xfId="0" applyFont="1" applyFill="1" applyBorder="1" applyAlignment="1">
      <alignment horizontal="center"/>
    </xf>
    <xf numFmtId="0" fontId="32" fillId="0" borderId="22" xfId="0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59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7" fillId="7" borderId="0" xfId="0" applyFont="1" applyFill="1" applyBorder="1"/>
    <xf numFmtId="0" fontId="54" fillId="0" borderId="9" xfId="3" applyFont="1" applyFill="1" applyBorder="1" applyAlignment="1">
      <alignment wrapText="1"/>
    </xf>
    <xf numFmtId="0" fontId="56" fillId="0" borderId="9" xfId="3" applyFont="1" applyFill="1" applyBorder="1" applyAlignment="1">
      <alignment wrapText="1"/>
    </xf>
    <xf numFmtId="0" fontId="32" fillId="0" borderId="16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57" fillId="0" borderId="0" xfId="0" applyFont="1" applyFill="1" applyAlignment="1">
      <alignment wrapText="1"/>
    </xf>
    <xf numFmtId="0" fontId="31" fillId="0" borderId="0" xfId="0" applyFont="1"/>
    <xf numFmtId="0" fontId="19" fillId="0" borderId="2" xfId="0" applyFont="1" applyBorder="1" applyAlignment="1"/>
    <xf numFmtId="0" fontId="37" fillId="2" borderId="2" xfId="0" applyFont="1" applyFill="1" applyBorder="1"/>
    <xf numFmtId="0" fontId="37" fillId="2" borderId="0" xfId="0" applyFont="1" applyFill="1" applyBorder="1"/>
    <xf numFmtId="0" fontId="37" fillId="2" borderId="3" xfId="0" applyFont="1" applyFill="1" applyBorder="1"/>
    <xf numFmtId="0" fontId="32" fillId="0" borderId="67" xfId="0" applyFont="1" applyBorder="1" applyAlignment="1">
      <alignment horizontal="center"/>
    </xf>
    <xf numFmtId="3" fontId="58" fillId="0" borderId="11" xfId="0" applyNumberFormat="1" applyFont="1" applyFill="1" applyBorder="1" applyAlignment="1"/>
    <xf numFmtId="3" fontId="58" fillId="0" borderId="1" xfId="0" applyNumberFormat="1" applyFont="1" applyFill="1" applyBorder="1" applyAlignment="1"/>
    <xf numFmtId="3" fontId="58" fillId="0" borderId="54" xfId="0" applyNumberFormat="1" applyFont="1" applyFill="1" applyBorder="1" applyAlignment="1"/>
    <xf numFmtId="3" fontId="58" fillId="0" borderId="71" xfId="0" applyNumberFormat="1" applyFont="1" applyFill="1" applyBorder="1" applyAlignment="1"/>
    <xf numFmtId="3" fontId="58" fillId="0" borderId="55" xfId="0" applyNumberFormat="1" applyFont="1" applyFill="1" applyBorder="1" applyAlignment="1"/>
    <xf numFmtId="3" fontId="58" fillId="0" borderId="22" xfId="0" applyNumberFormat="1" applyFont="1" applyFill="1" applyBorder="1" applyAlignment="1"/>
    <xf numFmtId="3" fontId="58" fillId="0" borderId="14" xfId="0" applyNumberFormat="1" applyFont="1" applyFill="1" applyBorder="1" applyAlignment="1"/>
    <xf numFmtId="3" fontId="58" fillId="0" borderId="17" xfId="0" applyNumberFormat="1" applyFont="1" applyFill="1" applyBorder="1" applyAlignment="1"/>
    <xf numFmtId="3" fontId="58" fillId="0" borderId="38" xfId="0" applyNumberFormat="1" applyFont="1" applyFill="1" applyBorder="1" applyAlignment="1"/>
    <xf numFmtId="3" fontId="58" fillId="0" borderId="8" xfId="0" applyNumberFormat="1" applyFont="1" applyFill="1" applyBorder="1" applyAlignment="1"/>
    <xf numFmtId="3" fontId="58" fillId="0" borderId="10" xfId="0" applyNumberFormat="1" applyFont="1" applyFill="1" applyBorder="1" applyAlignment="1"/>
    <xf numFmtId="3" fontId="58" fillId="0" borderId="7" xfId="0" applyNumberFormat="1" applyFont="1" applyFill="1" applyBorder="1" applyAlignment="1"/>
    <xf numFmtId="3" fontId="58" fillId="0" borderId="16" xfId="0" applyNumberFormat="1" applyFont="1" applyFill="1" applyBorder="1" applyAlignment="1"/>
    <xf numFmtId="3" fontId="58" fillId="0" borderId="9" xfId="0" applyNumberFormat="1" applyFont="1" applyFill="1" applyBorder="1" applyAlignment="1"/>
    <xf numFmtId="3" fontId="58" fillId="0" borderId="53" xfId="0" applyNumberFormat="1" applyFont="1" applyFill="1" applyBorder="1" applyAlignment="1"/>
    <xf numFmtId="3" fontId="58" fillId="0" borderId="40" xfId="0" applyNumberFormat="1" applyFont="1" applyFill="1" applyBorder="1" applyAlignment="1"/>
    <xf numFmtId="3" fontId="58" fillId="0" borderId="73" xfId="0" applyNumberFormat="1" applyFont="1" applyFill="1" applyBorder="1" applyAlignment="1"/>
    <xf numFmtId="3" fontId="58" fillId="0" borderId="12" xfId="0" applyNumberFormat="1" applyFont="1" applyFill="1" applyBorder="1" applyAlignment="1"/>
    <xf numFmtId="3" fontId="58" fillId="0" borderId="42" xfId="0" applyNumberFormat="1" applyFont="1" applyFill="1" applyBorder="1" applyAlignment="1"/>
    <xf numFmtId="3" fontId="58" fillId="0" borderId="44" xfId="0" applyNumberFormat="1" applyFont="1" applyFill="1" applyBorder="1" applyAlignment="1"/>
    <xf numFmtId="3" fontId="58" fillId="0" borderId="45" xfId="0" applyNumberFormat="1" applyFont="1" applyFill="1" applyBorder="1" applyAlignment="1"/>
    <xf numFmtId="3" fontId="58" fillId="0" borderId="13" xfId="0" applyNumberFormat="1" applyFont="1" applyFill="1" applyBorder="1" applyAlignment="1"/>
    <xf numFmtId="3" fontId="58" fillId="0" borderId="74" xfId="0" applyNumberFormat="1" applyFont="1" applyFill="1" applyBorder="1" applyAlignment="1"/>
    <xf numFmtId="3" fontId="59" fillId="0" borderId="36" xfId="0" applyNumberFormat="1" applyFont="1" applyFill="1" applyBorder="1" applyAlignment="1"/>
    <xf numFmtId="3" fontId="59" fillId="0" borderId="46" xfId="0" applyNumberFormat="1" applyFont="1" applyFill="1" applyBorder="1" applyAlignment="1"/>
    <xf numFmtId="3" fontId="58" fillId="0" borderId="41" xfId="0" applyNumberFormat="1" applyFont="1" applyFill="1" applyBorder="1" applyAlignment="1"/>
    <xf numFmtId="3" fontId="58" fillId="0" borderId="66" xfId="0" applyNumberFormat="1" applyFont="1" applyFill="1" applyBorder="1" applyAlignment="1"/>
    <xf numFmtId="0" fontId="32" fillId="0" borderId="75" xfId="0" applyFont="1" applyBorder="1" applyAlignment="1">
      <alignment horizontal="center"/>
    </xf>
    <xf numFmtId="0" fontId="32" fillId="0" borderId="72" xfId="0" applyFont="1" applyBorder="1" applyAlignment="1">
      <alignment horizontal="center"/>
    </xf>
    <xf numFmtId="3" fontId="58" fillId="0" borderId="76" xfId="0" applyNumberFormat="1" applyFont="1" applyFill="1" applyBorder="1" applyAlignment="1"/>
    <xf numFmtId="3" fontId="58" fillId="0" borderId="77" xfId="0" applyNumberFormat="1" applyFont="1" applyFill="1" applyBorder="1" applyAlignment="1"/>
    <xf numFmtId="3" fontId="58" fillId="0" borderId="43" xfId="0" applyNumberFormat="1" applyFont="1" applyFill="1" applyBorder="1" applyAlignment="1"/>
    <xf numFmtId="3" fontId="61" fillId="0" borderId="8" xfId="0" applyNumberFormat="1" applyFont="1" applyFill="1" applyBorder="1" applyAlignment="1"/>
    <xf numFmtId="3" fontId="61" fillId="0" borderId="16" xfId="0" applyNumberFormat="1" applyFont="1" applyFill="1" applyBorder="1" applyAlignment="1"/>
    <xf numFmtId="3" fontId="61" fillId="0" borderId="7" xfId="0" applyNumberFormat="1" applyFont="1" applyFill="1" applyBorder="1" applyAlignment="1"/>
    <xf numFmtId="3" fontId="61" fillId="0" borderId="9" xfId="0" applyNumberFormat="1" applyFont="1" applyFill="1" applyBorder="1" applyAlignment="1"/>
    <xf numFmtId="3" fontId="61" fillId="0" borderId="10" xfId="0" applyNumberFormat="1" applyFont="1" applyFill="1" applyBorder="1" applyAlignment="1"/>
    <xf numFmtId="3" fontId="61" fillId="0" borderId="71" xfId="0" applyNumberFormat="1" applyFont="1" applyFill="1" applyBorder="1" applyAlignment="1"/>
    <xf numFmtId="3" fontId="46" fillId="0" borderId="11" xfId="0" applyNumberFormat="1" applyFont="1" applyFill="1" applyBorder="1" applyAlignment="1">
      <alignment horizontal="right"/>
    </xf>
    <xf numFmtId="3" fontId="46" fillId="0" borderId="22" xfId="0" applyNumberFormat="1" applyFont="1" applyFill="1" applyBorder="1" applyAlignment="1">
      <alignment horizontal="right"/>
    </xf>
    <xf numFmtId="3" fontId="46" fillId="0" borderId="41" xfId="0" applyNumberFormat="1" applyFont="1" applyFill="1" applyBorder="1" applyAlignment="1">
      <alignment horizontal="right"/>
    </xf>
    <xf numFmtId="3" fontId="46" fillId="0" borderId="9" xfId="0" applyNumberFormat="1" applyFont="1" applyFill="1" applyBorder="1" applyAlignment="1">
      <alignment horizontal="right"/>
    </xf>
    <xf numFmtId="3" fontId="46" fillId="0" borderId="7" xfId="0" applyNumberFormat="1" applyFont="1" applyFill="1" applyBorder="1" applyAlignment="1">
      <alignment horizontal="right"/>
    </xf>
    <xf numFmtId="3" fontId="46" fillId="0" borderId="16" xfId="0" applyNumberFormat="1" applyFont="1" applyFill="1" applyBorder="1" applyAlignment="1">
      <alignment horizontal="right"/>
    </xf>
    <xf numFmtId="3" fontId="46" fillId="0" borderId="55" xfId="0" applyNumberFormat="1" applyFont="1" applyFill="1" applyBorder="1" applyAlignment="1">
      <alignment horizontal="right"/>
    </xf>
    <xf numFmtId="3" fontId="46" fillId="0" borderId="66" xfId="0" applyNumberFormat="1" applyFont="1" applyFill="1" applyBorder="1" applyAlignment="1">
      <alignment horizontal="right"/>
    </xf>
    <xf numFmtId="3" fontId="46" fillId="0" borderId="73" xfId="0" applyNumberFormat="1" applyFont="1" applyFill="1" applyBorder="1" applyAlignment="1">
      <alignment horizontal="right"/>
    </xf>
    <xf numFmtId="3" fontId="46" fillId="0" borderId="20" xfId="0" applyNumberFormat="1" applyFont="1" applyFill="1" applyBorder="1" applyAlignment="1">
      <alignment horizontal="right"/>
    </xf>
    <xf numFmtId="3" fontId="46" fillId="0" borderId="38" xfId="0" applyNumberFormat="1" applyFont="1" applyFill="1" applyBorder="1" applyAlignment="1">
      <alignment horizontal="right"/>
    </xf>
    <xf numFmtId="3" fontId="60" fillId="0" borderId="36" xfId="0" applyNumberFormat="1" applyFont="1" applyBorder="1"/>
    <xf numFmtId="3" fontId="60" fillId="0" borderId="50" xfId="0" applyNumberFormat="1" applyFont="1" applyFill="1" applyBorder="1"/>
    <xf numFmtId="3" fontId="60" fillId="0" borderId="80" xfId="0" applyNumberFormat="1" applyFont="1" applyFill="1" applyBorder="1"/>
    <xf numFmtId="3" fontId="60" fillId="0" borderId="67" xfId="0" applyNumberFormat="1" applyFont="1" applyFill="1" applyBorder="1"/>
    <xf numFmtId="3" fontId="60" fillId="0" borderId="36" xfId="0" applyNumberFormat="1" applyFont="1" applyFill="1" applyBorder="1"/>
    <xf numFmtId="0" fontId="64" fillId="0" borderId="0" xfId="0" applyFont="1"/>
    <xf numFmtId="0" fontId="64" fillId="0" borderId="0" xfId="0" applyFont="1" applyFill="1"/>
    <xf numFmtId="3" fontId="58" fillId="0" borderId="0" xfId="0" applyNumberFormat="1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3" fontId="59" fillId="0" borderId="0" xfId="0" applyNumberFormat="1" applyFont="1" applyFill="1" applyBorder="1" applyAlignment="1"/>
    <xf numFmtId="0" fontId="32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3" xfId="0" applyFont="1" applyFill="1" applyBorder="1"/>
    <xf numFmtId="0" fontId="47" fillId="0" borderId="0" xfId="0" applyFont="1" applyAlignment="1"/>
    <xf numFmtId="0" fontId="47" fillId="0" borderId="0" xfId="0" applyFont="1" applyFill="1" applyAlignment="1">
      <alignment horizontal="right"/>
    </xf>
    <xf numFmtId="49" fontId="46" fillId="0" borderId="0" xfId="0" applyNumberFormat="1" applyFont="1" applyAlignment="1">
      <alignment horizontal="center"/>
    </xf>
    <xf numFmtId="49" fontId="46" fillId="0" borderId="1" xfId="0" applyNumberFormat="1" applyFont="1" applyBorder="1" applyAlignment="1">
      <alignment horizontal="center"/>
    </xf>
    <xf numFmtId="0" fontId="23" fillId="0" borderId="0" xfId="0" applyFont="1" applyFill="1" applyAlignment="1">
      <alignment horizontal="right" wrapText="1"/>
    </xf>
    <xf numFmtId="0" fontId="37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3" fontId="58" fillId="0" borderId="0" xfId="0" applyNumberFormat="1" applyFont="1" applyFill="1" applyBorder="1" applyAlignment="1">
      <alignment vertical="center"/>
    </xf>
    <xf numFmtId="0" fontId="23" fillId="0" borderId="0" xfId="0" applyFont="1" applyFill="1" applyAlignment="1">
      <alignment wrapText="1"/>
    </xf>
    <xf numFmtId="0" fontId="32" fillId="0" borderId="84" xfId="0" applyNumberFormat="1" applyFont="1" applyFill="1" applyBorder="1" applyAlignment="1">
      <alignment horizontal="center" vertical="center"/>
    </xf>
    <xf numFmtId="0" fontId="32" fillId="0" borderId="85" xfId="0" applyNumberFormat="1" applyFont="1" applyFill="1" applyBorder="1" applyAlignment="1">
      <alignment horizontal="center" vertical="center"/>
    </xf>
    <xf numFmtId="0" fontId="37" fillId="0" borderId="25" xfId="0" applyFont="1" applyFill="1" applyBorder="1"/>
    <xf numFmtId="0" fontId="37" fillId="0" borderId="26" xfId="0" applyFont="1" applyFill="1" applyBorder="1"/>
    <xf numFmtId="0" fontId="37" fillId="0" borderId="31" xfId="0" applyFont="1" applyFill="1" applyBorder="1"/>
    <xf numFmtId="0" fontId="32" fillId="0" borderId="86" xfId="0" applyFont="1" applyFill="1" applyBorder="1" applyAlignment="1">
      <alignment horizontal="right" vertical="center"/>
    </xf>
    <xf numFmtId="3" fontId="61" fillId="0" borderId="55" xfId="0" applyNumberFormat="1" applyFont="1" applyFill="1" applyBorder="1" applyAlignment="1"/>
    <xf numFmtId="3" fontId="61" fillId="0" borderId="1" xfId="0" applyNumberFormat="1" applyFont="1" applyFill="1" applyBorder="1" applyAlignment="1"/>
    <xf numFmtId="3" fontId="61" fillId="0" borderId="54" xfId="0" applyNumberFormat="1" applyFont="1" applyFill="1" applyBorder="1" applyAlignment="1"/>
    <xf numFmtId="0" fontId="22" fillId="0" borderId="1" xfId="0" applyFont="1" applyBorder="1"/>
    <xf numFmtId="0" fontId="63" fillId="0" borderId="17" xfId="0" applyFont="1" applyBorder="1"/>
    <xf numFmtId="0" fontId="63" fillId="0" borderId="1" xfId="0" applyFont="1" applyBorder="1"/>
    <xf numFmtId="0" fontId="22" fillId="0" borderId="0" xfId="0" applyFont="1"/>
    <xf numFmtId="0" fontId="22" fillId="0" borderId="17" xfId="0" applyFont="1" applyBorder="1"/>
    <xf numFmtId="0" fontId="16" fillId="8" borderId="35" xfId="0" applyFont="1" applyFill="1" applyBorder="1" applyAlignment="1">
      <alignment horizontal="center" vertical="center"/>
    </xf>
    <xf numFmtId="3" fontId="58" fillId="8" borderId="10" xfId="0" applyNumberFormat="1" applyFont="1" applyFill="1" applyBorder="1" applyAlignment="1"/>
    <xf numFmtId="3" fontId="59" fillId="8" borderId="36" xfId="0" applyNumberFormat="1" applyFont="1" applyFill="1" applyBorder="1" applyAlignment="1"/>
    <xf numFmtId="3" fontId="58" fillId="8" borderId="13" xfId="0" applyNumberFormat="1" applyFont="1" applyFill="1" applyBorder="1" applyAlignment="1"/>
    <xf numFmtId="3" fontId="58" fillId="8" borderId="22" xfId="0" applyNumberFormat="1" applyFont="1" applyFill="1" applyBorder="1" applyAlignment="1"/>
    <xf numFmtId="3" fontId="58" fillId="8" borderId="8" xfId="0" applyNumberFormat="1" applyFont="1" applyFill="1" applyBorder="1" applyAlignment="1"/>
    <xf numFmtId="3" fontId="58" fillId="8" borderId="7" xfId="0" applyNumberFormat="1" applyFont="1" applyFill="1" applyBorder="1" applyAlignment="1"/>
    <xf numFmtId="3" fontId="58" fillId="8" borderId="71" xfId="0" applyNumberFormat="1" applyFont="1" applyFill="1" applyBorder="1" applyAlignment="1"/>
    <xf numFmtId="3" fontId="58" fillId="8" borderId="54" xfId="0" applyNumberFormat="1" applyFont="1" applyFill="1" applyBorder="1" applyAlignment="1"/>
    <xf numFmtId="3" fontId="58" fillId="8" borderId="55" xfId="0" applyNumberFormat="1" applyFont="1" applyFill="1" applyBorder="1" applyAlignment="1"/>
    <xf numFmtId="3" fontId="58" fillId="8" borderId="9" xfId="0" applyNumberFormat="1" applyFont="1" applyFill="1" applyBorder="1" applyAlignment="1"/>
    <xf numFmtId="3" fontId="58" fillId="8" borderId="11" xfId="0" applyNumberFormat="1" applyFont="1" applyFill="1" applyBorder="1" applyAlignment="1"/>
    <xf numFmtId="3" fontId="58" fillId="8" borderId="45" xfId="0" applyNumberFormat="1" applyFont="1" applyFill="1" applyBorder="1" applyAlignment="1"/>
    <xf numFmtId="3" fontId="58" fillId="8" borderId="74" xfId="0" applyNumberFormat="1" applyFont="1" applyFill="1" applyBorder="1" applyAlignment="1"/>
    <xf numFmtId="3" fontId="58" fillId="8" borderId="53" xfId="0" applyNumberFormat="1" applyFont="1" applyFill="1" applyBorder="1" applyAlignment="1"/>
    <xf numFmtId="3" fontId="58" fillId="8" borderId="40" xfId="0" applyNumberFormat="1" applyFont="1" applyFill="1" applyBorder="1" applyAlignment="1"/>
    <xf numFmtId="3" fontId="58" fillId="8" borderId="14" xfId="0" applyNumberFormat="1" applyFont="1" applyFill="1" applyBorder="1" applyAlignment="1"/>
    <xf numFmtId="0" fontId="19" fillId="9" borderId="68" xfId="0" applyFont="1" applyFill="1" applyBorder="1" applyAlignment="1">
      <alignment horizontal="center" vertical="center" wrapText="1"/>
    </xf>
    <xf numFmtId="0" fontId="19" fillId="9" borderId="45" xfId="0" applyFont="1" applyFill="1" applyBorder="1" applyAlignment="1">
      <alignment horizontal="center" vertical="center" wrapText="1"/>
    </xf>
    <xf numFmtId="3" fontId="58" fillId="9" borderId="8" xfId="0" applyNumberFormat="1" applyFont="1" applyFill="1" applyBorder="1" applyAlignment="1"/>
    <xf numFmtId="3" fontId="58" fillId="9" borderId="7" xfId="0" applyNumberFormat="1" applyFont="1" applyFill="1" applyBorder="1" applyAlignment="1"/>
    <xf numFmtId="3" fontId="59" fillId="9" borderId="36" xfId="0" applyNumberFormat="1" applyFont="1" applyFill="1" applyBorder="1" applyAlignment="1"/>
    <xf numFmtId="0" fontId="10" fillId="9" borderId="68" xfId="0" applyFont="1" applyFill="1" applyBorder="1" applyAlignment="1">
      <alignment horizontal="center" vertical="center" wrapText="1"/>
    </xf>
    <xf numFmtId="0" fontId="10" fillId="9" borderId="45" xfId="0" applyFont="1" applyFill="1" applyBorder="1" applyAlignment="1">
      <alignment horizontal="center" vertical="center" wrapText="1"/>
    </xf>
    <xf numFmtId="3" fontId="58" fillId="9" borderId="54" xfId="0" applyNumberFormat="1" applyFont="1" applyFill="1" applyBorder="1" applyAlignment="1"/>
    <xf numFmtId="3" fontId="58" fillId="9" borderId="55" xfId="0" applyNumberFormat="1" applyFont="1" applyFill="1" applyBorder="1" applyAlignment="1"/>
    <xf numFmtId="3" fontId="58" fillId="9" borderId="18" xfId="0" applyNumberFormat="1" applyFont="1" applyFill="1" applyBorder="1" applyAlignment="1"/>
    <xf numFmtId="3" fontId="46" fillId="9" borderId="7" xfId="0" applyNumberFormat="1" applyFont="1" applyFill="1" applyBorder="1" applyAlignment="1">
      <alignment horizontal="right"/>
    </xf>
    <xf numFmtId="3" fontId="58" fillId="9" borderId="22" xfId="0" applyNumberFormat="1" applyFont="1" applyFill="1" applyBorder="1" applyAlignment="1"/>
    <xf numFmtId="3" fontId="58" fillId="9" borderId="58" xfId="0" applyNumberFormat="1" applyFont="1" applyFill="1" applyBorder="1" applyAlignment="1"/>
    <xf numFmtId="3" fontId="58" fillId="9" borderId="45" xfId="0" applyNumberFormat="1" applyFont="1" applyFill="1" applyBorder="1" applyAlignment="1"/>
    <xf numFmtId="3" fontId="58" fillId="9" borderId="13" xfId="0" applyNumberFormat="1" applyFont="1" applyFill="1" applyBorder="1" applyAlignment="1"/>
    <xf numFmtId="3" fontId="58" fillId="9" borderId="42" xfId="0" applyNumberFormat="1" applyFont="1" applyFill="1" applyBorder="1" applyAlignment="1"/>
    <xf numFmtId="3" fontId="58" fillId="9" borderId="53" xfId="0" applyNumberFormat="1" applyFont="1" applyFill="1" applyBorder="1" applyAlignment="1"/>
    <xf numFmtId="3" fontId="58" fillId="9" borderId="40" xfId="0" applyNumberFormat="1" applyFont="1" applyFill="1" applyBorder="1" applyAlignment="1"/>
    <xf numFmtId="3" fontId="59" fillId="8" borderId="49" xfId="0" applyNumberFormat="1" applyFont="1" applyFill="1" applyBorder="1" applyAlignment="1"/>
    <xf numFmtId="3" fontId="61" fillId="8" borderId="8" xfId="0" applyNumberFormat="1" applyFont="1" applyFill="1" applyBorder="1" applyAlignment="1"/>
    <xf numFmtId="3" fontId="61" fillId="8" borderId="7" xfId="0" applyNumberFormat="1" applyFont="1" applyFill="1" applyBorder="1" applyAlignment="1"/>
    <xf numFmtId="3" fontId="61" fillId="9" borderId="8" xfId="0" applyNumberFormat="1" applyFont="1" applyFill="1" applyBorder="1" applyAlignment="1"/>
    <xf numFmtId="3" fontId="61" fillId="9" borderId="7" xfId="0" applyNumberFormat="1" applyFont="1" applyFill="1" applyBorder="1" applyAlignment="1"/>
    <xf numFmtId="3" fontId="58" fillId="8" borderId="12" xfId="0" applyNumberFormat="1" applyFont="1" applyFill="1" applyBorder="1" applyAlignment="1"/>
    <xf numFmtId="3" fontId="61" fillId="9" borderId="54" xfId="0" applyNumberFormat="1" applyFont="1" applyFill="1" applyBorder="1" applyAlignment="1"/>
    <xf numFmtId="3" fontId="61" fillId="9" borderId="55" xfId="0" applyNumberFormat="1" applyFont="1" applyFill="1" applyBorder="1" applyAlignment="1"/>
    <xf numFmtId="3" fontId="61" fillId="9" borderId="58" xfId="0" applyNumberFormat="1" applyFont="1" applyFill="1" applyBorder="1" applyAlignment="1"/>
    <xf numFmtId="3" fontId="61" fillId="9" borderId="18" xfId="0" applyNumberFormat="1" applyFont="1" applyFill="1" applyBorder="1" applyAlignment="1"/>
    <xf numFmtId="3" fontId="58" fillId="8" borderId="17" xfId="0" applyNumberFormat="1" applyFont="1" applyFill="1" applyBorder="1" applyAlignment="1"/>
    <xf numFmtId="3" fontId="61" fillId="8" borderId="17" xfId="0" applyNumberFormat="1" applyFont="1" applyFill="1" applyBorder="1" applyAlignment="1"/>
    <xf numFmtId="3" fontId="60" fillId="8" borderId="88" xfId="0" applyNumberFormat="1" applyFont="1" applyFill="1" applyBorder="1"/>
    <xf numFmtId="3" fontId="60" fillId="8" borderId="50" xfId="0" applyNumberFormat="1" applyFont="1" applyFill="1" applyBorder="1"/>
    <xf numFmtId="3" fontId="46" fillId="8" borderId="21" xfId="0" applyNumberFormat="1" applyFont="1" applyFill="1" applyBorder="1" applyAlignment="1">
      <alignment horizontal="right"/>
    </xf>
    <xf numFmtId="3" fontId="46" fillId="8" borderId="22" xfId="0" applyNumberFormat="1" applyFont="1" applyFill="1" applyBorder="1" applyAlignment="1">
      <alignment horizontal="right"/>
    </xf>
    <xf numFmtId="3" fontId="46" fillId="8" borderId="20" xfId="0" applyNumberFormat="1" applyFont="1" applyFill="1" applyBorder="1" applyAlignment="1">
      <alignment horizontal="right"/>
    </xf>
    <xf numFmtId="3" fontId="46" fillId="8" borderId="7" xfId="0" applyNumberFormat="1" applyFont="1" applyFill="1" applyBorder="1" applyAlignment="1">
      <alignment horizontal="right"/>
    </xf>
    <xf numFmtId="3" fontId="46" fillId="8" borderId="58" xfId="0" applyNumberFormat="1" applyFont="1" applyFill="1" applyBorder="1" applyAlignment="1">
      <alignment horizontal="right"/>
    </xf>
    <xf numFmtId="3" fontId="46" fillId="8" borderId="55" xfId="0" applyNumberFormat="1" applyFont="1" applyFill="1" applyBorder="1" applyAlignment="1">
      <alignment horizontal="right"/>
    </xf>
    <xf numFmtId="3" fontId="46" fillId="8" borderId="38" xfId="0" applyNumberFormat="1" applyFont="1" applyFill="1" applyBorder="1" applyAlignment="1">
      <alignment horizontal="right"/>
    </xf>
    <xf numFmtId="0" fontId="19" fillId="9" borderId="59" xfId="0" applyFont="1" applyFill="1" applyBorder="1" applyAlignment="1">
      <alignment horizontal="center" vertical="center" wrapText="1"/>
    </xf>
    <xf numFmtId="0" fontId="19" fillId="9" borderId="50" xfId="0" applyFont="1" applyFill="1" applyBorder="1" applyAlignment="1">
      <alignment horizontal="center" vertical="center" wrapText="1"/>
    </xf>
    <xf numFmtId="3" fontId="46" fillId="9" borderId="21" xfId="0" applyNumberFormat="1" applyFont="1" applyFill="1" applyBorder="1" applyAlignment="1">
      <alignment horizontal="right"/>
    </xf>
    <xf numFmtId="3" fontId="46" fillId="9" borderId="22" xfId="0" applyNumberFormat="1" applyFont="1" applyFill="1" applyBorder="1" applyAlignment="1">
      <alignment horizontal="right"/>
    </xf>
    <xf numFmtId="3" fontId="46" fillId="9" borderId="20" xfId="0" applyNumberFormat="1" applyFont="1" applyFill="1" applyBorder="1" applyAlignment="1">
      <alignment horizontal="right"/>
    </xf>
    <xf numFmtId="3" fontId="46" fillId="9" borderId="58" xfId="0" applyNumberFormat="1" applyFont="1" applyFill="1" applyBorder="1" applyAlignment="1">
      <alignment horizontal="right"/>
    </xf>
    <xf numFmtId="3" fontId="46" fillId="9" borderId="55" xfId="0" applyNumberFormat="1" applyFont="1" applyFill="1" applyBorder="1" applyAlignment="1">
      <alignment horizontal="right"/>
    </xf>
    <xf numFmtId="3" fontId="46" fillId="9" borderId="38" xfId="0" applyNumberFormat="1" applyFont="1" applyFill="1" applyBorder="1" applyAlignment="1">
      <alignment horizontal="right"/>
    </xf>
    <xf numFmtId="0" fontId="10" fillId="9" borderId="59" xfId="0" applyFont="1" applyFill="1" applyBorder="1" applyAlignment="1">
      <alignment horizontal="center" vertical="center" wrapText="1"/>
    </xf>
    <xf numFmtId="0" fontId="10" fillId="9" borderId="50" xfId="0" applyFont="1" applyFill="1" applyBorder="1" applyAlignment="1">
      <alignment horizontal="center" vertical="center" wrapText="1"/>
    </xf>
    <xf numFmtId="3" fontId="60" fillId="9" borderId="59" xfId="0" applyNumberFormat="1" applyFont="1" applyFill="1" applyBorder="1"/>
    <xf numFmtId="3" fontId="60" fillId="9" borderId="50" xfId="0" applyNumberFormat="1" applyFont="1" applyFill="1" applyBorder="1"/>
    <xf numFmtId="3" fontId="60" fillId="9" borderId="88" xfId="0" applyNumberFormat="1" applyFont="1" applyFill="1" applyBorder="1"/>
    <xf numFmtId="0" fontId="32" fillId="0" borderId="89" xfId="0" applyFont="1" applyBorder="1" applyAlignment="1">
      <alignment horizontal="center"/>
    </xf>
    <xf numFmtId="0" fontId="32" fillId="0" borderId="91" xfId="0" applyFont="1" applyBorder="1" applyAlignment="1">
      <alignment horizontal="center"/>
    </xf>
    <xf numFmtId="3" fontId="46" fillId="0" borderId="76" xfId="0" applyNumberFormat="1" applyFont="1" applyFill="1" applyBorder="1" applyAlignment="1">
      <alignment horizontal="right"/>
    </xf>
    <xf numFmtId="3" fontId="46" fillId="8" borderId="92" xfId="0" applyNumberFormat="1" applyFont="1" applyFill="1" applyBorder="1" applyAlignment="1">
      <alignment horizontal="right"/>
    </xf>
    <xf numFmtId="3" fontId="46" fillId="8" borderId="40" xfId="0" applyNumberFormat="1" applyFont="1" applyFill="1" applyBorder="1" applyAlignment="1">
      <alignment horizontal="right"/>
    </xf>
    <xf numFmtId="3" fontId="46" fillId="0" borderId="40" xfId="0" applyNumberFormat="1" applyFont="1" applyFill="1" applyBorder="1" applyAlignment="1">
      <alignment horizontal="right"/>
    </xf>
    <xf numFmtId="3" fontId="46" fillId="0" borderId="77" xfId="0" applyNumberFormat="1" applyFont="1" applyFill="1" applyBorder="1" applyAlignment="1">
      <alignment horizontal="right"/>
    </xf>
    <xf numFmtId="3" fontId="46" fillId="9" borderId="92" xfId="0" applyNumberFormat="1" applyFont="1" applyFill="1" applyBorder="1" applyAlignment="1">
      <alignment horizontal="right"/>
    </xf>
    <xf numFmtId="3" fontId="46" fillId="9" borderId="40" xfId="0" applyNumberFormat="1" applyFont="1" applyFill="1" applyBorder="1" applyAlignment="1">
      <alignment horizontal="right"/>
    </xf>
    <xf numFmtId="3" fontId="50" fillId="0" borderId="36" xfId="0" applyNumberFormat="1" applyFont="1" applyBorder="1" applyAlignment="1">
      <alignment horizontal="right"/>
    </xf>
    <xf numFmtId="3" fontId="50" fillId="8" borderId="52" xfId="0" applyNumberFormat="1" applyFont="1" applyFill="1" applyBorder="1" applyAlignment="1">
      <alignment horizontal="right"/>
    </xf>
    <xf numFmtId="3" fontId="50" fillId="8" borderId="80" xfId="0" applyNumberFormat="1" applyFont="1" applyFill="1" applyBorder="1" applyAlignment="1">
      <alignment horizontal="right"/>
    </xf>
    <xf numFmtId="3" fontId="50" fillId="0" borderId="50" xfId="0" applyNumberFormat="1" applyFont="1" applyBorder="1" applyAlignment="1">
      <alignment horizontal="right"/>
    </xf>
    <xf numFmtId="3" fontId="50" fillId="0" borderId="67" xfId="0" applyNumberFormat="1" applyFont="1" applyBorder="1" applyAlignment="1">
      <alignment horizontal="right"/>
    </xf>
    <xf numFmtId="3" fontId="50" fillId="9" borderId="52" xfId="0" applyNumberFormat="1" applyFont="1" applyFill="1" applyBorder="1" applyAlignment="1">
      <alignment horizontal="right"/>
    </xf>
    <xf numFmtId="3" fontId="50" fillId="9" borderId="80" xfId="0" applyNumberFormat="1" applyFont="1" applyFill="1" applyBorder="1" applyAlignment="1">
      <alignment horizontal="right"/>
    </xf>
    <xf numFmtId="3" fontId="50" fillId="0" borderId="80" xfId="0" applyNumberFormat="1" applyFont="1" applyFill="1" applyBorder="1" applyAlignment="1">
      <alignment horizontal="right"/>
    </xf>
    <xf numFmtId="3" fontId="50" fillId="0" borderId="67" xfId="0" applyNumberFormat="1" applyFont="1" applyFill="1" applyBorder="1" applyAlignment="1">
      <alignment horizontal="right"/>
    </xf>
    <xf numFmtId="3" fontId="50" fillId="0" borderId="36" xfId="0" applyNumberFormat="1" applyFont="1" applyFill="1" applyBorder="1" applyAlignment="1">
      <alignment horizontal="right"/>
    </xf>
    <xf numFmtId="0" fontId="32" fillId="0" borderId="93" xfId="0" applyFont="1" applyBorder="1" applyAlignment="1">
      <alignment horizontal="center"/>
    </xf>
    <xf numFmtId="0" fontId="67" fillId="0" borderId="0" xfId="0" applyNumberFormat="1" applyFont="1" applyFill="1" applyBorder="1" applyAlignment="1">
      <alignment horizontal="center" vertical="center"/>
    </xf>
    <xf numFmtId="0" fontId="65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53" fillId="0" borderId="0" xfId="2" applyNumberFormat="1" applyFont="1" applyFill="1" applyBorder="1" applyAlignment="1">
      <alignment horizontal="left" vertical="center"/>
    </xf>
    <xf numFmtId="0" fontId="17" fillId="0" borderId="0" xfId="2" applyNumberFormat="1" applyFont="1" applyFill="1" applyBorder="1" applyAlignment="1">
      <alignment horizontal="left" vertical="center"/>
    </xf>
    <xf numFmtId="0" fontId="37" fillId="0" borderId="81" xfId="0" applyFont="1" applyFill="1" applyBorder="1"/>
    <xf numFmtId="0" fontId="37" fillId="0" borderId="82" xfId="0" applyFont="1" applyFill="1" applyBorder="1"/>
    <xf numFmtId="0" fontId="37" fillId="0" borderId="94" xfId="0" applyFont="1" applyFill="1" applyBorder="1"/>
    <xf numFmtId="0" fontId="66" fillId="0" borderId="0" xfId="3" applyFont="1" applyFill="1" applyBorder="1" applyAlignment="1">
      <alignment wrapText="1"/>
    </xf>
    <xf numFmtId="0" fontId="9" fillId="0" borderId="0" xfId="0" applyFont="1" applyFill="1" applyBorder="1" applyAlignment="1"/>
    <xf numFmtId="3" fontId="58" fillId="8" borderId="35" xfId="0" applyNumberFormat="1" applyFont="1" applyFill="1" applyBorder="1" applyAlignment="1"/>
    <xf numFmtId="0" fontId="0" fillId="0" borderId="3" xfId="0" applyFill="1" applyBorder="1"/>
    <xf numFmtId="49" fontId="4" fillId="0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7" fillId="0" borderId="27" xfId="0" applyFont="1" applyFill="1" applyBorder="1"/>
    <xf numFmtId="0" fontId="37" fillId="0" borderId="28" xfId="0" applyFont="1" applyFill="1" applyBorder="1"/>
    <xf numFmtId="0" fontId="37" fillId="0" borderId="96" xfId="0" applyFont="1" applyFill="1" applyBorder="1"/>
    <xf numFmtId="0" fontId="68" fillId="0" borderId="1" xfId="0" applyFont="1" applyBorder="1"/>
    <xf numFmtId="0" fontId="37" fillId="0" borderId="23" xfId="0" applyFont="1" applyFill="1" applyBorder="1"/>
    <xf numFmtId="0" fontId="37" fillId="0" borderId="24" xfId="0" applyFont="1" applyFill="1" applyBorder="1"/>
    <xf numFmtId="0" fontId="37" fillId="0" borderId="78" xfId="0" applyFont="1" applyFill="1" applyBorder="1"/>
    <xf numFmtId="0" fontId="68" fillId="0" borderId="17" xfId="0" applyFont="1" applyBorder="1"/>
    <xf numFmtId="3" fontId="61" fillId="8" borderId="55" xfId="0" applyNumberFormat="1" applyFont="1" applyFill="1" applyBorder="1" applyAlignment="1"/>
    <xf numFmtId="3" fontId="61" fillId="8" borderId="54" xfId="0" applyNumberFormat="1" applyFont="1" applyFill="1" applyBorder="1" applyAlignment="1"/>
    <xf numFmtId="3" fontId="61" fillId="0" borderId="18" xfId="0" applyNumberFormat="1" applyFont="1" applyFill="1" applyBorder="1" applyAlignment="1"/>
    <xf numFmtId="3" fontId="61" fillId="0" borderId="66" xfId="0" applyNumberFormat="1" applyFont="1" applyFill="1" applyBorder="1" applyAlignment="1"/>
    <xf numFmtId="3" fontId="61" fillId="0" borderId="97" xfId="0" applyNumberFormat="1" applyFont="1" applyFill="1" applyBorder="1" applyAlignment="1"/>
    <xf numFmtId="3" fontId="61" fillId="9" borderId="1" xfId="0" applyNumberFormat="1" applyFont="1" applyFill="1" applyBorder="1" applyAlignment="1"/>
    <xf numFmtId="3" fontId="61" fillId="9" borderId="17" xfId="0" applyNumberFormat="1" applyFont="1" applyFill="1" applyBorder="1" applyAlignment="1"/>
    <xf numFmtId="3" fontId="61" fillId="9" borderId="21" xfId="0" applyNumberFormat="1" applyFont="1" applyFill="1" applyBorder="1" applyAlignment="1"/>
    <xf numFmtId="0" fontId="37" fillId="0" borderId="30" xfId="0" applyFont="1" applyFill="1" applyBorder="1"/>
    <xf numFmtId="0" fontId="32" fillId="0" borderId="98" xfId="0" applyFont="1" applyBorder="1" applyAlignment="1">
      <alignment horizontal="center"/>
    </xf>
    <xf numFmtId="0" fontId="53" fillId="0" borderId="20" xfId="0" applyFont="1" applyBorder="1" applyAlignment="1">
      <alignment horizontal="left" wrapText="1"/>
    </xf>
    <xf numFmtId="0" fontId="54" fillId="0" borderId="19" xfId="3" applyFont="1" applyFill="1" applyBorder="1" applyAlignment="1">
      <alignment wrapText="1"/>
    </xf>
    <xf numFmtId="0" fontId="54" fillId="0" borderId="4" xfId="3" applyFont="1" applyFill="1" applyBorder="1" applyAlignment="1">
      <alignment wrapText="1"/>
    </xf>
    <xf numFmtId="0" fontId="56" fillId="0" borderId="20" xfId="3" applyFont="1" applyFill="1" applyBorder="1" applyAlignment="1">
      <alignment wrapText="1"/>
    </xf>
    <xf numFmtId="0" fontId="20" fillId="0" borderId="18" xfId="0" applyFont="1" applyFill="1" applyBorder="1" applyAlignment="1">
      <alignment horizontal="left" wrapText="1"/>
    </xf>
    <xf numFmtId="0" fontId="69" fillId="0" borderId="19" xfId="3" applyFont="1" applyFill="1" applyBorder="1" applyAlignment="1">
      <alignment horizontal="left" wrapText="1"/>
    </xf>
    <xf numFmtId="0" fontId="55" fillId="0" borderId="4" xfId="3" applyFont="1" applyFill="1" applyBorder="1" applyAlignment="1">
      <alignment horizontal="left" wrapText="1"/>
    </xf>
    <xf numFmtId="0" fontId="56" fillId="0" borderId="4" xfId="3" applyFont="1" applyFill="1" applyBorder="1" applyAlignment="1">
      <alignment wrapText="1"/>
    </xf>
    <xf numFmtId="0" fontId="56" fillId="0" borderId="19" xfId="3" applyFont="1" applyFill="1" applyBorder="1" applyAlignment="1">
      <alignment wrapText="1"/>
    </xf>
    <xf numFmtId="0" fontId="31" fillId="0" borderId="18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3" fontId="47" fillId="0" borderId="8" xfId="0" applyNumberFormat="1" applyFont="1" applyFill="1" applyBorder="1" applyAlignment="1"/>
    <xf numFmtId="3" fontId="47" fillId="0" borderId="16" xfId="0" applyNumberFormat="1" applyFont="1" applyFill="1" applyBorder="1" applyAlignment="1"/>
    <xf numFmtId="3" fontId="47" fillId="0" borderId="7" xfId="0" applyNumberFormat="1" applyFont="1" applyFill="1" applyBorder="1" applyAlignment="1"/>
    <xf numFmtId="3" fontId="47" fillId="0" borderId="10" xfId="0" applyNumberFormat="1" applyFont="1" applyFill="1" applyBorder="1" applyAlignment="1"/>
    <xf numFmtId="3" fontId="47" fillId="8" borderId="8" xfId="0" applyNumberFormat="1" applyFont="1" applyFill="1" applyBorder="1" applyAlignment="1"/>
    <xf numFmtId="3" fontId="47" fillId="8" borderId="7" xfId="0" applyNumberFormat="1" applyFont="1" applyFill="1" applyBorder="1" applyAlignment="1"/>
    <xf numFmtId="3" fontId="47" fillId="9" borderId="8" xfId="0" applyNumberFormat="1" applyFont="1" applyFill="1" applyBorder="1" applyAlignment="1"/>
    <xf numFmtId="3" fontId="47" fillId="9" borderId="7" xfId="0" applyNumberFormat="1" applyFont="1" applyFill="1" applyBorder="1" applyAlignment="1"/>
    <xf numFmtId="3" fontId="58" fillId="9" borderId="21" xfId="0" applyNumberFormat="1" applyFont="1" applyFill="1" applyBorder="1" applyAlignment="1"/>
    <xf numFmtId="0" fontId="32" fillId="0" borderId="66" xfId="0" applyFont="1" applyBorder="1" applyAlignment="1">
      <alignment horizontal="center"/>
    </xf>
    <xf numFmtId="0" fontId="71" fillId="0" borderId="36" xfId="3" applyFont="1" applyFill="1" applyBorder="1" applyAlignment="1">
      <alignment wrapText="1"/>
    </xf>
    <xf numFmtId="0" fontId="70" fillId="0" borderId="36" xfId="0" applyFont="1" applyBorder="1"/>
    <xf numFmtId="0" fontId="70" fillId="0" borderId="36" xfId="0" applyFont="1" applyBorder="1" applyAlignment="1">
      <alignment horizontal="left" wrapText="1"/>
    </xf>
    <xf numFmtId="0" fontId="70" fillId="0" borderId="36" xfId="0" applyFont="1" applyBorder="1" applyAlignment="1">
      <alignment vertical="center" wrapText="1"/>
    </xf>
    <xf numFmtId="0" fontId="32" fillId="0" borderId="39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3" fontId="58" fillId="9" borderId="60" xfId="0" applyNumberFormat="1" applyFont="1" applyFill="1" applyBorder="1" applyAlignment="1"/>
    <xf numFmtId="0" fontId="14" fillId="0" borderId="36" xfId="0" applyFont="1" applyBorder="1" applyAlignment="1">
      <alignment horizontal="left" wrapText="1"/>
    </xf>
    <xf numFmtId="0" fontId="53" fillId="0" borderId="20" xfId="0" applyFont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69" fillId="0" borderId="19" xfId="3" applyFont="1" applyFill="1" applyBorder="1" applyAlignment="1">
      <alignment horizontal="left" vertical="center" wrapText="1"/>
    </xf>
    <xf numFmtId="0" fontId="32" fillId="0" borderId="41" xfId="0" applyFont="1" applyBorder="1" applyAlignment="1">
      <alignment horizontal="center"/>
    </xf>
    <xf numFmtId="0" fontId="37" fillId="0" borderId="107" xfId="0" applyFont="1" applyFill="1" applyBorder="1"/>
    <xf numFmtId="0" fontId="22" fillId="0" borderId="17" xfId="0" applyFont="1" applyFill="1" applyBorder="1"/>
    <xf numFmtId="0" fontId="70" fillId="0" borderId="73" xfId="3" applyFont="1" applyFill="1" applyBorder="1" applyAlignment="1">
      <alignment wrapText="1"/>
    </xf>
    <xf numFmtId="3" fontId="0" fillId="0" borderId="0" xfId="0" applyNumberFormat="1" applyAlignment="1"/>
    <xf numFmtId="0" fontId="72" fillId="0" borderId="0" xfId="0" applyFont="1"/>
    <xf numFmtId="0" fontId="0" fillId="0" borderId="0" xfId="0"/>
    <xf numFmtId="0" fontId="0" fillId="0" borderId="0" xfId="0"/>
    <xf numFmtId="0" fontId="32" fillId="10" borderId="16" xfId="0" applyFont="1" applyFill="1" applyBorder="1" applyAlignment="1">
      <alignment horizontal="center"/>
    </xf>
    <xf numFmtId="0" fontId="0" fillId="0" borderId="0" xfId="0"/>
    <xf numFmtId="0" fontId="53" fillId="0" borderId="51" xfId="0" applyFont="1" applyBorder="1" applyAlignment="1">
      <alignment horizontal="left" wrapText="1"/>
    </xf>
    <xf numFmtId="0" fontId="55" fillId="0" borderId="4" xfId="3" applyFont="1" applyFill="1" applyBorder="1" applyAlignment="1">
      <alignment horizontal="left" vertical="center" wrapText="1"/>
    </xf>
    <xf numFmtId="3" fontId="58" fillId="0" borderId="37" xfId="0" applyNumberFormat="1" applyFont="1" applyFill="1" applyBorder="1" applyAlignment="1"/>
    <xf numFmtId="0" fontId="0" fillId="0" borderId="0" xfId="0"/>
    <xf numFmtId="0" fontId="53" fillId="0" borderId="92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16" fillId="0" borderId="7" xfId="0" applyFont="1" applyBorder="1" applyAlignment="1">
      <alignment horizontal="center"/>
    </xf>
    <xf numFmtId="0" fontId="32" fillId="0" borderId="45" xfId="0" applyFont="1" applyFill="1" applyBorder="1" applyAlignment="1">
      <alignment horizontal="center"/>
    </xf>
    <xf numFmtId="3" fontId="58" fillId="0" borderId="9" xfId="0" applyNumberFormat="1" applyFont="1" applyFill="1" applyBorder="1" applyAlignment="1">
      <alignment horizontal="right" wrapText="1"/>
    </xf>
    <xf numFmtId="3" fontId="58" fillId="0" borderId="9" xfId="0" applyNumberFormat="1" applyFont="1" applyFill="1" applyBorder="1" applyAlignment="1">
      <alignment horizontal="right"/>
    </xf>
    <xf numFmtId="0" fontId="0" fillId="0" borderId="0" xfId="0"/>
    <xf numFmtId="0" fontId="69" fillId="0" borderId="9" xfId="3" applyFont="1" applyFill="1" applyBorder="1" applyAlignment="1">
      <alignment wrapText="1"/>
    </xf>
    <xf numFmtId="0" fontId="16" fillId="0" borderId="3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69" fillId="0" borderId="19" xfId="3" applyFont="1" applyFill="1" applyBorder="1" applyAlignment="1">
      <alignment wrapText="1"/>
    </xf>
    <xf numFmtId="3" fontId="47" fillId="8" borderId="22" xfId="0" applyNumberFormat="1" applyFont="1" applyFill="1" applyBorder="1" applyAlignment="1"/>
    <xf numFmtId="3" fontId="47" fillId="8" borderId="45" xfId="0" applyNumberFormat="1" applyFont="1" applyFill="1" applyBorder="1" applyAlignment="1"/>
    <xf numFmtId="0" fontId="69" fillId="0" borderId="4" xfId="3" applyFont="1" applyFill="1" applyBorder="1" applyAlignment="1">
      <alignment wrapText="1"/>
    </xf>
    <xf numFmtId="0" fontId="31" fillId="0" borderId="22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0" fillId="0" borderId="0" xfId="0"/>
    <xf numFmtId="3" fontId="58" fillId="8" borderId="73" xfId="0" applyNumberFormat="1" applyFont="1" applyFill="1" applyBorder="1" applyAlignment="1"/>
    <xf numFmtId="3" fontId="58" fillId="8" borderId="48" xfId="0" applyNumberFormat="1" applyFont="1" applyFill="1" applyBorder="1" applyAlignment="1"/>
    <xf numFmtId="0" fontId="0" fillId="0" borderId="0" xfId="0"/>
    <xf numFmtId="0" fontId="23" fillId="0" borderId="0" xfId="0" applyFont="1" applyFill="1" applyAlignment="1">
      <alignment horizontal="right" wrapText="1"/>
    </xf>
    <xf numFmtId="0" fontId="51" fillId="0" borderId="9" xfId="3" applyFont="1" applyFill="1" applyBorder="1" applyAlignment="1">
      <alignment wrapText="1"/>
    </xf>
    <xf numFmtId="0" fontId="0" fillId="0" borderId="0" xfId="0"/>
    <xf numFmtId="0" fontId="0" fillId="0" borderId="0" xfId="0"/>
    <xf numFmtId="0" fontId="77" fillId="0" borderId="0" xfId="0" applyFont="1"/>
    <xf numFmtId="0" fontId="77" fillId="0" borderId="17" xfId="0" applyFont="1" applyBorder="1"/>
    <xf numFmtId="0" fontId="79" fillId="0" borderId="0" xfId="0" applyFont="1"/>
    <xf numFmtId="3" fontId="17" fillId="0" borderId="0" xfId="0" applyNumberFormat="1" applyFont="1" applyFill="1" applyBorder="1" applyAlignment="1">
      <alignment vertical="center"/>
    </xf>
    <xf numFmtId="0" fontId="0" fillId="0" borderId="0" xfId="0"/>
    <xf numFmtId="0" fontId="54" fillId="0" borderId="73" xfId="3" applyFont="1" applyFill="1" applyBorder="1" applyAlignment="1">
      <alignment wrapText="1"/>
    </xf>
    <xf numFmtId="3" fontId="61" fillId="0" borderId="20" xfId="0" applyNumberFormat="1" applyFont="1" applyFill="1" applyBorder="1" applyAlignment="1"/>
    <xf numFmtId="0" fontId="0" fillId="0" borderId="0" xfId="0"/>
    <xf numFmtId="0" fontId="32" fillId="10" borderId="18" xfId="0" applyFont="1" applyFill="1" applyBorder="1" applyAlignment="1">
      <alignment horizontal="center"/>
    </xf>
    <xf numFmtId="0" fontId="32" fillId="10" borderId="7" xfId="0" applyFont="1" applyFill="1" applyBorder="1" applyAlignment="1">
      <alignment horizontal="center"/>
    </xf>
    <xf numFmtId="0" fontId="0" fillId="10" borderId="0" xfId="0" applyFill="1"/>
    <xf numFmtId="0" fontId="1" fillId="10" borderId="17" xfId="0" applyFont="1" applyFill="1" applyBorder="1"/>
    <xf numFmtId="0" fontId="80" fillId="0" borderId="19" xfId="3" applyFont="1" applyFill="1" applyBorder="1" applyAlignment="1">
      <alignment wrapText="1"/>
    </xf>
    <xf numFmtId="0" fontId="37" fillId="0" borderId="27" xfId="0" applyFont="1" applyFill="1" applyBorder="1"/>
    <xf numFmtId="0" fontId="37" fillId="0" borderId="29" xfId="0" applyFont="1" applyFill="1" applyBorder="1"/>
    <xf numFmtId="0" fontId="1" fillId="0" borderId="1" xfId="0" applyFont="1" applyFill="1" applyBorder="1"/>
    <xf numFmtId="0" fontId="32" fillId="0" borderId="38" xfId="0" applyFont="1" applyFill="1" applyBorder="1" applyAlignment="1">
      <alignment horizontal="center"/>
    </xf>
    <xf numFmtId="3" fontId="58" fillId="10" borderId="9" xfId="0" applyNumberFormat="1" applyFont="1" applyFill="1" applyBorder="1" applyAlignment="1"/>
    <xf numFmtId="3" fontId="58" fillId="10" borderId="8" xfId="0" applyNumberFormat="1" applyFont="1" applyFill="1" applyBorder="1" applyAlignment="1"/>
    <xf numFmtId="3" fontId="58" fillId="0" borderId="75" xfId="0" applyNumberFormat="1" applyFont="1" applyFill="1" applyBorder="1" applyAlignment="1"/>
    <xf numFmtId="0" fontId="31" fillId="0" borderId="27" xfId="0" applyFont="1" applyFill="1" applyBorder="1"/>
    <xf numFmtId="0" fontId="31" fillId="0" borderId="28" xfId="0" applyFont="1" applyFill="1" applyBorder="1"/>
    <xf numFmtId="0" fontId="22" fillId="0" borderId="27" xfId="0" applyFont="1" applyFill="1" applyBorder="1"/>
    <xf numFmtId="0" fontId="37" fillId="0" borderId="7" xfId="0" applyFont="1" applyFill="1" applyBorder="1" applyAlignment="1">
      <alignment vertical="center"/>
    </xf>
    <xf numFmtId="0" fontId="37" fillId="0" borderId="18" xfId="0" applyFont="1" applyFill="1" applyBorder="1" applyAlignment="1">
      <alignment vertical="center"/>
    </xf>
    <xf numFmtId="0" fontId="37" fillId="0" borderId="38" xfId="0" applyFont="1" applyFill="1" applyBorder="1" applyAlignment="1">
      <alignment vertical="center"/>
    </xf>
    <xf numFmtId="0" fontId="37" fillId="0" borderId="58" xfId="0" applyFont="1" applyFill="1" applyBorder="1" applyAlignment="1">
      <alignment vertical="center"/>
    </xf>
    <xf numFmtId="0" fontId="78" fillId="0" borderId="18" xfId="0" applyFont="1" applyFill="1" applyBorder="1" applyAlignment="1">
      <alignment vertical="center"/>
    </xf>
    <xf numFmtId="0" fontId="76" fillId="0" borderId="23" xfId="0" applyFont="1" applyFill="1" applyBorder="1"/>
    <xf numFmtId="0" fontId="76" fillId="0" borderId="24" xfId="0" applyFont="1" applyFill="1" applyBorder="1"/>
    <xf numFmtId="0" fontId="31" fillId="0" borderId="23" xfId="0" applyFont="1" applyFill="1" applyBorder="1"/>
    <xf numFmtId="0" fontId="22" fillId="0" borderId="23" xfId="0" applyFont="1" applyFill="1" applyBorder="1"/>
    <xf numFmtId="0" fontId="22" fillId="0" borderId="24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30" xfId="0" applyFont="1" applyFill="1" applyBorder="1"/>
    <xf numFmtId="0" fontId="6" fillId="0" borderId="27" xfId="0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25" xfId="0" applyFont="1" applyFill="1" applyBorder="1"/>
    <xf numFmtId="0" fontId="6" fillId="0" borderId="26" xfId="0" applyFont="1" applyFill="1" applyBorder="1"/>
    <xf numFmtId="0" fontId="6" fillId="0" borderId="31" xfId="0" applyFont="1" applyFill="1" applyBorder="1"/>
    <xf numFmtId="0" fontId="37" fillId="0" borderId="23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7" fillId="0" borderId="30" xfId="0" applyFont="1" applyFill="1" applyBorder="1" applyAlignment="1">
      <alignment horizontal="center"/>
    </xf>
    <xf numFmtId="0" fontId="37" fillId="0" borderId="83" xfId="0" applyFont="1" applyFill="1" applyBorder="1"/>
    <xf numFmtId="0" fontId="6" fillId="0" borderId="100" xfId="0" applyFont="1" applyFill="1" applyBorder="1"/>
    <xf numFmtId="0" fontId="6" fillId="0" borderId="101" xfId="0" applyFont="1" applyFill="1" applyBorder="1"/>
    <xf numFmtId="0" fontId="6" fillId="0" borderId="112" xfId="0" applyFont="1" applyFill="1" applyBorder="1"/>
    <xf numFmtId="0" fontId="37" fillId="0" borderId="65" xfId="0" applyFont="1" applyFill="1" applyBorder="1"/>
    <xf numFmtId="0" fontId="37" fillId="0" borderId="56" xfId="0" applyFont="1" applyFill="1" applyBorder="1"/>
    <xf numFmtId="0" fontId="37" fillId="0" borderId="79" xfId="0" applyFont="1" applyFill="1" applyBorder="1"/>
    <xf numFmtId="0" fontId="71" fillId="0" borderId="52" xfId="3" applyFont="1" applyFill="1" applyBorder="1" applyAlignment="1">
      <alignment wrapText="1"/>
    </xf>
    <xf numFmtId="0" fontId="20" fillId="0" borderId="19" xfId="3" applyFont="1" applyFill="1" applyBorder="1" applyAlignment="1">
      <alignment wrapText="1"/>
    </xf>
    <xf numFmtId="0" fontId="12" fillId="0" borderId="62" xfId="0" applyFont="1" applyFill="1" applyBorder="1"/>
    <xf numFmtId="0" fontId="12" fillId="0" borderId="63" xfId="0" applyFont="1" applyFill="1" applyBorder="1"/>
    <xf numFmtId="0" fontId="12" fillId="0" borderId="64" xfId="0" applyFont="1" applyFill="1" applyBorder="1"/>
    <xf numFmtId="0" fontId="37" fillId="0" borderId="104" xfId="0" applyFont="1" applyFill="1" applyBorder="1"/>
    <xf numFmtId="0" fontId="37" fillId="0" borderId="105" xfId="0" applyFont="1" applyFill="1" applyBorder="1"/>
    <xf numFmtId="0" fontId="37" fillId="0" borderId="106" xfId="0" applyFont="1" applyFill="1" applyBorder="1"/>
    <xf numFmtId="0" fontId="70" fillId="0" borderId="36" xfId="3" applyFont="1" applyFill="1" applyBorder="1" applyAlignment="1">
      <alignment horizontal="left" wrapText="1"/>
    </xf>
    <xf numFmtId="0" fontId="70" fillId="0" borderId="36" xfId="3" applyFont="1" applyFill="1" applyBorder="1" applyAlignment="1">
      <alignment wrapText="1"/>
    </xf>
    <xf numFmtId="0" fontId="32" fillId="0" borderId="90" xfId="0" applyFont="1" applyBorder="1" applyAlignment="1">
      <alignment horizontal="center"/>
    </xf>
    <xf numFmtId="0" fontId="31" fillId="0" borderId="78" xfId="0" applyFont="1" applyFill="1" applyBorder="1"/>
    <xf numFmtId="3" fontId="58" fillId="8" borderId="110" xfId="0" applyNumberFormat="1" applyFont="1" applyFill="1" applyBorder="1" applyAlignment="1"/>
    <xf numFmtId="3" fontId="58" fillId="8" borderId="89" xfId="0" applyNumberFormat="1" applyFont="1" applyFill="1" applyBorder="1" applyAlignment="1"/>
    <xf numFmtId="0" fontId="16" fillId="0" borderId="23" xfId="0" applyFont="1" applyFill="1" applyBorder="1"/>
    <xf numFmtId="0" fontId="16" fillId="0" borderId="24" xfId="0" applyFont="1" applyFill="1" applyBorder="1"/>
    <xf numFmtId="0" fontId="16" fillId="0" borderId="30" xfId="0" applyFont="1" applyFill="1" applyBorder="1"/>
    <xf numFmtId="0" fontId="75" fillId="0" borderId="23" xfId="0" applyFont="1" applyFill="1" applyBorder="1"/>
    <xf numFmtId="0" fontId="75" fillId="0" borderId="24" xfId="0" applyFont="1" applyFill="1" applyBorder="1"/>
    <xf numFmtId="0" fontId="75" fillId="0" borderId="30" xfId="0" applyFont="1" applyFill="1" applyBorder="1"/>
    <xf numFmtId="0" fontId="37" fillId="0" borderId="62" xfId="0" applyFont="1" applyFill="1" applyBorder="1"/>
    <xf numFmtId="0" fontId="37" fillId="0" borderId="63" xfId="0" applyFont="1" applyFill="1" applyBorder="1"/>
    <xf numFmtId="0" fontId="37" fillId="0" borderId="64" xfId="0" applyFont="1" applyFill="1" applyBorder="1"/>
    <xf numFmtId="0" fontId="31" fillId="0" borderId="65" xfId="0" applyFont="1" applyFill="1" applyBorder="1" applyAlignment="1">
      <alignment horizontal="right"/>
    </xf>
    <xf numFmtId="3" fontId="47" fillId="8" borderId="88" xfId="0" applyNumberFormat="1" applyFont="1" applyFill="1" applyBorder="1" applyAlignment="1"/>
    <xf numFmtId="3" fontId="47" fillId="8" borderId="50" xfId="0" applyNumberFormat="1" applyFont="1" applyFill="1" applyBorder="1" applyAlignment="1"/>
    <xf numFmtId="3" fontId="47" fillId="0" borderId="50" xfId="0" applyNumberFormat="1" applyFont="1" applyFill="1" applyBorder="1" applyAlignment="1"/>
    <xf numFmtId="3" fontId="47" fillId="0" borderId="67" xfId="0" applyNumberFormat="1" applyFont="1" applyFill="1" applyBorder="1" applyAlignment="1"/>
    <xf numFmtId="3" fontId="47" fillId="9" borderId="50" xfId="0" applyNumberFormat="1" applyFont="1" applyFill="1" applyBorder="1" applyAlignment="1"/>
    <xf numFmtId="3" fontId="47" fillId="9" borderId="88" xfId="0" applyNumberFormat="1" applyFont="1" applyFill="1" applyBorder="1" applyAlignment="1"/>
    <xf numFmtId="3" fontId="47" fillId="0" borderId="46" xfId="0" applyNumberFormat="1" applyFont="1" applyFill="1" applyBorder="1" applyAlignment="1"/>
    <xf numFmtId="0" fontId="0" fillId="0" borderId="0" xfId="0"/>
    <xf numFmtId="0" fontId="23" fillId="0" borderId="0" xfId="0" applyFont="1" applyFill="1" applyAlignment="1">
      <alignment horizontal="right" wrapText="1"/>
    </xf>
    <xf numFmtId="0" fontId="53" fillId="0" borderId="18" xfId="0" applyFont="1" applyFill="1" applyBorder="1" applyAlignment="1">
      <alignment horizontal="left" wrapText="1"/>
    </xf>
    <xf numFmtId="0" fontId="32" fillId="0" borderId="93" xfId="0" applyFont="1" applyFill="1" applyBorder="1" applyAlignment="1">
      <alignment horizontal="center"/>
    </xf>
    <xf numFmtId="3" fontId="58" fillId="0" borderId="93" xfId="0" applyNumberFormat="1" applyFont="1" applyFill="1" applyBorder="1" applyAlignment="1"/>
    <xf numFmtId="0" fontId="40" fillId="0" borderId="0" xfId="0" applyFont="1" applyAlignment="1">
      <alignment horizontal="center"/>
    </xf>
    <xf numFmtId="0" fontId="23" fillId="0" borderId="0" xfId="0" applyFont="1" applyFill="1" applyAlignment="1">
      <alignment horizontal="right" wrapText="1"/>
    </xf>
    <xf numFmtId="0" fontId="0" fillId="0" borderId="0" xfId="0"/>
    <xf numFmtId="0" fontId="7" fillId="0" borderId="3" xfId="0" applyFont="1" applyFill="1" applyBorder="1"/>
    <xf numFmtId="0" fontId="25" fillId="0" borderId="51" xfId="0" applyFont="1" applyBorder="1" applyAlignment="1"/>
    <xf numFmtId="0" fontId="0" fillId="0" borderId="97" xfId="0" applyBorder="1"/>
    <xf numFmtId="0" fontId="25" fillId="0" borderId="9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20" xfId="0" applyFont="1" applyBorder="1" applyAlignment="1"/>
    <xf numFmtId="0" fontId="0" fillId="0" borderId="17" xfId="0" applyBorder="1"/>
    <xf numFmtId="0" fontId="25" fillId="0" borderId="17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0" fillId="0" borderId="0" xfId="0"/>
    <xf numFmtId="0" fontId="70" fillId="0" borderId="52" xfId="0" applyFont="1" applyBorder="1" applyAlignment="1">
      <alignment horizontal="left" wrapText="1"/>
    </xf>
    <xf numFmtId="0" fontId="0" fillId="0" borderId="0" xfId="0"/>
    <xf numFmtId="0" fontId="7" fillId="0" borderId="117" xfId="0" applyFont="1" applyFill="1" applyBorder="1"/>
    <xf numFmtId="0" fontId="37" fillId="0" borderId="118" xfId="0" applyFont="1" applyFill="1" applyBorder="1"/>
    <xf numFmtId="0" fontId="37" fillId="0" borderId="119" xfId="0" applyFont="1" applyFill="1" applyBorder="1"/>
    <xf numFmtId="0" fontId="37" fillId="0" borderId="120" xfId="0" applyFont="1" applyFill="1" applyBorder="1"/>
    <xf numFmtId="0" fontId="37" fillId="0" borderId="121" xfId="0" applyFont="1" applyFill="1" applyBorder="1"/>
    <xf numFmtId="0" fontId="37" fillId="0" borderId="122" xfId="0" applyFont="1" applyFill="1" applyBorder="1"/>
    <xf numFmtId="0" fontId="37" fillId="0" borderId="119" xfId="0" applyFont="1" applyFill="1" applyBorder="1" applyAlignment="1"/>
    <xf numFmtId="0" fontId="37" fillId="0" borderId="122" xfId="0" applyFont="1" applyFill="1" applyBorder="1" applyAlignment="1"/>
    <xf numFmtId="0" fontId="37" fillId="0" borderId="123" xfId="0" applyFont="1" applyFill="1" applyBorder="1"/>
    <xf numFmtId="0" fontId="37" fillId="0" borderId="124" xfId="0" applyFont="1" applyFill="1" applyBorder="1"/>
    <xf numFmtId="0" fontId="37" fillId="0" borderId="125" xfId="0" applyFont="1" applyFill="1" applyBorder="1"/>
    <xf numFmtId="0" fontId="37" fillId="0" borderId="117" xfId="0" applyFont="1" applyFill="1" applyBorder="1"/>
    <xf numFmtId="0" fontId="32" fillId="0" borderId="41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22" fillId="0" borderId="117" xfId="0" applyFont="1" applyFill="1" applyBorder="1"/>
    <xf numFmtId="0" fontId="22" fillId="0" borderId="118" xfId="0" applyFont="1" applyFill="1" applyBorder="1"/>
    <xf numFmtId="0" fontId="22" fillId="0" borderId="120" xfId="0" applyFont="1" applyFill="1" applyBorder="1"/>
    <xf numFmtId="0" fontId="22" fillId="0" borderId="121" xfId="0" applyFont="1" applyFill="1" applyBorder="1"/>
    <xf numFmtId="0" fontId="22" fillId="0" borderId="122" xfId="0" applyFont="1" applyFill="1" applyBorder="1"/>
    <xf numFmtId="0" fontId="37" fillId="0" borderId="127" xfId="0" applyFont="1" applyFill="1" applyBorder="1"/>
    <xf numFmtId="0" fontId="37" fillId="0" borderId="126" xfId="0" applyFont="1" applyFill="1" applyBorder="1"/>
    <xf numFmtId="0" fontId="37" fillId="0" borderId="128" xfId="0" applyFont="1" applyFill="1" applyBorder="1"/>
    <xf numFmtId="0" fontId="6" fillId="0" borderId="117" xfId="0" applyFont="1" applyFill="1" applyBorder="1"/>
    <xf numFmtId="0" fontId="6" fillId="0" borderId="118" xfId="0" applyFont="1" applyFill="1" applyBorder="1"/>
    <xf numFmtId="0" fontId="6" fillId="0" borderId="119" xfId="0" applyFont="1" applyFill="1" applyBorder="1"/>
    <xf numFmtId="0" fontId="32" fillId="10" borderId="53" xfId="0" applyFont="1" applyFill="1" applyBorder="1" applyAlignment="1">
      <alignment horizontal="center"/>
    </xf>
    <xf numFmtId="0" fontId="32" fillId="10" borderId="40" xfId="0" applyFont="1" applyFill="1" applyBorder="1" applyAlignment="1">
      <alignment horizontal="center"/>
    </xf>
    <xf numFmtId="3" fontId="1" fillId="0" borderId="0" xfId="0" applyNumberFormat="1" applyFont="1" applyBorder="1"/>
    <xf numFmtId="0" fontId="9" fillId="0" borderId="78" xfId="0" applyFont="1" applyFill="1" applyBorder="1"/>
    <xf numFmtId="0" fontId="32" fillId="10" borderId="8" xfId="0" applyFont="1" applyFill="1" applyBorder="1" applyAlignment="1">
      <alignment horizontal="center"/>
    </xf>
    <xf numFmtId="3" fontId="58" fillId="10" borderId="10" xfId="0" applyNumberFormat="1" applyFont="1" applyFill="1" applyBorder="1" applyAlignment="1"/>
    <xf numFmtId="0" fontId="51" fillId="10" borderId="9" xfId="0" applyFont="1" applyFill="1" applyBorder="1" applyAlignment="1">
      <alignment horizontal="left"/>
    </xf>
    <xf numFmtId="0" fontId="51" fillId="10" borderId="76" xfId="0" applyFont="1" applyFill="1" applyBorder="1" applyAlignment="1">
      <alignment horizontal="left"/>
    </xf>
    <xf numFmtId="0" fontId="37" fillId="0" borderId="57" xfId="0" applyFont="1" applyFill="1" applyBorder="1"/>
    <xf numFmtId="0" fontId="0" fillId="0" borderId="0" xfId="0"/>
    <xf numFmtId="0" fontId="32" fillId="0" borderId="58" xfId="0" applyFont="1" applyFill="1" applyBorder="1" applyAlignment="1">
      <alignment horizontal="center"/>
    </xf>
    <xf numFmtId="0" fontId="53" fillId="10" borderId="19" xfId="0" applyFont="1" applyFill="1" applyBorder="1" applyAlignment="1">
      <alignment horizontal="left" wrapText="1"/>
    </xf>
    <xf numFmtId="0" fontId="53" fillId="10" borderId="20" xfId="0" applyFont="1" applyFill="1" applyBorder="1" applyAlignment="1">
      <alignment horizontal="left" wrapText="1"/>
    </xf>
    <xf numFmtId="3" fontId="61" fillId="0" borderId="73" xfId="0" applyNumberFormat="1" applyFont="1" applyFill="1" applyBorder="1" applyAlignment="1"/>
    <xf numFmtId="3" fontId="61" fillId="8" borderId="11" xfId="0" applyNumberFormat="1" applyFont="1" applyFill="1" applyBorder="1" applyAlignment="1"/>
    <xf numFmtId="3" fontId="61" fillId="8" borderId="20" xfId="0" applyNumberFormat="1" applyFont="1" applyFill="1" applyBorder="1" applyAlignment="1"/>
    <xf numFmtId="3" fontId="61" fillId="8" borderId="10" xfId="0" applyNumberFormat="1" applyFont="1" applyFill="1" applyBorder="1" applyAlignment="1"/>
    <xf numFmtId="3" fontId="61" fillId="0" borderId="19" xfId="0" applyNumberFormat="1" applyFont="1" applyFill="1" applyBorder="1" applyAlignment="1"/>
    <xf numFmtId="3" fontId="61" fillId="0" borderId="75" xfId="0" applyNumberFormat="1" applyFont="1" applyFill="1" applyBorder="1" applyAlignment="1"/>
    <xf numFmtId="3" fontId="61" fillId="8" borderId="73" xfId="0" applyNumberFormat="1" applyFont="1" applyFill="1" applyBorder="1" applyAlignment="1"/>
    <xf numFmtId="3" fontId="61" fillId="8" borderId="19" xfId="0" applyNumberFormat="1" applyFont="1" applyFill="1" applyBorder="1" applyAlignment="1"/>
    <xf numFmtId="0" fontId="53" fillId="0" borderId="9" xfId="0" applyFont="1" applyBorder="1" applyAlignment="1">
      <alignment shrinkToFit="1"/>
    </xf>
    <xf numFmtId="0" fontId="32" fillId="10" borderId="54" xfId="0" applyFont="1" applyFill="1" applyBorder="1" applyAlignment="1">
      <alignment horizontal="center"/>
    </xf>
    <xf numFmtId="0" fontId="32" fillId="10" borderId="55" xfId="0" applyFont="1" applyFill="1" applyBorder="1" applyAlignment="1">
      <alignment horizontal="center"/>
    </xf>
    <xf numFmtId="0" fontId="32" fillId="10" borderId="13" xfId="0" applyFont="1" applyFill="1" applyBorder="1" applyAlignment="1">
      <alignment horizontal="center"/>
    </xf>
    <xf numFmtId="0" fontId="32" fillId="10" borderId="22" xfId="0" applyFont="1" applyFill="1" applyBorder="1" applyAlignment="1">
      <alignment horizontal="center"/>
    </xf>
    <xf numFmtId="0" fontId="51" fillId="10" borderId="11" xfId="0" applyFont="1" applyFill="1" applyBorder="1" applyAlignment="1">
      <alignment horizontal="left"/>
    </xf>
    <xf numFmtId="0" fontId="51" fillId="10" borderId="73" xfId="0" applyFont="1" applyFill="1" applyBorder="1" applyAlignment="1">
      <alignment horizontal="left"/>
    </xf>
    <xf numFmtId="3" fontId="61" fillId="0" borderId="21" xfId="0" applyNumberFormat="1" applyFont="1" applyFill="1" applyBorder="1" applyAlignment="1"/>
    <xf numFmtId="3" fontId="61" fillId="0" borderId="58" xfId="0" applyNumberFormat="1" applyFont="1" applyFill="1" applyBorder="1" applyAlignment="1"/>
    <xf numFmtId="3" fontId="61" fillId="10" borderId="18" xfId="0" applyNumberFormat="1" applyFont="1" applyFill="1" applyBorder="1" applyAlignment="1"/>
    <xf numFmtId="3" fontId="61" fillId="10" borderId="7" xfId="0" applyNumberFormat="1" applyFont="1" applyFill="1" applyBorder="1" applyAlignment="1"/>
    <xf numFmtId="3" fontId="61" fillId="8" borderId="9" xfId="0" applyNumberFormat="1" applyFont="1" applyFill="1" applyBorder="1" applyAlignment="1"/>
    <xf numFmtId="3" fontId="61" fillId="9" borderId="41" xfId="0" applyNumberFormat="1" applyFont="1" applyFill="1" applyBorder="1" applyAlignment="1"/>
    <xf numFmtId="3" fontId="61" fillId="9" borderId="16" xfId="0" applyNumberFormat="1" applyFont="1" applyFill="1" applyBorder="1" applyAlignment="1"/>
    <xf numFmtId="0" fontId="16" fillId="10" borderId="7" xfId="0" applyFont="1" applyFill="1" applyBorder="1" applyAlignment="1">
      <alignment horizontal="center"/>
    </xf>
    <xf numFmtId="0" fontId="53" fillId="10" borderId="9" xfId="0" applyFont="1" applyFill="1" applyBorder="1" applyAlignment="1">
      <alignment horizontal="left"/>
    </xf>
    <xf numFmtId="0" fontId="53" fillId="0" borderId="20" xfId="3" applyFont="1" applyFill="1" applyBorder="1" applyAlignment="1">
      <alignment wrapText="1"/>
    </xf>
    <xf numFmtId="0" fontId="32" fillId="10" borderId="77" xfId="0" applyFont="1" applyFill="1" applyBorder="1" applyAlignment="1">
      <alignment horizontal="center"/>
    </xf>
    <xf numFmtId="0" fontId="32" fillId="0" borderId="66" xfId="0" applyFont="1" applyFill="1" applyBorder="1" applyAlignment="1">
      <alignment horizontal="center"/>
    </xf>
    <xf numFmtId="0" fontId="32" fillId="10" borderId="41" xfId="0" applyFont="1" applyFill="1" applyBorder="1" applyAlignment="1">
      <alignment horizontal="center"/>
    </xf>
    <xf numFmtId="0" fontId="32" fillId="10" borderId="66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51" fillId="10" borderId="51" xfId="0" applyFont="1" applyFill="1" applyBorder="1" applyAlignment="1">
      <alignment horizontal="left"/>
    </xf>
    <xf numFmtId="0" fontId="51" fillId="10" borderId="20" xfId="0" applyFont="1" applyFill="1" applyBorder="1" applyAlignment="1">
      <alignment horizontal="left"/>
    </xf>
    <xf numFmtId="0" fontId="20" fillId="0" borderId="9" xfId="0" applyFont="1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0" fontId="37" fillId="0" borderId="129" xfId="0" applyFont="1" applyFill="1" applyBorder="1"/>
    <xf numFmtId="0" fontId="37" fillId="0" borderId="130" xfId="0" applyFont="1" applyFill="1" applyBorder="1"/>
    <xf numFmtId="49" fontId="62" fillId="0" borderId="17" xfId="0" applyNumberFormat="1" applyFont="1" applyBorder="1" applyAlignment="1">
      <alignment horizontal="center"/>
    </xf>
    <xf numFmtId="3" fontId="58" fillId="0" borderId="69" xfId="0" applyNumberFormat="1" applyFont="1" applyFill="1" applyBorder="1" applyAlignment="1"/>
    <xf numFmtId="3" fontId="58" fillId="0" borderId="131" xfId="0" applyNumberFormat="1" applyFont="1" applyFill="1" applyBorder="1" applyAlignment="1"/>
    <xf numFmtId="0" fontId="51" fillId="0" borderId="73" xfId="0" applyFont="1" applyBorder="1"/>
    <xf numFmtId="0" fontId="51" fillId="0" borderId="9" xfId="0" applyFont="1" applyFill="1" applyBorder="1"/>
    <xf numFmtId="0" fontId="47" fillId="0" borderId="7" xfId="0" applyFont="1" applyBorder="1"/>
    <xf numFmtId="3" fontId="58" fillId="0" borderId="72" xfId="0" applyNumberFormat="1" applyFont="1" applyFill="1" applyBorder="1" applyAlignment="1"/>
    <xf numFmtId="0" fontId="32" fillId="0" borderId="102" xfId="0" applyFont="1" applyBorder="1" applyAlignment="1">
      <alignment horizontal="center"/>
    </xf>
    <xf numFmtId="0" fontId="56" fillId="0" borderId="34" xfId="3" applyFont="1" applyFill="1" applyBorder="1" applyAlignment="1">
      <alignment wrapText="1"/>
    </xf>
    <xf numFmtId="0" fontId="73" fillId="0" borderId="7" xfId="0" applyFont="1" applyBorder="1" applyAlignment="1">
      <alignment horizontal="center"/>
    </xf>
    <xf numFmtId="0" fontId="73" fillId="0" borderId="38" xfId="0" applyFont="1" applyBorder="1" applyAlignment="1">
      <alignment horizontal="center"/>
    </xf>
    <xf numFmtId="0" fontId="73" fillId="0" borderId="18" xfId="0" applyFont="1" applyBorder="1" applyAlignment="1">
      <alignment horizontal="center"/>
    </xf>
    <xf numFmtId="0" fontId="23" fillId="0" borderId="0" xfId="0" applyFont="1" applyFill="1" applyAlignment="1">
      <alignment horizontal="right" wrapText="1"/>
    </xf>
    <xf numFmtId="0" fontId="0" fillId="0" borderId="0" xfId="0"/>
    <xf numFmtId="0" fontId="56" fillId="0" borderId="19" xfId="3" applyFont="1" applyFill="1" applyBorder="1" applyAlignment="1">
      <alignment vertical="center" wrapText="1"/>
    </xf>
    <xf numFmtId="0" fontId="0" fillId="0" borderId="0" xfId="0"/>
    <xf numFmtId="0" fontId="73" fillId="0" borderId="7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70" fillId="0" borderId="36" xfId="0" applyFont="1" applyBorder="1" applyAlignment="1">
      <alignment wrapText="1"/>
    </xf>
    <xf numFmtId="0" fontId="53" fillId="0" borderId="7" xfId="0" applyFont="1" applyBorder="1" applyAlignment="1">
      <alignment wrapText="1"/>
    </xf>
    <xf numFmtId="0" fontId="31" fillId="0" borderId="16" xfId="0" applyFont="1" applyBorder="1" applyAlignment="1">
      <alignment horizontal="center"/>
    </xf>
    <xf numFmtId="3" fontId="47" fillId="0" borderId="9" xfId="0" applyNumberFormat="1" applyFont="1" applyFill="1" applyBorder="1" applyAlignment="1"/>
    <xf numFmtId="3" fontId="47" fillId="0" borderId="18" xfId="0" applyNumberFormat="1" applyFont="1" applyFill="1" applyBorder="1" applyAlignment="1"/>
    <xf numFmtId="3" fontId="47" fillId="3" borderId="8" xfId="0" applyNumberFormat="1" applyFont="1" applyFill="1" applyBorder="1" applyAlignment="1"/>
    <xf numFmtId="3" fontId="47" fillId="3" borderId="7" xfId="0" applyNumberFormat="1" applyFont="1" applyFill="1" applyBorder="1" applyAlignment="1"/>
    <xf numFmtId="0" fontId="53" fillId="0" borderId="7" xfId="0" applyFont="1" applyBorder="1" applyAlignment="1"/>
    <xf numFmtId="0" fontId="56" fillId="0" borderId="19" xfId="3" applyFont="1" applyFill="1" applyBorder="1" applyAlignment="1">
      <alignment horizontal="left" wrapText="1"/>
    </xf>
    <xf numFmtId="3" fontId="47" fillId="8" borderId="10" xfId="0" applyNumberFormat="1" applyFont="1" applyFill="1" applyBorder="1" applyAlignment="1"/>
    <xf numFmtId="3" fontId="47" fillId="8" borderId="18" xfId="0" applyNumberFormat="1" applyFont="1" applyFill="1" applyBorder="1" applyAlignment="1"/>
    <xf numFmtId="0" fontId="20" fillId="0" borderId="51" xfId="0" applyFont="1" applyBorder="1" applyAlignment="1">
      <alignment horizontal="left" wrapText="1"/>
    </xf>
    <xf numFmtId="0" fontId="31" fillId="0" borderId="21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3" fontId="47" fillId="0" borderId="11" xfId="0" applyNumberFormat="1" applyFont="1" applyFill="1" applyBorder="1" applyAlignment="1"/>
    <xf numFmtId="3" fontId="47" fillId="0" borderId="13" xfId="0" applyNumberFormat="1" applyFont="1" applyFill="1" applyBorder="1" applyAlignment="1"/>
    <xf numFmtId="3" fontId="47" fillId="0" borderId="41" xfId="0" applyNumberFormat="1" applyFont="1" applyFill="1" applyBorder="1" applyAlignment="1"/>
    <xf numFmtId="3" fontId="47" fillId="8" borderId="14" xfId="0" applyNumberFormat="1" applyFont="1" applyFill="1" applyBorder="1" applyAlignment="1"/>
    <xf numFmtId="3" fontId="47" fillId="8" borderId="13" xfId="0" applyNumberFormat="1" applyFont="1" applyFill="1" applyBorder="1" applyAlignment="1"/>
    <xf numFmtId="3" fontId="47" fillId="0" borderId="22" xfId="0" applyNumberFormat="1" applyFont="1" applyFill="1" applyBorder="1" applyAlignment="1"/>
    <xf numFmtId="3" fontId="47" fillId="9" borderId="13" xfId="0" applyNumberFormat="1" applyFont="1" applyFill="1" applyBorder="1" applyAlignment="1"/>
    <xf numFmtId="3" fontId="47" fillId="9" borderId="22" xfId="0" applyNumberFormat="1" applyFont="1" applyFill="1" applyBorder="1" applyAlignment="1"/>
    <xf numFmtId="3" fontId="47" fillId="0" borderId="14" xfId="0" applyNumberFormat="1" applyFont="1" applyFill="1" applyBorder="1" applyAlignment="1"/>
    <xf numFmtId="0" fontId="69" fillId="0" borderId="34" xfId="3" applyFont="1" applyFill="1" applyBorder="1" applyAlignment="1">
      <alignment vertical="center" wrapText="1"/>
    </xf>
    <xf numFmtId="0" fontId="31" fillId="0" borderId="60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3" fontId="47" fillId="0" borderId="12" xfId="0" applyNumberFormat="1" applyFont="1" applyFill="1" applyBorder="1" applyAlignment="1"/>
    <xf numFmtId="3" fontId="47" fillId="0" borderId="42" xfId="0" applyNumberFormat="1" applyFont="1" applyFill="1" applyBorder="1" applyAlignment="1"/>
    <xf numFmtId="3" fontId="47" fillId="0" borderId="43" xfId="0" applyNumberFormat="1" applyFont="1" applyFill="1" applyBorder="1" applyAlignment="1"/>
    <xf numFmtId="3" fontId="47" fillId="8" borderId="44" xfId="0" applyNumberFormat="1" applyFont="1" applyFill="1" applyBorder="1" applyAlignment="1"/>
    <xf numFmtId="3" fontId="47" fillId="8" borderId="42" xfId="0" applyNumberFormat="1" applyFont="1" applyFill="1" applyBorder="1" applyAlignment="1"/>
    <xf numFmtId="3" fontId="47" fillId="0" borderId="45" xfId="0" applyNumberFormat="1" applyFont="1" applyFill="1" applyBorder="1" applyAlignment="1"/>
    <xf numFmtId="3" fontId="47" fillId="9" borderId="42" xfId="0" applyNumberFormat="1" applyFont="1" applyFill="1" applyBorder="1" applyAlignment="1"/>
    <xf numFmtId="3" fontId="47" fillId="9" borderId="45" xfId="0" applyNumberFormat="1" applyFont="1" applyFill="1" applyBorder="1" applyAlignment="1"/>
    <xf numFmtId="3" fontId="47" fillId="0" borderId="44" xfId="0" applyNumberFormat="1" applyFont="1" applyFill="1" applyBorder="1" applyAlignment="1"/>
    <xf numFmtId="0" fontId="31" fillId="0" borderId="7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20" fillId="0" borderId="4" xfId="3" applyFont="1" applyFill="1" applyBorder="1" applyAlignment="1">
      <alignment wrapText="1"/>
    </xf>
    <xf numFmtId="0" fontId="20" fillId="0" borderId="9" xfId="3" applyFont="1" applyFill="1" applyBorder="1" applyAlignment="1">
      <alignment wrapText="1"/>
    </xf>
    <xf numFmtId="3" fontId="47" fillId="0" borderId="53" xfId="0" applyNumberFormat="1" applyFont="1" applyFill="1" applyBorder="1" applyAlignment="1"/>
    <xf numFmtId="3" fontId="47" fillId="0" borderId="77" xfId="0" applyNumberFormat="1" applyFont="1" applyFill="1" applyBorder="1" applyAlignment="1"/>
    <xf numFmtId="3" fontId="47" fillId="0" borderId="40" xfId="0" applyNumberFormat="1" applyFont="1" applyFill="1" applyBorder="1" applyAlignment="1"/>
    <xf numFmtId="3" fontId="47" fillId="0" borderId="74" xfId="0" applyNumberFormat="1" applyFont="1" applyFill="1" applyBorder="1" applyAlignment="1"/>
    <xf numFmtId="3" fontId="47" fillId="8" borderId="53" xfId="0" applyNumberFormat="1" applyFont="1" applyFill="1" applyBorder="1" applyAlignment="1"/>
    <xf numFmtId="3" fontId="47" fillId="8" borderId="40" xfId="0" applyNumberFormat="1" applyFont="1" applyFill="1" applyBorder="1" applyAlignment="1"/>
    <xf numFmtId="3" fontId="47" fillId="9" borderId="53" xfId="0" applyNumberFormat="1" applyFont="1" applyFill="1" applyBorder="1" applyAlignment="1"/>
    <xf numFmtId="3" fontId="47" fillId="9" borderId="40" xfId="0" applyNumberFormat="1" applyFont="1" applyFill="1" applyBorder="1" applyAlignment="1"/>
    <xf numFmtId="3" fontId="47" fillId="0" borderId="0" xfId="0" applyNumberFormat="1" applyFont="1" applyFill="1" applyBorder="1" applyAlignment="1"/>
    <xf numFmtId="0" fontId="22" fillId="0" borderId="87" xfId="0" applyFont="1" applyBorder="1"/>
    <xf numFmtId="0" fontId="31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0" fillId="0" borderId="52" xfId="0" applyFont="1" applyBorder="1" applyAlignment="1">
      <alignment horizontal="left" vertical="center" wrapText="1"/>
    </xf>
    <xf numFmtId="0" fontId="31" fillId="0" borderId="59" xfId="0" applyFont="1" applyBorder="1" applyAlignment="1">
      <alignment horizontal="center"/>
    </xf>
    <xf numFmtId="0" fontId="31" fillId="0" borderId="50" xfId="0" applyFont="1" applyFill="1" applyBorder="1" applyAlignment="1">
      <alignment horizontal="center" wrapText="1"/>
    </xf>
    <xf numFmtId="0" fontId="31" fillId="0" borderId="50" xfId="0" applyFont="1" applyBorder="1" applyAlignment="1">
      <alignment horizontal="center"/>
    </xf>
    <xf numFmtId="0" fontId="31" fillId="0" borderId="80" xfId="0" applyFont="1" applyBorder="1" applyAlignment="1">
      <alignment horizontal="center"/>
    </xf>
    <xf numFmtId="3" fontId="47" fillId="0" borderId="36" xfId="0" applyNumberFormat="1" applyFont="1" applyFill="1" applyBorder="1" applyAlignment="1"/>
    <xf numFmtId="3" fontId="47" fillId="0" borderId="88" xfId="0" applyNumberFormat="1" applyFont="1" applyFill="1" applyBorder="1" applyAlignment="1"/>
    <xf numFmtId="3" fontId="47" fillId="8" borderId="46" xfId="0" applyNumberFormat="1" applyFont="1" applyFill="1" applyBorder="1" applyAlignment="1"/>
    <xf numFmtId="0" fontId="16" fillId="0" borderId="78" xfId="0" applyFont="1" applyFill="1" applyBorder="1"/>
    <xf numFmtId="0" fontId="69" fillId="0" borderId="12" xfId="3" applyFont="1" applyFill="1" applyBorder="1" applyAlignment="1">
      <alignment wrapText="1"/>
    </xf>
    <xf numFmtId="0" fontId="0" fillId="0" borderId="81" xfId="0" applyFill="1" applyBorder="1" applyAlignment="1">
      <alignment horizontal="center" vertical="center"/>
    </xf>
    <xf numFmtId="0" fontId="0" fillId="0" borderId="82" xfId="0" applyFill="1" applyBorder="1" applyAlignment="1">
      <alignment vertical="center"/>
    </xf>
    <xf numFmtId="0" fontId="0" fillId="0" borderId="94" xfId="0" applyFill="1" applyBorder="1" applyAlignment="1">
      <alignment vertical="center"/>
    </xf>
    <xf numFmtId="3" fontId="59" fillId="11" borderId="36" xfId="0" applyNumberFormat="1" applyFont="1" applyFill="1" applyBorder="1" applyAlignment="1"/>
    <xf numFmtId="0" fontId="0" fillId="0" borderId="0" xfId="0"/>
    <xf numFmtId="0" fontId="84" fillId="0" borderId="9" xfId="3" applyFont="1" applyFill="1" applyBorder="1" applyAlignment="1">
      <alignment wrapText="1"/>
    </xf>
    <xf numFmtId="0" fontId="84" fillId="0" borderId="19" xfId="3" applyFont="1" applyFill="1" applyBorder="1" applyAlignment="1">
      <alignment wrapText="1"/>
    </xf>
    <xf numFmtId="0" fontId="32" fillId="0" borderId="69" xfId="0" applyFont="1" applyBorder="1" applyAlignment="1">
      <alignment horizontal="center"/>
    </xf>
    <xf numFmtId="0" fontId="32" fillId="0" borderId="70" xfId="0" applyFont="1" applyBorder="1" applyAlignment="1">
      <alignment horizontal="center"/>
    </xf>
    <xf numFmtId="0" fontId="85" fillId="0" borderId="36" xfId="3" applyFont="1" applyFill="1" applyBorder="1" applyAlignment="1">
      <alignment wrapText="1"/>
    </xf>
    <xf numFmtId="0" fontId="32" fillId="0" borderId="15" xfId="0" applyFont="1" applyBorder="1" applyAlignment="1">
      <alignment horizontal="center"/>
    </xf>
    <xf numFmtId="0" fontId="0" fillId="0" borderId="117" xfId="0" applyFill="1" applyBorder="1" applyAlignment="1">
      <alignment horizontal="center" vertical="center"/>
    </xf>
    <xf numFmtId="0" fontId="0" fillId="0" borderId="118" xfId="0" applyFill="1" applyBorder="1" applyAlignment="1">
      <alignment vertical="center"/>
    </xf>
    <xf numFmtId="0" fontId="0" fillId="0" borderId="119" xfId="0" applyFill="1" applyBorder="1" applyAlignment="1">
      <alignment vertical="center"/>
    </xf>
    <xf numFmtId="0" fontId="37" fillId="0" borderId="132" xfId="0" applyFont="1" applyFill="1" applyBorder="1"/>
    <xf numFmtId="0" fontId="6" fillId="0" borderId="123" xfId="0" applyFont="1" applyFill="1" applyBorder="1"/>
    <xf numFmtId="0" fontId="6" fillId="0" borderId="124" xfId="0" applyFont="1" applyFill="1" applyBorder="1"/>
    <xf numFmtId="0" fontId="6" fillId="0" borderId="125" xfId="0" applyFont="1" applyFill="1" applyBorder="1"/>
    <xf numFmtId="3" fontId="17" fillId="0" borderId="0" xfId="0" applyNumberFormat="1" applyFont="1" applyFill="1" applyBorder="1" applyAlignment="1"/>
    <xf numFmtId="0" fontId="4" fillId="0" borderId="133" xfId="0" applyFont="1" applyFill="1" applyBorder="1" applyAlignment="1">
      <alignment wrapText="1"/>
    </xf>
    <xf numFmtId="0" fontId="89" fillId="0" borderId="9" xfId="3" applyFont="1" applyFill="1" applyBorder="1" applyAlignment="1">
      <alignment wrapText="1"/>
    </xf>
    <xf numFmtId="0" fontId="32" fillId="0" borderId="37" xfId="0" applyFont="1" applyFill="1" applyBorder="1" applyAlignment="1">
      <alignment horizontal="center"/>
    </xf>
    <xf numFmtId="0" fontId="32" fillId="0" borderId="68" xfId="0" applyFont="1" applyFill="1" applyBorder="1" applyAlignment="1">
      <alignment horizontal="center"/>
    </xf>
    <xf numFmtId="0" fontId="32" fillId="0" borderId="69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90" fillId="0" borderId="35" xfId="3" applyFont="1" applyFill="1" applyBorder="1" applyAlignment="1">
      <alignment wrapText="1"/>
    </xf>
    <xf numFmtId="0" fontId="53" fillId="0" borderId="6" xfId="0" applyFont="1" applyFill="1" applyBorder="1" applyAlignment="1">
      <alignment horizontal="left" wrapText="1"/>
    </xf>
    <xf numFmtId="0" fontId="53" fillId="0" borderId="12" xfId="0" applyFont="1" applyFill="1" applyBorder="1" applyAlignment="1">
      <alignment wrapText="1"/>
    </xf>
    <xf numFmtId="3" fontId="58" fillId="0" borderId="70" xfId="0" applyNumberFormat="1" applyFont="1" applyFill="1" applyBorder="1" applyAlignment="1"/>
    <xf numFmtId="3" fontId="58" fillId="8" borderId="131" xfId="0" applyNumberFormat="1" applyFont="1" applyFill="1" applyBorder="1" applyAlignment="1"/>
    <xf numFmtId="3" fontId="58" fillId="9" borderId="131" xfId="0" applyNumberFormat="1" applyFont="1" applyFill="1" applyBorder="1" applyAlignment="1"/>
    <xf numFmtId="3" fontId="58" fillId="9" borderId="69" xfId="0" applyNumberFormat="1" applyFont="1" applyFill="1" applyBorder="1" applyAlignment="1"/>
    <xf numFmtId="3" fontId="58" fillId="0" borderId="95" xfId="0" applyNumberFormat="1" applyFont="1" applyFill="1" applyBorder="1" applyAlignment="1"/>
    <xf numFmtId="3" fontId="87" fillId="8" borderId="7" xfId="0" applyNumberFormat="1" applyFont="1" applyFill="1" applyBorder="1" applyAlignment="1"/>
    <xf numFmtId="3" fontId="87" fillId="9" borderId="8" xfId="0" applyNumberFormat="1" applyFont="1" applyFill="1" applyBorder="1" applyAlignment="1"/>
    <xf numFmtId="0" fontId="53" fillId="0" borderId="6" xfId="0" applyFont="1" applyBorder="1" applyAlignment="1">
      <alignment horizontal="left" wrapText="1"/>
    </xf>
    <xf numFmtId="0" fontId="53" fillId="0" borderId="92" xfId="0" applyFont="1" applyBorder="1" applyAlignment="1">
      <alignment horizontal="left"/>
    </xf>
    <xf numFmtId="0" fontId="4" fillId="0" borderId="9" xfId="0" applyFont="1" applyFill="1" applyBorder="1" applyAlignment="1">
      <alignment wrapText="1"/>
    </xf>
    <xf numFmtId="3" fontId="47" fillId="0" borderId="35" xfId="0" applyNumberFormat="1" applyFont="1" applyFill="1" applyBorder="1" applyAlignment="1"/>
    <xf numFmtId="3" fontId="47" fillId="0" borderId="73" xfId="0" applyNumberFormat="1" applyFont="1" applyFill="1" applyBorder="1" applyAlignment="1"/>
    <xf numFmtId="3" fontId="47" fillId="0" borderId="48" xfId="0" applyNumberFormat="1" applyFont="1" applyFill="1" applyBorder="1" applyAlignment="1"/>
    <xf numFmtId="3" fontId="88" fillId="8" borderId="17" xfId="0" applyNumberFormat="1" applyFont="1" applyFill="1" applyBorder="1" applyAlignment="1"/>
    <xf numFmtId="3" fontId="88" fillId="9" borderId="8" xfId="0" applyNumberFormat="1" applyFont="1" applyFill="1" applyBorder="1" applyAlignment="1"/>
    <xf numFmtId="0" fontId="4" fillId="0" borderId="76" xfId="0" applyFont="1" applyFill="1" applyBorder="1" applyAlignment="1">
      <alignment wrapText="1"/>
    </xf>
    <xf numFmtId="0" fontId="55" fillId="0" borderId="9" xfId="3" applyFont="1" applyFill="1" applyBorder="1" applyAlignment="1">
      <alignment horizontal="left" vertical="center" wrapText="1"/>
    </xf>
    <xf numFmtId="3" fontId="87" fillId="8" borderId="17" xfId="0" applyNumberFormat="1" applyFont="1" applyFill="1" applyBorder="1" applyAlignment="1"/>
    <xf numFmtId="0" fontId="66" fillId="0" borderId="19" xfId="3" applyFont="1" applyFill="1" applyBorder="1" applyAlignment="1">
      <alignment wrapText="1"/>
    </xf>
    <xf numFmtId="3" fontId="58" fillId="8" borderId="38" xfId="0" applyNumberFormat="1" applyFont="1" applyFill="1" applyBorder="1" applyAlignment="1"/>
    <xf numFmtId="0" fontId="0" fillId="0" borderId="0" xfId="0"/>
    <xf numFmtId="3" fontId="58" fillId="3" borderId="13" xfId="0" applyNumberFormat="1" applyFont="1" applyFill="1" applyBorder="1" applyAlignment="1"/>
    <xf numFmtId="3" fontId="58" fillId="3" borderId="22" xfId="0" applyNumberFormat="1" applyFont="1" applyFill="1" applyBorder="1" applyAlignment="1"/>
    <xf numFmtId="3" fontId="58" fillId="3" borderId="8" xfId="0" applyNumberFormat="1" applyFont="1" applyFill="1" applyBorder="1" applyAlignment="1"/>
    <xf numFmtId="3" fontId="58" fillId="3" borderId="7" xfId="0" applyNumberFormat="1" applyFont="1" applyFill="1" applyBorder="1" applyAlignment="1"/>
    <xf numFmtId="0" fontId="20" fillId="0" borderId="11" xfId="0" applyFont="1" applyBorder="1" applyAlignment="1">
      <alignment horizontal="left" wrapText="1"/>
    </xf>
    <xf numFmtId="0" fontId="20" fillId="0" borderId="9" xfId="0" applyFont="1" applyBorder="1"/>
    <xf numFmtId="0" fontId="32" fillId="0" borderId="9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6" fillId="0" borderId="62" xfId="0" applyFont="1" applyFill="1" applyBorder="1"/>
    <xf numFmtId="0" fontId="6" fillId="0" borderId="63" xfId="0" applyFont="1" applyFill="1" applyBorder="1"/>
    <xf numFmtId="0" fontId="6" fillId="0" borderId="64" xfId="0" applyFont="1" applyFill="1" applyBorder="1"/>
    <xf numFmtId="0" fontId="54" fillId="0" borderId="12" xfId="3" applyFont="1" applyFill="1" applyBorder="1" applyAlignment="1">
      <alignment wrapText="1"/>
    </xf>
    <xf numFmtId="0" fontId="0" fillId="0" borderId="0" xfId="0"/>
    <xf numFmtId="0" fontId="20" fillId="0" borderId="19" xfId="0" applyFont="1" applyBorder="1" applyAlignment="1">
      <alignment wrapText="1"/>
    </xf>
    <xf numFmtId="0" fontId="32" fillId="0" borderId="68" xfId="0" applyFont="1" applyBorder="1" applyAlignment="1">
      <alignment horizontal="center"/>
    </xf>
    <xf numFmtId="0" fontId="86" fillId="0" borderId="59" xfId="0" applyFont="1" applyBorder="1" applyAlignment="1">
      <alignment wrapText="1"/>
    </xf>
    <xf numFmtId="0" fontId="86" fillId="0" borderId="36" xfId="0" applyFont="1" applyBorder="1" applyAlignment="1">
      <alignment wrapText="1"/>
    </xf>
    <xf numFmtId="0" fontId="53" fillId="0" borderId="4" xfId="0" applyFont="1" applyBorder="1" applyAlignment="1">
      <alignment horizontal="left" wrapText="1"/>
    </xf>
    <xf numFmtId="0" fontId="31" fillId="0" borderId="55" xfId="0" applyFont="1" applyFill="1" applyBorder="1" applyAlignment="1">
      <alignment horizontal="center"/>
    </xf>
    <xf numFmtId="0" fontId="31" fillId="0" borderId="75" xfId="0" applyFont="1" applyFill="1" applyBorder="1" applyAlignment="1">
      <alignment horizontal="center"/>
    </xf>
    <xf numFmtId="0" fontId="31" fillId="0" borderId="38" xfId="0" applyFont="1" applyFill="1" applyBorder="1" applyAlignment="1">
      <alignment horizontal="center"/>
    </xf>
    <xf numFmtId="0" fontId="31" fillId="0" borderId="45" xfId="0" applyFont="1" applyFill="1" applyBorder="1" applyAlignment="1">
      <alignment horizontal="center"/>
    </xf>
    <xf numFmtId="0" fontId="31" fillId="0" borderId="93" xfId="0" applyFont="1" applyFill="1" applyBorder="1" applyAlignment="1">
      <alignment horizontal="center"/>
    </xf>
    <xf numFmtId="3" fontId="58" fillId="10" borderId="73" xfId="0" applyNumberFormat="1" applyFont="1" applyFill="1" applyBorder="1" applyAlignment="1"/>
    <xf numFmtId="3" fontId="58" fillId="10" borderId="76" xfId="0" applyNumberFormat="1" applyFont="1" applyFill="1" applyBorder="1" applyAlignment="1"/>
    <xf numFmtId="3" fontId="58" fillId="8" borderId="76" xfId="0" applyNumberFormat="1" applyFont="1" applyFill="1" applyBorder="1" applyAlignment="1"/>
    <xf numFmtId="3" fontId="58" fillId="9" borderId="61" xfId="0" applyNumberFormat="1" applyFont="1" applyFill="1" applyBorder="1" applyAlignment="1"/>
    <xf numFmtId="3" fontId="58" fillId="0" borderId="49" xfId="0" applyNumberFormat="1" applyFont="1" applyFill="1" applyBorder="1" applyAlignment="1"/>
    <xf numFmtId="3" fontId="58" fillId="0" borderId="5" xfId="0" applyNumberFormat="1" applyFont="1" applyFill="1" applyBorder="1" applyAlignment="1"/>
    <xf numFmtId="3" fontId="58" fillId="8" borderId="5" xfId="0" applyNumberFormat="1" applyFont="1" applyFill="1" applyBorder="1" applyAlignment="1"/>
    <xf numFmtId="3" fontId="58" fillId="8" borderId="69" xfId="0" applyNumberFormat="1" applyFont="1" applyFill="1" applyBorder="1" applyAlignment="1"/>
    <xf numFmtId="0" fontId="31" fillId="0" borderId="54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 wrapText="1"/>
    </xf>
    <xf numFmtId="0" fontId="31" fillId="0" borderId="42" xfId="0" applyFont="1" applyFill="1" applyBorder="1" applyAlignment="1">
      <alignment horizontal="center"/>
    </xf>
    <xf numFmtId="0" fontId="69" fillId="0" borderId="11" xfId="0" applyFont="1" applyFill="1" applyBorder="1" applyAlignment="1">
      <alignment wrapText="1"/>
    </xf>
    <xf numFmtId="0" fontId="69" fillId="0" borderId="9" xfId="0" applyFont="1" applyFill="1" applyBorder="1" applyAlignment="1">
      <alignment wrapText="1"/>
    </xf>
    <xf numFmtId="0" fontId="20" fillId="0" borderId="9" xfId="0" applyFont="1" applyFill="1" applyBorder="1" applyAlignment="1">
      <alignment wrapText="1"/>
    </xf>
    <xf numFmtId="0" fontId="69" fillId="10" borderId="9" xfId="0" applyFont="1" applyFill="1" applyBorder="1" applyAlignment="1">
      <alignment wrapText="1"/>
    </xf>
    <xf numFmtId="0" fontId="20" fillId="10" borderId="9" xfId="0" applyFont="1" applyFill="1" applyBorder="1" applyAlignment="1">
      <alignment wrapText="1"/>
    </xf>
    <xf numFmtId="0" fontId="20" fillId="0" borderId="12" xfId="0" applyFont="1" applyFill="1" applyBorder="1" applyAlignment="1">
      <alignment wrapText="1"/>
    </xf>
    <xf numFmtId="0" fontId="80" fillId="0" borderId="12" xfId="3" applyFont="1" applyFill="1" applyBorder="1" applyAlignment="1">
      <alignment horizontal="left" wrapText="1"/>
    </xf>
    <xf numFmtId="0" fontId="84" fillId="0" borderId="4" xfId="3" applyFont="1" applyFill="1" applyBorder="1" applyAlignment="1">
      <alignment wrapText="1"/>
    </xf>
    <xf numFmtId="0" fontId="84" fillId="0" borderId="49" xfId="3" applyFont="1" applyFill="1" applyBorder="1" applyAlignment="1">
      <alignment wrapText="1"/>
    </xf>
    <xf numFmtId="0" fontId="32" fillId="0" borderId="61" xfId="0" applyFont="1" applyBorder="1" applyAlignment="1">
      <alignment horizontal="center" wrapText="1"/>
    </xf>
    <xf numFmtId="0" fontId="16" fillId="0" borderId="18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38" xfId="0" applyFont="1" applyFill="1" applyBorder="1" applyAlignment="1">
      <alignment horizontal="center"/>
    </xf>
    <xf numFmtId="0" fontId="4" fillId="0" borderId="134" xfId="0" applyFont="1" applyFill="1" applyBorder="1" applyAlignment="1">
      <alignment wrapText="1"/>
    </xf>
    <xf numFmtId="0" fontId="4" fillId="0" borderId="20" xfId="0" applyFont="1" applyFill="1" applyBorder="1" applyAlignment="1">
      <alignment wrapText="1"/>
    </xf>
    <xf numFmtId="0" fontId="32" fillId="0" borderId="43" xfId="0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70" fillId="0" borderId="49" xfId="3" applyFont="1" applyFill="1" applyBorder="1" applyAlignment="1">
      <alignment wrapText="1"/>
    </xf>
    <xf numFmtId="0" fontId="20" fillId="0" borderId="0" xfId="3" applyFont="1" applyFill="1" applyBorder="1" applyAlignment="1">
      <alignment wrapText="1"/>
    </xf>
    <xf numFmtId="0" fontId="20" fillId="0" borderId="6" xfId="3" applyFont="1" applyFill="1" applyBorder="1" applyAlignment="1">
      <alignment wrapText="1"/>
    </xf>
    <xf numFmtId="0" fontId="31" fillId="0" borderId="22" xfId="0" applyFont="1" applyFill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20" fillId="0" borderId="12" xfId="3" applyFont="1" applyFill="1" applyBorder="1" applyAlignment="1">
      <alignment wrapText="1"/>
    </xf>
    <xf numFmtId="0" fontId="31" fillId="0" borderId="93" xfId="0" applyFont="1" applyBorder="1" applyAlignment="1">
      <alignment horizontal="center"/>
    </xf>
    <xf numFmtId="0" fontId="32" fillId="0" borderId="18" xfId="1" applyFont="1" applyBorder="1" applyAlignment="1">
      <alignment horizontal="center"/>
    </xf>
    <xf numFmtId="0" fontId="32" fillId="0" borderId="7" xfId="1" applyFont="1" applyBorder="1" applyAlignment="1">
      <alignment horizontal="center"/>
    </xf>
    <xf numFmtId="0" fontId="32" fillId="0" borderId="7" xfId="1" applyFont="1" applyFill="1" applyBorder="1" applyAlignment="1">
      <alignment horizontal="center"/>
    </xf>
    <xf numFmtId="0" fontId="32" fillId="0" borderId="38" xfId="1" applyFont="1" applyBorder="1" applyAlignment="1">
      <alignment horizontal="center"/>
    </xf>
    <xf numFmtId="0" fontId="53" fillId="0" borderId="9" xfId="1" applyFont="1" applyBorder="1" applyAlignment="1">
      <alignment horizontal="left" wrapText="1"/>
    </xf>
    <xf numFmtId="0" fontId="53" fillId="0" borderId="9" xfId="1" applyFont="1" applyFill="1" applyBorder="1" applyAlignment="1">
      <alignment horizontal="left" wrapText="1"/>
    </xf>
    <xf numFmtId="0" fontId="53" fillId="0" borderId="73" xfId="3" applyFont="1" applyFill="1" applyBorder="1" applyAlignment="1">
      <alignment wrapText="1"/>
    </xf>
    <xf numFmtId="0" fontId="53" fillId="0" borderId="9" xfId="0" applyFont="1" applyBorder="1"/>
    <xf numFmtId="0" fontId="53" fillId="0" borderId="48" xfId="0" applyFont="1" applyBorder="1"/>
    <xf numFmtId="0" fontId="54" fillId="0" borderId="9" xfId="3" applyFont="1" applyFill="1" applyBorder="1" applyAlignment="1">
      <alignment vertical="center" wrapText="1"/>
    </xf>
    <xf numFmtId="0" fontId="56" fillId="0" borderId="20" xfId="3" applyFont="1" applyFill="1" applyBorder="1" applyAlignment="1">
      <alignment vertical="center" wrapText="1"/>
    </xf>
    <xf numFmtId="0" fontId="54" fillId="0" borderId="19" xfId="3" applyFont="1" applyFill="1" applyBorder="1" applyAlignment="1">
      <alignment vertical="center" wrapText="1"/>
    </xf>
    <xf numFmtId="0" fontId="32" fillId="0" borderId="38" xfId="1" applyFont="1" applyFill="1" applyBorder="1" applyAlignment="1">
      <alignment horizontal="center"/>
    </xf>
    <xf numFmtId="3" fontId="58" fillId="0" borderId="9" xfId="1" applyNumberFormat="1" applyFont="1" applyFill="1" applyBorder="1" applyAlignment="1"/>
    <xf numFmtId="3" fontId="58" fillId="0" borderId="17" xfId="1" applyNumberFormat="1" applyFont="1" applyFill="1" applyBorder="1" applyAlignment="1"/>
    <xf numFmtId="3" fontId="58" fillId="0" borderId="38" xfId="1" applyNumberFormat="1" applyFont="1" applyFill="1" applyBorder="1" applyAlignment="1"/>
    <xf numFmtId="3" fontId="58" fillId="0" borderId="8" xfId="1" applyNumberFormat="1" applyFont="1" applyFill="1" applyBorder="1" applyAlignment="1"/>
    <xf numFmtId="3" fontId="58" fillId="0" borderId="7" xfId="1" applyNumberFormat="1" applyFont="1" applyFill="1" applyBorder="1" applyAlignment="1"/>
    <xf numFmtId="3" fontId="58" fillId="8" borderId="7" xfId="1" applyNumberFormat="1" applyFont="1" applyFill="1" applyBorder="1" applyAlignment="1"/>
    <xf numFmtId="3" fontId="58" fillId="8" borderId="7" xfId="1" applyNumberFormat="1" applyFont="1" applyFill="1" applyBorder="1" applyAlignment="1">
      <alignment wrapText="1"/>
    </xf>
    <xf numFmtId="3" fontId="58" fillId="9" borderId="7" xfId="1" applyNumberFormat="1" applyFont="1" applyFill="1" applyBorder="1" applyAlignment="1"/>
    <xf numFmtId="3" fontId="58" fillId="9" borderId="18" xfId="1" applyNumberFormat="1" applyFont="1" applyFill="1" applyBorder="1" applyAlignment="1"/>
    <xf numFmtId="3" fontId="58" fillId="9" borderId="8" xfId="1" applyNumberFormat="1" applyFont="1" applyFill="1" applyBorder="1" applyAlignment="1"/>
    <xf numFmtId="3" fontId="58" fillId="9" borderId="20" xfId="1" applyNumberFormat="1" applyFont="1" applyFill="1" applyBorder="1" applyAlignment="1"/>
    <xf numFmtId="0" fontId="0" fillId="0" borderId="0" xfId="0"/>
    <xf numFmtId="3" fontId="46" fillId="0" borderId="9" xfId="0" applyNumberFormat="1" applyFont="1" applyFill="1" applyBorder="1" applyAlignment="1"/>
    <xf numFmtId="3" fontId="46" fillId="8" borderId="10" xfId="0" applyNumberFormat="1" applyFont="1" applyFill="1" applyBorder="1" applyAlignment="1"/>
    <xf numFmtId="0" fontId="37" fillId="0" borderId="18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3" fontId="46" fillId="0" borderId="8" xfId="0" applyNumberFormat="1" applyFont="1" applyFill="1" applyBorder="1" applyAlignment="1"/>
    <xf numFmtId="3" fontId="46" fillId="0" borderId="16" xfId="0" applyNumberFormat="1" applyFont="1" applyFill="1" applyBorder="1" applyAlignment="1"/>
    <xf numFmtId="3" fontId="46" fillId="8" borderId="8" xfId="0" applyNumberFormat="1" applyFont="1" applyFill="1" applyBorder="1" applyAlignment="1"/>
    <xf numFmtId="3" fontId="46" fillId="8" borderId="7" xfId="0" applyNumberFormat="1" applyFont="1" applyFill="1" applyBorder="1" applyAlignment="1"/>
    <xf numFmtId="3" fontId="46" fillId="0" borderId="7" xfId="0" applyNumberFormat="1" applyFont="1" applyFill="1" applyBorder="1" applyAlignment="1"/>
    <xf numFmtId="0" fontId="37" fillId="0" borderId="135" xfId="0" applyFont="1" applyFill="1" applyBorder="1"/>
    <xf numFmtId="3" fontId="46" fillId="9" borderId="8" xfId="0" applyNumberFormat="1" applyFont="1" applyFill="1" applyBorder="1" applyAlignment="1"/>
    <xf numFmtId="3" fontId="46" fillId="9" borderId="7" xfId="0" applyNumberFormat="1" applyFont="1" applyFill="1" applyBorder="1" applyAlignment="1"/>
    <xf numFmtId="0" fontId="4" fillId="0" borderId="29" xfId="0" applyFont="1" applyFill="1" applyBorder="1"/>
    <xf numFmtId="0" fontId="4" fillId="0" borderId="30" xfId="0" applyFont="1" applyFill="1" applyBorder="1"/>
    <xf numFmtId="0" fontId="37" fillId="0" borderId="136" xfId="0" applyFont="1" applyFill="1" applyBorder="1"/>
    <xf numFmtId="0" fontId="37" fillId="0" borderId="137" xfId="0" applyFont="1" applyFill="1" applyBorder="1"/>
    <xf numFmtId="0" fontId="37" fillId="0" borderId="138" xfId="0" applyFont="1" applyFill="1" applyBorder="1"/>
    <xf numFmtId="0" fontId="93" fillId="0" borderId="30" xfId="0" applyFont="1" applyFill="1" applyBorder="1"/>
    <xf numFmtId="0" fontId="20" fillId="0" borderId="29" xfId="0" applyFont="1" applyFill="1" applyBorder="1"/>
    <xf numFmtId="0" fontId="31" fillId="0" borderId="19" xfId="0" applyFont="1" applyBorder="1" applyAlignment="1">
      <alignment horizontal="center"/>
    </xf>
    <xf numFmtId="0" fontId="4" fillId="10" borderId="30" xfId="0" applyFont="1" applyFill="1" applyBorder="1"/>
    <xf numFmtId="0" fontId="18" fillId="0" borderId="33" xfId="0" applyFont="1" applyFill="1" applyBorder="1" applyAlignment="1">
      <alignment horizontal="center" vertical="center" wrapText="1"/>
    </xf>
    <xf numFmtId="0" fontId="10" fillId="9" borderId="39" xfId="0" applyFont="1" applyFill="1" applyBorder="1" applyAlignment="1">
      <alignment horizontal="center" vertical="center" wrapText="1"/>
    </xf>
    <xf numFmtId="0" fontId="10" fillId="9" borderId="4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16" xfId="0" applyFill="1" applyBorder="1" applyAlignment="1">
      <alignment vertical="center"/>
    </xf>
    <xf numFmtId="0" fontId="0" fillId="0" borderId="114" xfId="0" applyFill="1" applyBorder="1" applyAlignment="1">
      <alignment vertical="center"/>
    </xf>
    <xf numFmtId="0" fontId="36" fillId="0" borderId="100" xfId="0" applyFont="1" applyFill="1" applyBorder="1" applyAlignment="1">
      <alignment vertical="center"/>
    </xf>
    <xf numFmtId="0" fontId="36" fillId="0" borderId="101" xfId="0" applyFont="1" applyFill="1" applyBorder="1" applyAlignment="1">
      <alignment vertical="center"/>
    </xf>
    <xf numFmtId="0" fontId="36" fillId="0" borderId="11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3" fillId="0" borderId="0" xfId="0" applyFont="1" applyFill="1" applyAlignment="1">
      <alignment horizontal="right" wrapText="1"/>
    </xf>
    <xf numFmtId="0" fontId="22" fillId="0" borderId="96" xfId="0" applyFont="1" applyFill="1" applyBorder="1"/>
    <xf numFmtId="0" fontId="20" fillId="0" borderId="38" xfId="0" applyFont="1" applyFill="1" applyBorder="1"/>
    <xf numFmtId="0" fontId="20" fillId="0" borderId="30" xfId="0" applyFont="1" applyFill="1" applyBorder="1"/>
    <xf numFmtId="0" fontId="76" fillId="0" borderId="65" xfId="0" applyFont="1" applyFill="1" applyBorder="1"/>
    <xf numFmtId="0" fontId="76" fillId="0" borderId="56" xfId="0" applyFont="1" applyFill="1" applyBorder="1"/>
    <xf numFmtId="3" fontId="58" fillId="0" borderId="36" xfId="0" applyNumberFormat="1" applyFont="1" applyFill="1" applyBorder="1" applyAlignment="1"/>
    <xf numFmtId="3" fontId="58" fillId="0" borderId="88" xfId="0" applyNumberFormat="1" applyFont="1" applyFill="1" applyBorder="1" applyAlignment="1"/>
    <xf numFmtId="3" fontId="58" fillId="0" borderId="80" xfId="0" applyNumberFormat="1" applyFont="1" applyFill="1" applyBorder="1" applyAlignment="1"/>
    <xf numFmtId="3" fontId="58" fillId="13" borderId="36" xfId="0" applyNumberFormat="1" applyFont="1" applyFill="1" applyBorder="1" applyAlignment="1"/>
    <xf numFmtId="3" fontId="58" fillId="13" borderId="88" xfId="0" applyNumberFormat="1" applyFont="1" applyFill="1" applyBorder="1" applyAlignment="1"/>
    <xf numFmtId="3" fontId="58" fillId="13" borderId="50" xfId="0" applyNumberFormat="1" applyFont="1" applyFill="1" applyBorder="1" applyAlignment="1"/>
    <xf numFmtId="3" fontId="58" fillId="0" borderId="50" xfId="0" applyNumberFormat="1" applyFont="1" applyFill="1" applyBorder="1" applyAlignment="1"/>
    <xf numFmtId="3" fontId="58" fillId="9" borderId="59" xfId="0" applyNumberFormat="1" applyFont="1" applyFill="1" applyBorder="1" applyAlignment="1"/>
    <xf numFmtId="3" fontId="58" fillId="9" borderId="50" xfId="0" applyNumberFormat="1" applyFont="1" applyFill="1" applyBorder="1" applyAlignment="1"/>
    <xf numFmtId="3" fontId="58" fillId="0" borderId="67" xfId="0" applyNumberFormat="1" applyFont="1" applyFill="1" applyBorder="1" applyAlignment="1"/>
    <xf numFmtId="3" fontId="58" fillId="9" borderId="88" xfId="0" applyNumberFormat="1" applyFont="1" applyFill="1" applyBorder="1" applyAlignment="1"/>
    <xf numFmtId="3" fontId="58" fillId="8" borderId="50" xfId="0" applyNumberFormat="1" applyFont="1" applyFill="1" applyBorder="1" applyAlignment="1"/>
    <xf numFmtId="0" fontId="56" fillId="0" borderId="73" xfId="3" applyFont="1" applyFill="1" applyBorder="1" applyAlignment="1">
      <alignment wrapText="1"/>
    </xf>
    <xf numFmtId="0" fontId="16" fillId="0" borderId="58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2" fillId="0" borderId="139" xfId="0" applyFont="1" applyFill="1" applyBorder="1"/>
    <xf numFmtId="0" fontId="1" fillId="0" borderId="38" xfId="0" applyFont="1" applyFill="1" applyBorder="1"/>
    <xf numFmtId="0" fontId="22" fillId="0" borderId="140" xfId="0" applyFont="1" applyFill="1" applyBorder="1"/>
    <xf numFmtId="0" fontId="32" fillId="0" borderId="75" xfId="0" applyFont="1" applyFill="1" applyBorder="1" applyAlignment="1">
      <alignment horizontal="center"/>
    </xf>
    <xf numFmtId="0" fontId="0" fillId="0" borderId="0" xfId="0"/>
    <xf numFmtId="0" fontId="4" fillId="0" borderId="73" xfId="0" applyFont="1" applyFill="1" applyBorder="1" applyAlignment="1"/>
    <xf numFmtId="0" fontId="53" fillId="0" borderId="9" xfId="2" applyNumberFormat="1" applyFont="1" applyFill="1" applyBorder="1" applyAlignment="1">
      <alignment horizontal="left"/>
    </xf>
    <xf numFmtId="0" fontId="4" fillId="0" borderId="9" xfId="0" applyFont="1" applyFill="1" applyBorder="1" applyAlignment="1"/>
    <xf numFmtId="0" fontId="53" fillId="0" borderId="73" xfId="2" applyNumberFormat="1" applyFont="1" applyFill="1" applyBorder="1" applyAlignment="1">
      <alignment horizontal="left"/>
    </xf>
    <xf numFmtId="0" fontId="53" fillId="0" borderId="9" xfId="3" applyFont="1" applyFill="1" applyBorder="1" applyAlignment="1">
      <alignment wrapText="1"/>
    </xf>
    <xf numFmtId="0" fontId="20" fillId="0" borderId="9" xfId="0" applyFont="1" applyFill="1" applyBorder="1" applyAlignment="1"/>
    <xf numFmtId="0" fontId="53" fillId="0" borderId="76" xfId="3" applyFont="1" applyFill="1" applyBorder="1" applyAlignment="1">
      <alignment wrapText="1"/>
    </xf>
    <xf numFmtId="0" fontId="20" fillId="0" borderId="12" xfId="0" applyFont="1" applyFill="1" applyBorder="1" applyAlignment="1"/>
    <xf numFmtId="0" fontId="37" fillId="7" borderId="8" xfId="0" applyFont="1" applyFill="1" applyBorder="1" applyAlignment="1">
      <alignment horizontal="center"/>
    </xf>
    <xf numFmtId="0" fontId="37" fillId="0" borderId="54" xfId="0" applyFont="1" applyFill="1" applyBorder="1" applyAlignment="1">
      <alignment horizontal="center"/>
    </xf>
    <xf numFmtId="0" fontId="16" fillId="0" borderId="8" xfId="2" applyNumberFormat="1" applyFont="1" applyFill="1" applyBorder="1" applyAlignment="1">
      <alignment horizontal="left"/>
    </xf>
    <xf numFmtId="0" fontId="16" fillId="0" borderId="66" xfId="0" applyFont="1" applyBorder="1" applyAlignment="1">
      <alignment horizontal="center"/>
    </xf>
    <xf numFmtId="0" fontId="37" fillId="0" borderId="8" xfId="0" applyFont="1" applyFill="1" applyBorder="1" applyAlignment="1">
      <alignment horizontal="center"/>
    </xf>
    <xf numFmtId="0" fontId="37" fillId="7" borderId="54" xfId="0" applyFont="1" applyFill="1" applyBorder="1" applyAlignment="1">
      <alignment horizontal="center"/>
    </xf>
    <xf numFmtId="0" fontId="32" fillId="7" borderId="55" xfId="0" applyFont="1" applyFill="1" applyBorder="1" applyAlignment="1">
      <alignment horizontal="center"/>
    </xf>
    <xf numFmtId="0" fontId="32" fillId="7" borderId="66" xfId="0" applyFont="1" applyFill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/>
    </xf>
    <xf numFmtId="0" fontId="32" fillId="0" borderId="5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3" fontId="58" fillId="13" borderId="71" xfId="0" applyNumberFormat="1" applyFont="1" applyFill="1" applyBorder="1" applyAlignment="1"/>
    <xf numFmtId="3" fontId="58" fillId="13" borderId="21" xfId="0" applyNumberFormat="1" applyFont="1" applyFill="1" applyBorder="1" applyAlignment="1"/>
    <xf numFmtId="3" fontId="58" fillId="10" borderId="41" xfId="0" applyNumberFormat="1" applyFont="1" applyFill="1" applyBorder="1" applyAlignment="1"/>
    <xf numFmtId="3" fontId="58" fillId="10" borderId="55" xfId="0" applyNumberFormat="1" applyFont="1" applyFill="1" applyBorder="1" applyAlignment="1"/>
    <xf numFmtId="3" fontId="58" fillId="13" borderId="18" xfId="0" applyNumberFormat="1" applyFont="1" applyFill="1" applyBorder="1" applyAlignment="1"/>
    <xf numFmtId="3" fontId="58" fillId="10" borderId="16" xfId="0" applyNumberFormat="1" applyFont="1" applyFill="1" applyBorder="1" applyAlignment="1"/>
    <xf numFmtId="3" fontId="58" fillId="10" borderId="7" xfId="0" applyNumberFormat="1" applyFont="1" applyFill="1" applyBorder="1" applyAlignment="1"/>
    <xf numFmtId="3" fontId="58" fillId="7" borderId="8" xfId="0" applyNumberFormat="1" applyFont="1" applyFill="1" applyBorder="1" applyAlignment="1"/>
    <xf numFmtId="3" fontId="58" fillId="7" borderId="10" xfId="0" applyNumberFormat="1" applyFont="1" applyFill="1" applyBorder="1" applyAlignment="1"/>
    <xf numFmtId="3" fontId="58" fillId="13" borderId="61" xfId="0" applyNumberFormat="1" applyFont="1" applyFill="1" applyBorder="1" applyAlignment="1"/>
    <xf numFmtId="3" fontId="58" fillId="10" borderId="77" xfId="0" applyNumberFormat="1" applyFont="1" applyFill="1" applyBorder="1" applyAlignment="1"/>
    <xf numFmtId="3" fontId="58" fillId="10" borderId="40" xfId="0" applyNumberFormat="1" applyFont="1" applyFill="1" applyBorder="1" applyAlignment="1"/>
    <xf numFmtId="3" fontId="58" fillId="13" borderId="10" xfId="0" applyNumberFormat="1" applyFont="1" applyFill="1" applyBorder="1" applyAlignment="1"/>
    <xf numFmtId="3" fontId="58" fillId="13" borderId="44" xfId="0" applyNumberFormat="1" applyFont="1" applyFill="1" applyBorder="1" applyAlignment="1"/>
    <xf numFmtId="3" fontId="58" fillId="13" borderId="60" xfId="0" applyNumberFormat="1" applyFont="1" applyFill="1" applyBorder="1" applyAlignment="1"/>
    <xf numFmtId="3" fontId="58" fillId="10" borderId="43" xfId="0" applyNumberFormat="1" applyFont="1" applyFill="1" applyBorder="1" applyAlignment="1"/>
    <xf numFmtId="3" fontId="58" fillId="10" borderId="45" xfId="0" applyNumberFormat="1" applyFont="1" applyFill="1" applyBorder="1" applyAlignment="1"/>
    <xf numFmtId="3" fontId="58" fillId="0" borderId="18" xfId="0" applyNumberFormat="1" applyFont="1" applyFill="1" applyBorder="1" applyAlignment="1"/>
    <xf numFmtId="0" fontId="37" fillId="7" borderId="58" xfId="0" applyFont="1" applyFill="1" applyBorder="1" applyAlignment="1">
      <alignment horizontal="center"/>
    </xf>
    <xf numFmtId="0" fontId="37" fillId="7" borderId="18" xfId="0" applyFont="1" applyFill="1" applyBorder="1" applyAlignment="1">
      <alignment horizontal="center"/>
    </xf>
    <xf numFmtId="0" fontId="37" fillId="0" borderId="58" xfId="0" applyFont="1" applyFill="1" applyBorder="1" applyAlignment="1">
      <alignment horizontal="center"/>
    </xf>
    <xf numFmtId="0" fontId="32" fillId="7" borderId="7" xfId="0" applyFont="1" applyFill="1" applyBorder="1" applyAlignment="1">
      <alignment horizontal="center"/>
    </xf>
    <xf numFmtId="0" fontId="32" fillId="7" borderId="16" xfId="0" applyFont="1" applyFill="1" applyBorder="1" applyAlignment="1">
      <alignment horizontal="center"/>
    </xf>
    <xf numFmtId="0" fontId="31" fillId="7" borderId="58" xfId="0" applyFont="1" applyFill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66" xfId="0" applyFont="1" applyBorder="1" applyAlignment="1">
      <alignment horizontal="center"/>
    </xf>
    <xf numFmtId="0" fontId="31" fillId="0" borderId="58" xfId="0" applyFont="1" applyBorder="1" applyAlignment="1"/>
    <xf numFmtId="3" fontId="58" fillId="13" borderId="37" xfId="0" applyNumberFormat="1" applyFont="1" applyFill="1" applyBorder="1" applyAlignment="1"/>
    <xf numFmtId="3" fontId="58" fillId="7" borderId="22" xfId="0" applyNumberFormat="1" applyFont="1" applyFill="1" applyBorder="1" applyAlignment="1"/>
    <xf numFmtId="3" fontId="58" fillId="13" borderId="58" xfId="0" applyNumberFormat="1" applyFont="1" applyFill="1" applyBorder="1" applyAlignment="1"/>
    <xf numFmtId="3" fontId="95" fillId="0" borderId="8" xfId="4" applyNumberFormat="1" applyFont="1" applyFill="1" applyBorder="1" applyAlignment="1"/>
    <xf numFmtId="3" fontId="58" fillId="0" borderId="16" xfId="4" applyNumberFormat="1" applyFont="1" applyFill="1" applyBorder="1" applyAlignment="1"/>
    <xf numFmtId="3" fontId="47" fillId="13" borderId="18" xfId="0" applyNumberFormat="1" applyFont="1" applyFill="1" applyBorder="1" applyAlignment="1"/>
    <xf numFmtId="3" fontId="47" fillId="13" borderId="7" xfId="0" applyNumberFormat="1" applyFont="1" applyFill="1" applyBorder="1" applyAlignment="1"/>
    <xf numFmtId="0" fontId="37" fillId="0" borderId="75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/>
    </xf>
    <xf numFmtId="0" fontId="4" fillId="0" borderId="72" xfId="0" applyFont="1" applyFill="1" applyBorder="1" applyAlignment="1">
      <alignment horizontal="center"/>
    </xf>
    <xf numFmtId="4" fontId="53" fillId="0" borderId="11" xfId="0" applyNumberFormat="1" applyFont="1" applyFill="1" applyBorder="1" applyAlignment="1">
      <alignment horizontal="left"/>
    </xf>
    <xf numFmtId="0" fontId="78" fillId="0" borderId="38" xfId="0" applyFont="1" applyFill="1" applyBorder="1" applyAlignment="1">
      <alignment vertical="center"/>
    </xf>
    <xf numFmtId="0" fontId="4" fillId="0" borderId="11" xfId="0" applyFont="1" applyFill="1" applyBorder="1" applyAlignment="1"/>
    <xf numFmtId="4" fontId="20" fillId="0" borderId="9" xfId="0" applyNumberFormat="1" applyFont="1" applyFill="1" applyBorder="1" applyAlignment="1">
      <alignment horizontal="left"/>
    </xf>
    <xf numFmtId="0" fontId="4" fillId="0" borderId="73" xfId="0" applyFont="1" applyFill="1" applyBorder="1" applyAlignment="1">
      <alignment wrapText="1"/>
    </xf>
    <xf numFmtId="0" fontId="20" fillId="0" borderId="9" xfId="2" applyNumberFormat="1" applyFont="1" applyFill="1" applyBorder="1" applyAlignment="1">
      <alignment horizontal="left"/>
    </xf>
    <xf numFmtId="0" fontId="20" fillId="0" borderId="73" xfId="2" applyNumberFormat="1" applyFont="1" applyFill="1" applyBorder="1" applyAlignment="1">
      <alignment horizontal="left" wrapText="1"/>
    </xf>
    <xf numFmtId="0" fontId="53" fillId="0" borderId="9" xfId="2" applyNumberFormat="1" applyFont="1" applyFill="1" applyBorder="1" applyAlignment="1">
      <alignment horizontal="left" wrapText="1"/>
    </xf>
    <xf numFmtId="0" fontId="4" fillId="0" borderId="76" xfId="0" applyFont="1" applyFill="1" applyBorder="1" applyAlignment="1"/>
    <xf numFmtId="0" fontId="53" fillId="0" borderId="12" xfId="2" applyNumberFormat="1" applyFont="1" applyFill="1" applyBorder="1" applyAlignment="1">
      <alignment horizontal="left"/>
    </xf>
    <xf numFmtId="0" fontId="37" fillId="7" borderId="61" xfId="0" applyFont="1" applyFill="1" applyBorder="1" applyAlignment="1">
      <alignment horizontal="center"/>
    </xf>
    <xf numFmtId="0" fontId="32" fillId="0" borderId="77" xfId="0" applyFont="1" applyBorder="1" applyAlignment="1">
      <alignment horizontal="center"/>
    </xf>
    <xf numFmtId="0" fontId="32" fillId="7" borderId="18" xfId="0" applyFont="1" applyFill="1" applyBorder="1" applyAlignment="1">
      <alignment horizontal="center"/>
    </xf>
    <xf numFmtId="49" fontId="20" fillId="0" borderId="9" xfId="0" applyNumberFormat="1" applyFont="1" applyFill="1" applyBorder="1" applyAlignment="1">
      <alignment horizontal="left" wrapText="1"/>
    </xf>
    <xf numFmtId="49" fontId="4" fillId="10" borderId="12" xfId="0" applyNumberFormat="1" applyFont="1" applyFill="1" applyBorder="1" applyAlignment="1">
      <alignment horizontal="left" wrapText="1"/>
    </xf>
    <xf numFmtId="0" fontId="37" fillId="0" borderId="107" xfId="0" applyFont="1" applyFill="1" applyBorder="1" applyAlignment="1"/>
    <xf numFmtId="0" fontId="4" fillId="0" borderId="38" xfId="1" applyFont="1" applyFill="1" applyBorder="1" applyAlignment="1">
      <alignment horizontal="center"/>
    </xf>
    <xf numFmtId="0" fontId="4" fillId="10" borderId="38" xfId="0" applyFont="1" applyFill="1" applyBorder="1" applyAlignment="1">
      <alignment horizontal="center"/>
    </xf>
    <xf numFmtId="0" fontId="53" fillId="0" borderId="11" xfId="2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 wrapText="1"/>
    </xf>
    <xf numFmtId="4" fontId="53" fillId="0" borderId="9" xfId="0" applyNumberFormat="1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0" fontId="31" fillId="7" borderId="18" xfId="0" applyFont="1" applyFill="1" applyBorder="1" applyAlignment="1">
      <alignment horizontal="center"/>
    </xf>
    <xf numFmtId="0" fontId="32" fillId="0" borderId="18" xfId="1" applyFont="1" applyFill="1" applyBorder="1" applyAlignment="1">
      <alignment horizontal="center"/>
    </xf>
    <xf numFmtId="0" fontId="31" fillId="7" borderId="60" xfId="0" applyFont="1" applyFill="1" applyBorder="1" applyAlignment="1">
      <alignment horizontal="center"/>
    </xf>
    <xf numFmtId="3" fontId="58" fillId="13" borderId="9" xfId="0" applyNumberFormat="1" applyFont="1" applyFill="1" applyBorder="1" applyAlignment="1"/>
    <xf numFmtId="3" fontId="58" fillId="13" borderId="20" xfId="0" applyNumberFormat="1" applyFont="1" applyFill="1" applyBorder="1" applyAlignment="1"/>
    <xf numFmtId="3" fontId="58" fillId="13" borderId="38" xfId="0" applyNumberFormat="1" applyFont="1" applyFill="1" applyBorder="1" applyAlignment="1"/>
    <xf numFmtId="3" fontId="58" fillId="10" borderId="38" xfId="0" applyNumberFormat="1" applyFont="1" applyFill="1" applyBorder="1" applyAlignment="1"/>
    <xf numFmtId="3" fontId="61" fillId="0" borderId="9" xfId="1" applyNumberFormat="1" applyFont="1" applyFill="1" applyBorder="1" applyAlignment="1"/>
    <xf numFmtId="3" fontId="61" fillId="0" borderId="8" xfId="1" applyNumberFormat="1" applyFont="1" applyFill="1" applyBorder="1" applyAlignment="1"/>
    <xf numFmtId="3" fontId="61" fillId="0" borderId="16" xfId="1" applyNumberFormat="1" applyFont="1" applyFill="1" applyBorder="1" applyAlignment="1"/>
    <xf numFmtId="3" fontId="61" fillId="8" borderId="8" xfId="1" applyNumberFormat="1" applyFont="1" applyFill="1" applyBorder="1" applyAlignment="1"/>
    <xf numFmtId="3" fontId="61" fillId="8" borderId="7" xfId="1" applyNumberFormat="1" applyFont="1" applyFill="1" applyBorder="1" applyAlignment="1"/>
    <xf numFmtId="3" fontId="61" fillId="0" borderId="7" xfId="1" applyNumberFormat="1" applyFont="1" applyFill="1" applyBorder="1" applyAlignment="1"/>
    <xf numFmtId="3" fontId="61" fillId="0" borderId="10" xfId="1" applyNumberFormat="1" applyFont="1" applyFill="1" applyBorder="1" applyAlignment="1"/>
    <xf numFmtId="3" fontId="58" fillId="0" borderId="60" xfId="0" applyNumberFormat="1" applyFont="1" applyFill="1" applyBorder="1" applyAlignment="1"/>
    <xf numFmtId="3" fontId="58" fillId="13" borderId="12" xfId="0" applyNumberFormat="1" applyFont="1" applyFill="1" applyBorder="1" applyAlignment="1"/>
    <xf numFmtId="3" fontId="58" fillId="13" borderId="47" xfId="0" applyNumberFormat="1" applyFont="1" applyFill="1" applyBorder="1" applyAlignment="1"/>
    <xf numFmtId="3" fontId="58" fillId="8" borderId="93" xfId="0" applyNumberFormat="1" applyFont="1" applyFill="1" applyBorder="1" applyAlignment="1"/>
    <xf numFmtId="3" fontId="58" fillId="10" borderId="93" xfId="0" applyNumberFormat="1" applyFont="1" applyFill="1" applyBorder="1" applyAlignment="1"/>
    <xf numFmtId="3" fontId="58" fillId="9" borderId="17" xfId="0" applyNumberFormat="1" applyFont="1" applyFill="1" applyBorder="1" applyAlignment="1"/>
    <xf numFmtId="3" fontId="58" fillId="9" borderId="38" xfId="0" applyNumberFormat="1" applyFont="1" applyFill="1" applyBorder="1" applyAlignment="1"/>
    <xf numFmtId="3" fontId="61" fillId="9" borderId="8" xfId="1" applyNumberFormat="1" applyFont="1" applyFill="1" applyBorder="1" applyAlignment="1"/>
    <xf numFmtId="3" fontId="61" fillId="9" borderId="7" xfId="1" applyNumberFormat="1" applyFont="1" applyFill="1" applyBorder="1" applyAlignment="1"/>
    <xf numFmtId="3" fontId="58" fillId="9" borderId="141" xfId="0" applyNumberFormat="1" applyFont="1" applyFill="1" applyBorder="1" applyAlignment="1"/>
    <xf numFmtId="3" fontId="58" fillId="9" borderId="93" xfId="0" applyNumberFormat="1" applyFont="1" applyFill="1" applyBorder="1" applyAlignment="1"/>
    <xf numFmtId="0" fontId="37" fillId="0" borderId="142" xfId="0" applyFont="1" applyFill="1" applyBorder="1"/>
    <xf numFmtId="0" fontId="37" fillId="0" borderId="143" xfId="0" applyFont="1" applyFill="1" applyBorder="1"/>
    <xf numFmtId="0" fontId="37" fillId="0" borderId="144" xfId="0" applyFont="1" applyFill="1" applyBorder="1"/>
    <xf numFmtId="0" fontId="37" fillId="0" borderId="145" xfId="0" applyFont="1" applyFill="1" applyBorder="1"/>
    <xf numFmtId="0" fontId="4" fillId="0" borderId="146" xfId="0" applyFont="1" applyFill="1" applyBorder="1"/>
    <xf numFmtId="0" fontId="4" fillId="0" borderId="147" xfId="0" applyFont="1" applyFill="1" applyBorder="1"/>
    <xf numFmtId="0" fontId="20" fillId="12" borderId="148" xfId="0" applyFont="1" applyFill="1" applyBorder="1" applyAlignment="1">
      <alignment horizontal="center"/>
    </xf>
    <xf numFmtId="0" fontId="4" fillId="0" borderId="148" xfId="0" applyFont="1" applyFill="1" applyBorder="1"/>
    <xf numFmtId="0" fontId="20" fillId="0" borderId="9" xfId="0" applyFont="1" applyFill="1" applyBorder="1" applyAlignment="1">
      <alignment horizontal="left" wrapText="1"/>
    </xf>
    <xf numFmtId="0" fontId="69" fillId="0" borderId="73" xfId="3" applyFont="1" applyFill="1" applyBorder="1" applyAlignment="1">
      <alignment horizontal="left" wrapText="1"/>
    </xf>
    <xf numFmtId="0" fontId="69" fillId="0" borderId="73" xfId="3" applyFont="1" applyFill="1" applyBorder="1" applyAlignment="1">
      <alignment wrapText="1"/>
    </xf>
    <xf numFmtId="0" fontId="20" fillId="0" borderId="73" xfId="0" applyFont="1" applyFill="1" applyBorder="1" applyAlignment="1">
      <alignment shrinkToFit="1"/>
    </xf>
    <xf numFmtId="3" fontId="46" fillId="0" borderId="66" xfId="0" applyNumberFormat="1" applyFont="1" applyFill="1" applyBorder="1" applyAlignment="1"/>
    <xf numFmtId="3" fontId="46" fillId="0" borderId="55" xfId="0" applyNumberFormat="1" applyFont="1" applyFill="1" applyBorder="1" applyAlignment="1"/>
    <xf numFmtId="3" fontId="46" fillId="9" borderId="55" xfId="0" applyNumberFormat="1" applyFont="1" applyFill="1" applyBorder="1" applyAlignment="1"/>
    <xf numFmtId="3" fontId="47" fillId="0" borderId="66" xfId="0" applyNumberFormat="1" applyFont="1" applyFill="1" applyBorder="1" applyAlignment="1"/>
    <xf numFmtId="3" fontId="47" fillId="9" borderId="54" xfId="0" applyNumberFormat="1" applyFont="1" applyFill="1" applyBorder="1" applyAlignment="1"/>
    <xf numFmtId="3" fontId="47" fillId="9" borderId="55" xfId="0" applyNumberFormat="1" applyFont="1" applyFill="1" applyBorder="1" applyAlignment="1"/>
    <xf numFmtId="3" fontId="47" fillId="0" borderId="55" xfId="0" applyNumberFormat="1" applyFont="1" applyFill="1" applyBorder="1" applyAlignment="1"/>
    <xf numFmtId="0" fontId="20" fillId="0" borderId="76" xfId="0" applyFont="1" applyFill="1" applyBorder="1" applyAlignment="1">
      <alignment horizontal="left" wrapText="1"/>
    </xf>
    <xf numFmtId="3" fontId="58" fillId="0" borderId="149" xfId="0" applyNumberFormat="1" applyFont="1" applyFill="1" applyBorder="1" applyAlignment="1"/>
    <xf numFmtId="3" fontId="58" fillId="0" borderId="102" xfId="0" applyNumberFormat="1" applyFont="1" applyFill="1" applyBorder="1" applyAlignment="1"/>
    <xf numFmtId="3" fontId="58" fillId="8" borderId="149" xfId="0" applyNumberFormat="1" applyFont="1" applyFill="1" applyBorder="1" applyAlignment="1"/>
    <xf numFmtId="3" fontId="58" fillId="8" borderId="91" xfId="0" applyNumberFormat="1" applyFont="1" applyFill="1" applyBorder="1" applyAlignment="1"/>
    <xf numFmtId="3" fontId="58" fillId="9" borderId="149" xfId="0" applyNumberFormat="1" applyFont="1" applyFill="1" applyBorder="1" applyAlignment="1"/>
    <xf numFmtId="0" fontId="94" fillId="0" borderId="9" xfId="0" applyFont="1" applyFill="1" applyBorder="1" applyAlignment="1">
      <alignment horizontal="justify" vertical="center"/>
    </xf>
    <xf numFmtId="0" fontId="31" fillId="0" borderId="57" xfId="0" applyFont="1" applyFill="1" applyBorder="1" applyAlignment="1">
      <alignment horizontal="right" vertical="center"/>
    </xf>
    <xf numFmtId="0" fontId="4" fillId="0" borderId="38" xfId="0" applyFont="1" applyFill="1" applyBorder="1"/>
    <xf numFmtId="0" fontId="53" fillId="0" borderId="9" xfId="0" applyFont="1" applyFill="1" applyBorder="1" applyAlignment="1">
      <alignment horizontal="left" wrapText="1"/>
    </xf>
    <xf numFmtId="0" fontId="69" fillId="0" borderId="9" xfId="3" applyFont="1" applyFill="1" applyBorder="1" applyAlignment="1">
      <alignment horizontal="left" wrapText="1"/>
    </xf>
    <xf numFmtId="0" fontId="20" fillId="0" borderId="9" xfId="0" applyFont="1" applyFill="1" applyBorder="1" applyAlignment="1">
      <alignment horizontal="left" vertical="center" wrapText="1"/>
    </xf>
    <xf numFmtId="0" fontId="69" fillId="0" borderId="73" xfId="3" applyFont="1" applyFill="1" applyBorder="1" applyAlignment="1">
      <alignment horizontal="left" vertical="center" wrapText="1"/>
    </xf>
    <xf numFmtId="0" fontId="54" fillId="0" borderId="48" xfId="3" applyFont="1" applyFill="1" applyBorder="1" applyAlignment="1">
      <alignment wrapText="1"/>
    </xf>
    <xf numFmtId="0" fontId="53" fillId="0" borderId="11" xfId="0" applyFont="1" applyFill="1" applyBorder="1" applyAlignment="1">
      <alignment horizontal="left" wrapText="1"/>
    </xf>
    <xf numFmtId="0" fontId="69" fillId="0" borderId="36" xfId="3" applyFont="1" applyFill="1" applyBorder="1" applyAlignment="1">
      <alignment wrapText="1"/>
    </xf>
    <xf numFmtId="0" fontId="32" fillId="0" borderId="80" xfId="0" applyFont="1" applyBorder="1" applyAlignment="1">
      <alignment horizontal="center"/>
    </xf>
    <xf numFmtId="3" fontId="58" fillId="8" borderId="46" xfId="0" applyNumberFormat="1" applyFont="1" applyFill="1" applyBorder="1" applyAlignment="1"/>
    <xf numFmtId="3" fontId="58" fillId="8" borderId="88" xfId="0" applyNumberFormat="1" applyFont="1" applyFill="1" applyBorder="1" applyAlignment="1"/>
    <xf numFmtId="3" fontId="58" fillId="0" borderId="46" xfId="0" applyNumberFormat="1" applyFont="1" applyFill="1" applyBorder="1" applyAlignment="1"/>
    <xf numFmtId="3" fontId="59" fillId="11" borderId="49" xfId="0" applyNumberFormat="1" applyFont="1" applyFill="1" applyBorder="1" applyAlignment="1"/>
    <xf numFmtId="0" fontId="53" fillId="0" borderId="52" xfId="0" applyFont="1" applyFill="1" applyBorder="1" applyAlignment="1">
      <alignment horizontal="left" wrapText="1"/>
    </xf>
    <xf numFmtId="3" fontId="59" fillId="11" borderId="46" xfId="0" applyNumberFormat="1" applyFont="1" applyFill="1" applyBorder="1" applyAlignment="1"/>
    <xf numFmtId="0" fontId="8" fillId="0" borderId="6" xfId="0" applyFont="1" applyFill="1" applyBorder="1" applyAlignment="1"/>
    <xf numFmtId="0" fontId="0" fillId="0" borderId="2" xfId="0" applyFill="1" applyBorder="1" applyAlignment="1"/>
    <xf numFmtId="3" fontId="59" fillId="0" borderId="2" xfId="0" applyNumberFormat="1" applyFont="1" applyFill="1" applyBorder="1" applyAlignment="1"/>
    <xf numFmtId="0" fontId="0" fillId="0" borderId="0" xfId="0"/>
    <xf numFmtId="0" fontId="56" fillId="0" borderId="36" xfId="3" applyFont="1" applyFill="1" applyBorder="1" applyAlignment="1">
      <alignment wrapText="1"/>
    </xf>
    <xf numFmtId="3" fontId="58" fillId="13" borderId="49" xfId="0" applyNumberFormat="1" applyFont="1" applyFill="1" applyBorder="1" applyAlignment="1"/>
    <xf numFmtId="3" fontId="58" fillId="13" borderId="131" xfId="0" applyNumberFormat="1" applyFont="1" applyFill="1" applyBorder="1" applyAlignment="1"/>
    <xf numFmtId="3" fontId="58" fillId="13" borderId="69" xfId="0" applyNumberFormat="1" applyFont="1" applyFill="1" applyBorder="1" applyAlignment="1"/>
    <xf numFmtId="0" fontId="4" fillId="0" borderId="72" xfId="0" applyFont="1" applyFill="1" applyBorder="1"/>
    <xf numFmtId="0" fontId="1" fillId="0" borderId="7" xfId="0" applyFont="1" applyFill="1" applyBorder="1"/>
    <xf numFmtId="0" fontId="30" fillId="0" borderId="78" xfId="0" applyFont="1" applyFill="1" applyBorder="1"/>
    <xf numFmtId="0" fontId="37" fillId="0" borderId="150" xfId="0" applyFont="1" applyFill="1" applyBorder="1"/>
    <xf numFmtId="0" fontId="1" fillId="0" borderId="38" xfId="0" applyFont="1" applyFill="1" applyBorder="1" applyAlignment="1">
      <alignment horizontal="center"/>
    </xf>
    <xf numFmtId="0" fontId="69" fillId="0" borderId="36" xfId="3" applyFont="1" applyFill="1" applyBorder="1" applyAlignment="1">
      <alignment horizontal="left" wrapText="1"/>
    </xf>
    <xf numFmtId="0" fontId="4" fillId="0" borderId="79" xfId="0" applyFont="1" applyFill="1" applyBorder="1"/>
    <xf numFmtId="0" fontId="69" fillId="0" borderId="3" xfId="3" applyFont="1" applyFill="1" applyBorder="1" applyAlignment="1">
      <alignment horizontal="left" wrapText="1"/>
    </xf>
    <xf numFmtId="3" fontId="58" fillId="9" borderId="68" xfId="0" applyNumberFormat="1" applyFont="1" applyFill="1" applyBorder="1" applyAlignment="1"/>
    <xf numFmtId="0" fontId="22" fillId="0" borderId="129" xfId="0" applyFont="1" applyFill="1" applyBorder="1"/>
    <xf numFmtId="0" fontId="22" fillId="0" borderId="128" xfId="0" applyFont="1" applyFill="1" applyBorder="1"/>
    <xf numFmtId="0" fontId="20" fillId="0" borderId="72" xfId="0" applyFont="1" applyFill="1" applyBorder="1"/>
    <xf numFmtId="0" fontId="37" fillId="0" borderId="151" xfId="0" applyFont="1" applyFill="1" applyBorder="1"/>
    <xf numFmtId="0" fontId="54" fillId="0" borderId="1" xfId="3" applyFont="1" applyFill="1" applyBorder="1" applyAlignment="1">
      <alignment wrapText="1"/>
    </xf>
    <xf numFmtId="3" fontId="58" fillId="0" borderId="58" xfId="0" applyNumberFormat="1" applyFont="1" applyFill="1" applyBorder="1" applyAlignment="1"/>
    <xf numFmtId="3" fontId="58" fillId="13" borderId="73" xfId="0" applyNumberFormat="1" applyFont="1" applyFill="1" applyBorder="1" applyAlignment="1"/>
    <xf numFmtId="3" fontId="95" fillId="13" borderId="55" xfId="0" applyNumberFormat="1" applyFont="1" applyFill="1" applyBorder="1" applyAlignment="1"/>
    <xf numFmtId="3" fontId="58" fillId="13" borderId="48" xfId="0" applyNumberFormat="1" applyFont="1" applyFill="1" applyBorder="1" applyAlignment="1"/>
    <xf numFmtId="0" fontId="16" fillId="0" borderId="93" xfId="0" applyFont="1" applyBorder="1" applyAlignment="1">
      <alignment horizontal="center"/>
    </xf>
    <xf numFmtId="0" fontId="56" fillId="0" borderId="10" xfId="3" applyFont="1" applyFill="1" applyBorder="1" applyAlignment="1">
      <alignment wrapText="1"/>
    </xf>
    <xf numFmtId="0" fontId="56" fillId="0" borderId="44" xfId="3" applyFont="1" applyFill="1" applyBorder="1" applyAlignment="1">
      <alignment wrapText="1"/>
    </xf>
    <xf numFmtId="0" fontId="1" fillId="0" borderId="72" xfId="0" applyFont="1" applyFill="1" applyBorder="1"/>
    <xf numFmtId="0" fontId="56" fillId="0" borderId="0" xfId="3" applyFont="1" applyFill="1" applyBorder="1" applyAlignment="1">
      <alignment wrapText="1"/>
    </xf>
    <xf numFmtId="3" fontId="58" fillId="13" borderId="54" xfId="0" applyNumberFormat="1" applyFont="1" applyFill="1" applyBorder="1" applyAlignment="1"/>
    <xf numFmtId="3" fontId="58" fillId="13" borderId="55" xfId="0" applyNumberFormat="1" applyFont="1" applyFill="1" applyBorder="1" applyAlignment="1"/>
    <xf numFmtId="3" fontId="58" fillId="13" borderId="8" xfId="0" applyNumberFormat="1" applyFont="1" applyFill="1" applyBorder="1" applyAlignment="1"/>
    <xf numFmtId="3" fontId="58" fillId="13" borderId="7" xfId="0" applyNumberFormat="1" applyFont="1" applyFill="1" applyBorder="1" applyAlignment="1"/>
    <xf numFmtId="3" fontId="58" fillId="13" borderId="42" xfId="0" applyNumberFormat="1" applyFont="1" applyFill="1" applyBorder="1" applyAlignment="1"/>
    <xf numFmtId="3" fontId="58" fillId="13" borderId="45" xfId="0" applyNumberFormat="1" applyFont="1" applyFill="1" applyBorder="1" applyAlignment="1"/>
    <xf numFmtId="3" fontId="59" fillId="14" borderId="36" xfId="0" applyNumberFormat="1" applyFont="1" applyFill="1" applyBorder="1" applyAlignment="1"/>
    <xf numFmtId="0" fontId="69" fillId="0" borderId="11" xfId="3" applyFont="1" applyFill="1" applyBorder="1" applyAlignment="1">
      <alignment wrapText="1"/>
    </xf>
    <xf numFmtId="3" fontId="59" fillId="15" borderId="36" xfId="0" applyNumberFormat="1" applyFont="1" applyFill="1" applyBorder="1" applyAlignment="1"/>
    <xf numFmtId="0" fontId="69" fillId="0" borderId="36" xfId="3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51" fillId="0" borderId="19" xfId="3" applyFont="1" applyFill="1" applyBorder="1" applyAlignment="1">
      <alignment wrapText="1"/>
    </xf>
    <xf numFmtId="0" fontId="51" fillId="0" borderId="4" xfId="3" applyFont="1" applyFill="1" applyBorder="1" applyAlignment="1">
      <alignment wrapText="1"/>
    </xf>
    <xf numFmtId="3" fontId="59" fillId="14" borderId="49" xfId="0" applyNumberFormat="1" applyFont="1" applyFill="1" applyBorder="1" applyAlignment="1"/>
    <xf numFmtId="0" fontId="55" fillId="0" borderId="19" xfId="3" applyFont="1" applyFill="1" applyBorder="1" applyAlignment="1">
      <alignment horizontal="left" wrapText="1"/>
    </xf>
    <xf numFmtId="3" fontId="59" fillId="14" borderId="46" xfId="0" applyNumberFormat="1" applyFont="1" applyFill="1" applyBorder="1" applyAlignment="1"/>
    <xf numFmtId="3" fontId="59" fillId="11" borderId="34" xfId="0" applyNumberFormat="1" applyFont="1" applyFill="1" applyBorder="1" applyAlignment="1"/>
    <xf numFmtId="0" fontId="8" fillId="15" borderId="34" xfId="0" applyFont="1" applyFill="1" applyBorder="1" applyAlignment="1">
      <alignment horizontal="left"/>
    </xf>
    <xf numFmtId="0" fontId="19" fillId="15" borderId="68" xfId="0" applyFont="1" applyFill="1" applyBorder="1" applyAlignment="1">
      <alignment horizontal="left"/>
    </xf>
    <xf numFmtId="0" fontId="19" fillId="15" borderId="69" xfId="0" applyFont="1" applyFill="1" applyBorder="1" applyAlignment="1">
      <alignment horizontal="left"/>
    </xf>
    <xf numFmtId="0" fontId="19" fillId="15" borderId="70" xfId="0" applyFont="1" applyFill="1" applyBorder="1" applyAlignment="1">
      <alignment horizontal="left"/>
    </xf>
    <xf numFmtId="3" fontId="59" fillId="15" borderId="5" xfId="0" applyNumberFormat="1" applyFont="1" applyFill="1" applyBorder="1" applyAlignment="1">
      <alignment horizontal="right"/>
    </xf>
    <xf numFmtId="3" fontId="59" fillId="11" borderId="109" xfId="0" applyNumberFormat="1" applyFont="1" applyFill="1" applyBorder="1" applyAlignment="1"/>
    <xf numFmtId="3" fontId="60" fillId="11" borderId="36" xfId="0" applyNumberFormat="1" applyFont="1" applyFill="1" applyBorder="1" applyAlignment="1"/>
    <xf numFmtId="0" fontId="0" fillId="14" borderId="0" xfId="0" applyFill="1"/>
    <xf numFmtId="0" fontId="8" fillId="14" borderId="36" xfId="0" applyFont="1" applyFill="1" applyBorder="1" applyAlignment="1">
      <alignment horizontal="left"/>
    </xf>
    <xf numFmtId="0" fontId="19" fillId="14" borderId="59" xfId="0" applyFont="1" applyFill="1" applyBorder="1" applyAlignment="1">
      <alignment horizontal="left"/>
    </xf>
    <xf numFmtId="0" fontId="19" fillId="14" borderId="50" xfId="0" applyFont="1" applyFill="1" applyBorder="1" applyAlignment="1">
      <alignment horizontal="left"/>
    </xf>
    <xf numFmtId="0" fontId="19" fillId="14" borderId="67" xfId="0" applyFont="1" applyFill="1" applyBorder="1" applyAlignment="1">
      <alignment horizontal="left"/>
    </xf>
    <xf numFmtId="3" fontId="59" fillId="14" borderId="46" xfId="0" applyNumberFormat="1" applyFont="1" applyFill="1" applyBorder="1" applyAlignment="1">
      <alignment horizontal="right"/>
    </xf>
    <xf numFmtId="0" fontId="54" fillId="0" borderId="51" xfId="3" applyFont="1" applyFill="1" applyBorder="1" applyAlignment="1">
      <alignment wrapText="1"/>
    </xf>
    <xf numFmtId="0" fontId="20" fillId="0" borderId="7" xfId="0" applyFont="1" applyFill="1" applyBorder="1" applyAlignment="1">
      <alignment horizontal="center"/>
    </xf>
    <xf numFmtId="0" fontId="20" fillId="0" borderId="7" xfId="0" applyFont="1" applyFill="1" applyBorder="1"/>
    <xf numFmtId="0" fontId="20" fillId="0" borderId="55" xfId="0" applyFont="1" applyFill="1" applyBorder="1"/>
    <xf numFmtId="0" fontId="54" fillId="0" borderId="38" xfId="3" applyFont="1" applyFill="1" applyBorder="1" applyAlignment="1">
      <alignment wrapText="1"/>
    </xf>
    <xf numFmtId="3" fontId="95" fillId="13" borderId="7" xfId="0" applyNumberFormat="1" applyFont="1" applyFill="1" applyBorder="1" applyAlignment="1"/>
    <xf numFmtId="0" fontId="53" fillId="0" borderId="19" xfId="0" applyFont="1" applyFill="1" applyBorder="1" applyAlignment="1">
      <alignment horizontal="left" wrapText="1"/>
    </xf>
    <xf numFmtId="0" fontId="56" fillId="0" borderId="51" xfId="3" applyFont="1" applyFill="1" applyBorder="1" applyAlignment="1">
      <alignment wrapText="1"/>
    </xf>
    <xf numFmtId="0" fontId="56" fillId="0" borderId="16" xfId="3" applyFont="1" applyFill="1" applyBorder="1" applyAlignment="1">
      <alignment wrapText="1"/>
    </xf>
    <xf numFmtId="0" fontId="58" fillId="0" borderId="33" xfId="0" applyFont="1" applyFill="1" applyBorder="1" applyAlignment="1">
      <alignment horizontal="right" wrapText="1"/>
    </xf>
    <xf numFmtId="0" fontId="47" fillId="0" borderId="33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20" fillId="0" borderId="51" xfId="0" applyFont="1" applyBorder="1" applyAlignment="1">
      <alignment wrapText="1"/>
    </xf>
    <xf numFmtId="0" fontId="31" fillId="0" borderId="21" xfId="0" applyFont="1" applyBorder="1" applyAlignment="1">
      <alignment horizontal="center" wrapText="1"/>
    </xf>
    <xf numFmtId="0" fontId="31" fillId="0" borderId="22" xfId="0" applyFont="1" applyBorder="1" applyAlignment="1">
      <alignment horizontal="center" wrapText="1"/>
    </xf>
    <xf numFmtId="0" fontId="31" fillId="0" borderId="37" xfId="0" applyFont="1" applyBorder="1" applyAlignment="1">
      <alignment horizontal="center" wrapText="1"/>
    </xf>
    <xf numFmtId="0" fontId="58" fillId="0" borderId="97" xfId="0" applyFont="1" applyFill="1" applyBorder="1" applyAlignment="1">
      <alignment horizontal="right" wrapText="1"/>
    </xf>
    <xf numFmtId="0" fontId="58" fillId="0" borderId="37" xfId="0" applyFont="1" applyFill="1" applyBorder="1" applyAlignment="1">
      <alignment horizontal="right" wrapText="1"/>
    </xf>
    <xf numFmtId="0" fontId="47" fillId="8" borderId="13" xfId="0" applyFont="1" applyFill="1" applyBorder="1" applyAlignment="1">
      <alignment horizontal="right"/>
    </xf>
    <xf numFmtId="3" fontId="47" fillId="8" borderId="22" xfId="0" applyNumberFormat="1" applyFont="1" applyFill="1" applyBorder="1" applyAlignment="1">
      <alignment horizontal="right" wrapText="1"/>
    </xf>
    <xf numFmtId="0" fontId="47" fillId="8" borderId="22" xfId="0" applyFont="1" applyFill="1" applyBorder="1" applyAlignment="1">
      <alignment horizontal="right" wrapText="1"/>
    </xf>
    <xf numFmtId="0" fontId="47" fillId="0" borderId="22" xfId="0" applyFont="1" applyBorder="1" applyAlignment="1">
      <alignment horizontal="right"/>
    </xf>
    <xf numFmtId="0" fontId="47" fillId="0" borderId="37" xfId="0" applyFont="1" applyBorder="1" applyAlignment="1">
      <alignment horizontal="right" wrapText="1"/>
    </xf>
    <xf numFmtId="0" fontId="58" fillId="9" borderId="21" xfId="0" applyFont="1" applyFill="1" applyBorder="1" applyAlignment="1">
      <alignment horizontal="right" wrapText="1"/>
    </xf>
    <xf numFmtId="0" fontId="58" fillId="9" borderId="22" xfId="0" applyFont="1" applyFill="1" applyBorder="1" applyAlignment="1">
      <alignment horizontal="right" wrapText="1"/>
    </xf>
    <xf numFmtId="0" fontId="58" fillId="0" borderId="22" xfId="0" applyFont="1" applyFill="1" applyBorder="1" applyAlignment="1">
      <alignment horizontal="right" wrapText="1"/>
    </xf>
    <xf numFmtId="0" fontId="61" fillId="9" borderId="21" xfId="0" applyFont="1" applyFill="1" applyBorder="1" applyAlignment="1">
      <alignment horizontal="right" wrapText="1"/>
    </xf>
    <xf numFmtId="0" fontId="61" fillId="9" borderId="22" xfId="0" applyFont="1" applyFill="1" applyBorder="1" applyAlignment="1">
      <alignment horizontal="right" wrapText="1"/>
    </xf>
    <xf numFmtId="0" fontId="58" fillId="0" borderId="14" xfId="0" applyFont="1" applyFill="1" applyBorder="1" applyAlignment="1">
      <alignment horizontal="right" wrapText="1"/>
    </xf>
    <xf numFmtId="0" fontId="47" fillId="0" borderId="11" xfId="0" applyFont="1" applyBorder="1" applyAlignment="1">
      <alignment horizontal="right" wrapText="1"/>
    </xf>
    <xf numFmtId="3" fontId="58" fillId="0" borderId="9" xfId="0" applyNumberFormat="1" applyFont="1" applyFill="1" applyBorder="1" applyAlignment="1">
      <alignment wrapText="1"/>
    </xf>
    <xf numFmtId="3" fontId="61" fillId="0" borderId="38" xfId="0" applyNumberFormat="1" applyFont="1" applyFill="1" applyBorder="1" applyAlignment="1"/>
    <xf numFmtId="3" fontId="61" fillId="8" borderId="12" xfId="0" applyNumberFormat="1" applyFont="1" applyFill="1" applyBorder="1" applyAlignment="1"/>
    <xf numFmtId="0" fontId="20" fillId="0" borderId="39" xfId="0" applyFont="1" applyFill="1" applyBorder="1" applyAlignment="1">
      <alignment horizontal="left" wrapText="1"/>
    </xf>
    <xf numFmtId="3" fontId="46" fillId="0" borderId="37" xfId="0" applyNumberFormat="1" applyFont="1" applyFill="1" applyBorder="1" applyAlignment="1">
      <alignment horizontal="right"/>
    </xf>
    <xf numFmtId="3" fontId="46" fillId="0" borderId="75" xfId="0" applyNumberFormat="1" applyFont="1" applyFill="1" applyBorder="1" applyAlignment="1">
      <alignment horizontal="right"/>
    </xf>
    <xf numFmtId="3" fontId="46" fillId="0" borderId="72" xfId="0" applyNumberFormat="1" applyFont="1" applyFill="1" applyBorder="1" applyAlignment="1">
      <alignment horizontal="right"/>
    </xf>
    <xf numFmtId="3" fontId="46" fillId="0" borderId="12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37" fillId="0" borderId="152" xfId="0" applyFont="1" applyFill="1" applyBorder="1"/>
    <xf numFmtId="0" fontId="37" fillId="0" borderId="153" xfId="0" applyFont="1" applyFill="1" applyBorder="1"/>
    <xf numFmtId="0" fontId="4" fillId="0" borderId="154" xfId="0" applyFont="1" applyFill="1" applyBorder="1"/>
    <xf numFmtId="0" fontId="32" fillId="0" borderId="19" xfId="0" applyFont="1" applyBorder="1" applyAlignment="1">
      <alignment horizontal="center"/>
    </xf>
    <xf numFmtId="0" fontId="37" fillId="0" borderId="155" xfId="0" applyFont="1" applyFill="1" applyBorder="1"/>
    <xf numFmtId="0" fontId="37" fillId="0" borderId="156" xfId="0" applyFont="1" applyFill="1" applyBorder="1"/>
    <xf numFmtId="3" fontId="46" fillId="0" borderId="91" xfId="0" applyNumberFormat="1" applyFont="1" applyFill="1" applyBorder="1" applyAlignment="1"/>
    <xf numFmtId="3" fontId="46" fillId="0" borderId="102" xfId="0" applyNumberFormat="1" applyFont="1" applyFill="1" applyBorder="1" applyAlignment="1"/>
    <xf numFmtId="3" fontId="46" fillId="9" borderId="91" xfId="0" applyNumberFormat="1" applyFont="1" applyFill="1" applyBorder="1" applyAlignment="1"/>
    <xf numFmtId="3" fontId="47" fillId="0" borderId="102" xfId="0" applyNumberFormat="1" applyFont="1" applyFill="1" applyBorder="1" applyAlignment="1"/>
    <xf numFmtId="3" fontId="47" fillId="9" borderId="91" xfId="0" applyNumberFormat="1" applyFont="1" applyFill="1" applyBorder="1" applyAlignment="1"/>
    <xf numFmtId="3" fontId="47" fillId="0" borderId="91" xfId="0" applyNumberFormat="1" applyFont="1" applyFill="1" applyBorder="1" applyAlignment="1"/>
    <xf numFmtId="3" fontId="47" fillId="9" borderId="149" xfId="0" applyNumberFormat="1" applyFont="1" applyFill="1" applyBorder="1" applyAlignment="1"/>
    <xf numFmtId="3" fontId="58" fillId="0" borderId="33" xfId="0" applyNumberFormat="1" applyFont="1" applyFill="1" applyBorder="1" applyAlignment="1"/>
    <xf numFmtId="3" fontId="46" fillId="9" borderId="22" xfId="0" applyNumberFormat="1" applyFont="1" applyFill="1" applyBorder="1" applyAlignment="1"/>
    <xf numFmtId="3" fontId="46" fillId="0" borderId="22" xfId="0" applyNumberFormat="1" applyFont="1" applyFill="1" applyBorder="1" applyAlignment="1"/>
    <xf numFmtId="0" fontId="20" fillId="0" borderId="73" xfId="0" applyFont="1" applyFill="1" applyBorder="1" applyAlignment="1">
      <alignment horizontal="left" wrapText="1"/>
    </xf>
    <xf numFmtId="3" fontId="58" fillId="8" borderId="49" xfId="0" applyNumberFormat="1" applyFont="1" applyFill="1" applyBorder="1" applyAlignment="1"/>
    <xf numFmtId="0" fontId="0" fillId="0" borderId="0" xfId="0"/>
    <xf numFmtId="0" fontId="96" fillId="0" borderId="58" xfId="0" applyFont="1" applyBorder="1" applyAlignment="1">
      <alignment horizontal="center"/>
    </xf>
    <xf numFmtId="0" fontId="69" fillId="0" borderId="20" xfId="3" applyFont="1" applyFill="1" applyBorder="1" applyAlignment="1">
      <alignment wrapText="1"/>
    </xf>
    <xf numFmtId="3" fontId="58" fillId="8" borderId="18" xfId="0" applyNumberFormat="1" applyFont="1" applyFill="1" applyBorder="1" applyAlignment="1"/>
    <xf numFmtId="0" fontId="96" fillId="0" borderId="60" xfId="0" applyFont="1" applyBorder="1" applyAlignment="1">
      <alignment horizontal="center"/>
    </xf>
    <xf numFmtId="3" fontId="58" fillId="8" borderId="42" xfId="0" applyNumberFormat="1" applyFont="1" applyFill="1" applyBorder="1" applyAlignment="1"/>
    <xf numFmtId="0" fontId="23" fillId="4" borderId="72" xfId="0" applyFont="1" applyFill="1" applyBorder="1" applyAlignment="1">
      <alignment horizontal="center" wrapText="1"/>
    </xf>
    <xf numFmtId="0" fontId="23" fillId="0" borderId="87" xfId="0" applyFont="1" applyBorder="1" applyAlignment="1">
      <alignment wrapText="1"/>
    </xf>
    <xf numFmtId="0" fontId="23" fillId="0" borderId="53" xfId="0" applyFont="1" applyBorder="1" applyAlignment="1">
      <alignment wrapText="1"/>
    </xf>
    <xf numFmtId="0" fontId="23" fillId="0" borderId="75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54" xfId="0" applyFont="1" applyBorder="1" applyAlignment="1">
      <alignment wrapText="1"/>
    </xf>
    <xf numFmtId="0" fontId="36" fillId="0" borderId="62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6" fillId="0" borderId="63" xfId="0" applyFont="1" applyFill="1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0" fontId="36" fillId="0" borderId="99" xfId="0" applyFont="1" applyFill="1" applyBorder="1" applyAlignment="1">
      <alignment horizontal="center" vertical="center"/>
    </xf>
    <xf numFmtId="0" fontId="0" fillId="0" borderId="108" xfId="0" applyFill="1" applyBorder="1" applyAlignment="1">
      <alignment vertical="center"/>
    </xf>
    <xf numFmtId="0" fontId="15" fillId="0" borderId="0" xfId="0" applyFont="1" applyFill="1" applyAlignment="1">
      <alignment horizontal="center" wrapText="1"/>
    </xf>
    <xf numFmtId="0" fontId="10" fillId="4" borderId="89" xfId="0" applyFont="1" applyFill="1" applyBorder="1" applyAlignment="1">
      <alignment horizontal="center" vertical="center" wrapText="1"/>
    </xf>
    <xf numFmtId="0" fontId="30" fillId="4" borderId="91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/>
    </xf>
    <xf numFmtId="0" fontId="13" fillId="0" borderId="90" xfId="0" applyFont="1" applyFill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6" fillId="0" borderId="103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31" fillId="0" borderId="91" xfId="0" applyFont="1" applyBorder="1" applyAlignment="1">
      <alignment horizontal="center" vertical="center" wrapText="1"/>
    </xf>
    <xf numFmtId="0" fontId="10" fillId="0" borderId="102" xfId="0" applyFont="1" applyBorder="1" applyAlignment="1">
      <alignment horizontal="center" textRotation="90" wrapText="1"/>
    </xf>
    <xf numFmtId="0" fontId="31" fillId="0" borderId="102" xfId="0" applyFont="1" applyBorder="1" applyAlignment="1">
      <alignment horizontal="center" textRotation="90" wrapText="1"/>
    </xf>
    <xf numFmtId="0" fontId="3" fillId="4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3" fillId="4" borderId="98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8" fillId="0" borderId="34" xfId="0" applyFont="1" applyBorder="1" applyAlignment="1"/>
    <xf numFmtId="0" fontId="0" fillId="0" borderId="3" xfId="0" applyBorder="1" applyAlignment="1"/>
    <xf numFmtId="0" fontId="3" fillId="3" borderId="51" xfId="0" applyFont="1" applyFill="1" applyBorder="1" applyAlignment="1">
      <alignment horizontal="center" vertical="center" wrapText="1"/>
    </xf>
    <xf numFmtId="0" fontId="3" fillId="3" borderId="97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109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 wrapText="1"/>
    </xf>
    <xf numFmtId="0" fontId="32" fillId="0" borderId="98" xfId="0" applyFont="1" applyBorder="1" applyAlignment="1">
      <alignment horizontal="center" textRotation="90" wrapText="1"/>
    </xf>
    <xf numFmtId="0" fontId="31" fillId="0" borderId="39" xfId="0" applyFont="1" applyBorder="1" applyAlignment="1">
      <alignment horizontal="center" textRotation="90" wrapText="1"/>
    </xf>
    <xf numFmtId="0" fontId="32" fillId="0" borderId="89" xfId="0" applyFont="1" applyBorder="1" applyAlignment="1">
      <alignment horizontal="center" textRotation="90" wrapText="1"/>
    </xf>
    <xf numFmtId="0" fontId="31" fillId="0" borderId="91" xfId="0" applyFont="1" applyBorder="1" applyAlignment="1">
      <alignment horizontal="center" textRotation="90" wrapText="1"/>
    </xf>
    <xf numFmtId="0" fontId="10" fillId="0" borderId="37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10" fillId="0" borderId="91" xfId="0" applyFont="1" applyBorder="1" applyAlignment="1">
      <alignment horizontal="center" textRotation="90"/>
    </xf>
    <xf numFmtId="0" fontId="31" fillId="0" borderId="91" xfId="0" applyFont="1" applyBorder="1" applyAlignment="1">
      <alignment horizontal="center" textRotation="90"/>
    </xf>
    <xf numFmtId="0" fontId="25" fillId="6" borderId="34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110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3" fillId="8" borderId="52" xfId="0" applyFont="1" applyFill="1" applyBorder="1" applyAlignment="1">
      <alignment horizontal="center" vertical="center"/>
    </xf>
    <xf numFmtId="0" fontId="0" fillId="8" borderId="109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3" fillId="9" borderId="52" xfId="0" applyFont="1" applyFill="1" applyBorder="1" applyAlignment="1">
      <alignment horizontal="center" vertical="center"/>
    </xf>
    <xf numFmtId="0" fontId="3" fillId="9" borderId="109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/>
    </xf>
    <xf numFmtId="0" fontId="2" fillId="8" borderId="89" xfId="0" applyFont="1" applyFill="1" applyBorder="1" applyAlignment="1">
      <alignment horizontal="center" vertical="center" wrapText="1"/>
    </xf>
    <xf numFmtId="0" fontId="12" fillId="8" borderId="69" xfId="0" applyFont="1" applyFill="1" applyBorder="1" applyAlignment="1">
      <alignment horizontal="center" vertical="center" wrapText="1"/>
    </xf>
    <xf numFmtId="0" fontId="10" fillId="8" borderId="89" xfId="0" applyFont="1" applyFill="1" applyBorder="1" applyAlignment="1">
      <alignment horizontal="center" vertical="center" wrapText="1"/>
    </xf>
    <xf numFmtId="0" fontId="31" fillId="8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1" fillId="0" borderId="69" xfId="0" applyFont="1" applyBorder="1" applyAlignment="1">
      <alignment horizontal="center" textRotation="90"/>
    </xf>
    <xf numFmtId="0" fontId="31" fillId="0" borderId="70" xfId="0" applyFont="1" applyBorder="1" applyAlignment="1">
      <alignment horizontal="center" textRotation="90" wrapText="1"/>
    </xf>
    <xf numFmtId="0" fontId="16" fillId="0" borderId="95" xfId="0" applyFont="1" applyFill="1" applyBorder="1" applyAlignment="1">
      <alignment horizontal="center" vertical="center" wrapText="1"/>
    </xf>
    <xf numFmtId="0" fontId="3" fillId="9" borderId="97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12" fillId="0" borderId="49" xfId="0" applyFont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0" fillId="8" borderId="69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0" fillId="9" borderId="97" xfId="0" applyFill="1" applyBorder="1" applyAlignment="1">
      <alignment horizontal="center" vertical="center" wrapText="1"/>
    </xf>
    <xf numFmtId="0" fontId="31" fillId="0" borderId="68" xfId="0" applyFont="1" applyBorder="1" applyAlignment="1">
      <alignment horizontal="center" textRotation="90" wrapText="1"/>
    </xf>
    <xf numFmtId="0" fontId="31" fillId="0" borderId="69" xfId="0" applyFont="1" applyBorder="1" applyAlignment="1">
      <alignment horizontal="center" textRotation="90" wrapText="1"/>
    </xf>
    <xf numFmtId="0" fontId="16" fillId="8" borderId="48" xfId="0" applyFont="1" applyFill="1" applyBorder="1" applyAlignment="1">
      <alignment horizontal="center" vertical="center" wrapText="1"/>
    </xf>
    <xf numFmtId="0" fontId="0" fillId="8" borderId="49" xfId="0" applyFill="1" applyBorder="1" applyAlignment="1">
      <alignment horizontal="center" vertical="center"/>
    </xf>
    <xf numFmtId="0" fontId="8" fillId="11" borderId="52" xfId="0" applyFont="1" applyFill="1" applyBorder="1" applyAlignment="1"/>
    <xf numFmtId="0" fontId="0" fillId="11" borderId="109" xfId="0" applyFill="1" applyBorder="1" applyAlignment="1"/>
    <xf numFmtId="0" fontId="0" fillId="11" borderId="46" xfId="0" applyFill="1" applyBorder="1" applyAlignment="1"/>
    <xf numFmtId="0" fontId="23" fillId="0" borderId="0" xfId="0" applyFont="1" applyFill="1" applyAlignment="1">
      <alignment horizontal="right" wrapText="1"/>
    </xf>
    <xf numFmtId="0" fontId="82" fillId="0" borderId="52" xfId="0" applyFont="1" applyFill="1" applyBorder="1" applyAlignment="1">
      <alignment horizontal="left" wrapText="1"/>
    </xf>
    <xf numFmtId="0" fontId="82" fillId="0" borderId="109" xfId="0" applyFont="1" applyFill="1" applyBorder="1" applyAlignment="1">
      <alignment horizontal="left" wrapText="1"/>
    </xf>
    <xf numFmtId="0" fontId="82" fillId="0" borderId="46" xfId="0" applyFont="1" applyFill="1" applyBorder="1" applyAlignment="1">
      <alignment horizontal="left" wrapText="1"/>
    </xf>
    <xf numFmtId="0" fontId="8" fillId="11" borderId="52" xfId="0" applyFont="1" applyFill="1" applyBorder="1" applyAlignment="1">
      <alignment horizontal="center"/>
    </xf>
    <xf numFmtId="0" fontId="8" fillId="11" borderId="109" xfId="0" applyFont="1" applyFill="1" applyBorder="1" applyAlignment="1">
      <alignment horizontal="center"/>
    </xf>
    <xf numFmtId="0" fontId="8" fillId="11" borderId="46" xfId="0" applyFont="1" applyFill="1" applyBorder="1" applyAlignment="1">
      <alignment horizontal="center"/>
    </xf>
    <xf numFmtId="0" fontId="0" fillId="0" borderId="0" xfId="0"/>
    <xf numFmtId="0" fontId="8" fillId="11" borderId="59" xfId="0" applyFont="1" applyFill="1" applyBorder="1" applyAlignment="1"/>
    <xf numFmtId="0" fontId="0" fillId="11" borderId="50" xfId="0" applyFill="1" applyBorder="1" applyAlignment="1"/>
    <xf numFmtId="0" fontId="0" fillId="11" borderId="80" xfId="0" applyFill="1" applyBorder="1" applyAlignment="1"/>
    <xf numFmtId="0" fontId="57" fillId="0" borderId="0" xfId="0" applyFont="1" applyFill="1" applyAlignment="1">
      <alignment horizontal="right" wrapText="1"/>
    </xf>
    <xf numFmtId="0" fontId="8" fillId="0" borderId="52" xfId="0" applyFont="1" applyBorder="1" applyAlignment="1"/>
    <xf numFmtId="0" fontId="8" fillId="0" borderId="109" xfId="0" applyFont="1" applyBorder="1" applyAlignment="1"/>
    <xf numFmtId="0" fontId="8" fillId="0" borderId="46" xfId="0" applyFont="1" applyBorder="1" applyAlignment="1"/>
    <xf numFmtId="0" fontId="8" fillId="14" borderId="52" xfId="0" applyFont="1" applyFill="1" applyBorder="1" applyAlignment="1"/>
    <xf numFmtId="0" fontId="0" fillId="14" borderId="109" xfId="0" applyFill="1" applyBorder="1" applyAlignment="1"/>
    <xf numFmtId="0" fontId="0" fillId="14" borderId="46" xfId="0" applyFill="1" applyBorder="1" applyAlignment="1"/>
    <xf numFmtId="0" fontId="50" fillId="0" borderId="0" xfId="0" applyFont="1" applyAlignment="1">
      <alignment horizontal="center"/>
    </xf>
    <xf numFmtId="0" fontId="8" fillId="14" borderId="34" xfId="0" applyFont="1" applyFill="1" applyBorder="1" applyAlignment="1"/>
    <xf numFmtId="0" fontId="0" fillId="14" borderId="3" xfId="0" applyFill="1" applyBorder="1" applyAlignment="1"/>
    <xf numFmtId="0" fontId="0" fillId="14" borderId="5" xfId="0" applyFill="1" applyBorder="1" applyAlignment="1"/>
    <xf numFmtId="0" fontId="0" fillId="0" borderId="5" xfId="0" applyBorder="1" applyAlignment="1"/>
    <xf numFmtId="0" fontId="0" fillId="0" borderId="109" xfId="0" applyBorder="1" applyAlignment="1"/>
    <xf numFmtId="0" fontId="0" fillId="0" borderId="46" xfId="0" applyBorder="1" applyAlignment="1"/>
    <xf numFmtId="0" fontId="3" fillId="8" borderId="109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70" fillId="0" borderId="52" xfId="3" applyFont="1" applyFill="1" applyBorder="1" applyAlignment="1">
      <alignment horizontal="left" wrapText="1"/>
    </xf>
    <xf numFmtId="0" fontId="70" fillId="0" borderId="109" xfId="3" applyFont="1" applyFill="1" applyBorder="1" applyAlignment="1">
      <alignment horizontal="left" wrapText="1"/>
    </xf>
    <xf numFmtId="0" fontId="70" fillId="0" borderId="46" xfId="3" applyFont="1" applyFill="1" applyBorder="1" applyAlignment="1">
      <alignment horizontal="left" wrapText="1"/>
    </xf>
    <xf numFmtId="0" fontId="73" fillId="0" borderId="52" xfId="0" applyFont="1" applyBorder="1" applyAlignment="1">
      <alignment horizontal="center"/>
    </xf>
    <xf numFmtId="0" fontId="73" fillId="0" borderId="109" xfId="0" applyFont="1" applyBorder="1" applyAlignment="1">
      <alignment horizontal="center"/>
    </xf>
    <xf numFmtId="0" fontId="73" fillId="0" borderId="46" xfId="0" applyFont="1" applyBorder="1" applyAlignment="1">
      <alignment horizontal="center"/>
    </xf>
    <xf numFmtId="3" fontId="74" fillId="0" borderId="34" xfId="0" applyNumberFormat="1" applyFont="1" applyFill="1" applyBorder="1" applyAlignment="1">
      <alignment horizontal="left"/>
    </xf>
    <xf numFmtId="3" fontId="74" fillId="0" borderId="3" xfId="0" applyNumberFormat="1" applyFont="1" applyFill="1" applyBorder="1" applyAlignment="1">
      <alignment horizontal="left"/>
    </xf>
    <xf numFmtId="3" fontId="74" fillId="0" borderId="5" xfId="0" applyNumberFormat="1" applyFont="1" applyFill="1" applyBorder="1" applyAlignment="1">
      <alignment horizontal="left"/>
    </xf>
    <xf numFmtId="0" fontId="83" fillId="0" borderId="52" xfId="0" applyFont="1" applyBorder="1" applyAlignment="1">
      <alignment horizontal="left" wrapText="1"/>
    </xf>
    <xf numFmtId="0" fontId="83" fillId="0" borderId="109" xfId="0" applyFont="1" applyBorder="1" applyAlignment="1">
      <alignment horizontal="left" wrapText="1"/>
    </xf>
    <xf numFmtId="0" fontId="83" fillId="0" borderId="46" xfId="0" applyFont="1" applyBorder="1" applyAlignment="1">
      <alignment horizontal="left" wrapText="1"/>
    </xf>
    <xf numFmtId="0" fontId="8" fillId="15" borderId="52" xfId="0" applyFont="1" applyFill="1" applyBorder="1" applyAlignment="1"/>
    <xf numFmtId="0" fontId="8" fillId="15" borderId="109" xfId="0" applyFont="1" applyFill="1" applyBorder="1" applyAlignment="1"/>
    <xf numFmtId="0" fontId="8" fillId="15" borderId="46" xfId="0" applyFont="1" applyFill="1" applyBorder="1" applyAlignment="1"/>
    <xf numFmtId="0" fontId="83" fillId="0" borderId="34" xfId="0" applyFont="1" applyBorder="1" applyAlignment="1">
      <alignment horizontal="left" wrapText="1"/>
    </xf>
    <xf numFmtId="0" fontId="83" fillId="0" borderId="3" xfId="0" applyFont="1" applyBorder="1" applyAlignment="1">
      <alignment horizontal="left" wrapText="1"/>
    </xf>
    <xf numFmtId="0" fontId="83" fillId="0" borderId="5" xfId="0" applyFont="1" applyBorder="1" applyAlignment="1">
      <alignment horizontal="left" wrapText="1"/>
    </xf>
    <xf numFmtId="0" fontId="0" fillId="15" borderId="109" xfId="0" applyFill="1" applyBorder="1" applyAlignment="1"/>
    <xf numFmtId="0" fontId="0" fillId="15" borderId="46" xfId="0" applyFill="1" applyBorder="1" applyAlignment="1"/>
    <xf numFmtId="0" fontId="70" fillId="0" borderId="52" xfId="0" applyFont="1" applyBorder="1" applyAlignment="1">
      <alignment horizontal="left" wrapText="1"/>
    </xf>
    <xf numFmtId="0" fontId="70" fillId="0" borderId="109" xfId="0" applyFont="1" applyBorder="1" applyAlignment="1">
      <alignment horizontal="left" wrapText="1"/>
    </xf>
    <xf numFmtId="0" fontId="70" fillId="0" borderId="46" xfId="0" applyFont="1" applyBorder="1" applyAlignment="1">
      <alignment horizontal="left" wrapText="1"/>
    </xf>
    <xf numFmtId="0" fontId="32" fillId="0" borderId="52" xfId="0" applyFont="1" applyBorder="1" applyAlignment="1">
      <alignment horizontal="center"/>
    </xf>
    <xf numFmtId="0" fontId="32" fillId="0" borderId="109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3" fontId="74" fillId="0" borderId="52" xfId="0" applyNumberFormat="1" applyFont="1" applyFill="1" applyBorder="1" applyAlignment="1">
      <alignment horizontal="left"/>
    </xf>
    <xf numFmtId="3" fontId="74" fillId="0" borderId="109" xfId="0" applyNumberFormat="1" applyFont="1" applyFill="1" applyBorder="1" applyAlignment="1">
      <alignment horizontal="left"/>
    </xf>
    <xf numFmtId="3" fontId="74" fillId="0" borderId="46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center" vertical="center" wrapText="1"/>
    </xf>
    <xf numFmtId="0" fontId="23" fillId="0" borderId="87" xfId="0" applyFont="1" applyFill="1" applyBorder="1" applyAlignment="1">
      <alignment horizontal="right" wrapText="1"/>
    </xf>
    <xf numFmtId="0" fontId="23" fillId="4" borderId="87" xfId="0" applyFont="1" applyFill="1" applyBorder="1" applyAlignment="1">
      <alignment horizontal="center" wrapText="1"/>
    </xf>
    <xf numFmtId="0" fontId="23" fillId="4" borderId="75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textRotation="90" wrapText="1"/>
    </xf>
    <xf numFmtId="0" fontId="32" fillId="0" borderId="68" xfId="0" applyFont="1" applyBorder="1" applyAlignment="1">
      <alignment horizontal="center" textRotation="90" wrapText="1"/>
    </xf>
    <xf numFmtId="0" fontId="32" fillId="0" borderId="91" xfId="0" applyFont="1" applyBorder="1" applyAlignment="1">
      <alignment horizontal="center" textRotation="90" wrapText="1"/>
    </xf>
    <xf numFmtId="0" fontId="32" fillId="0" borderId="69" xfId="0" applyFont="1" applyBorder="1" applyAlignment="1">
      <alignment horizontal="center" textRotation="90" wrapText="1"/>
    </xf>
    <xf numFmtId="0" fontId="10" fillId="0" borderId="14" xfId="0" applyFont="1" applyBorder="1" applyAlignment="1">
      <alignment horizont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36" fillId="0" borderId="115" xfId="0" applyFont="1" applyFill="1" applyBorder="1" applyAlignment="1">
      <alignment horizontal="center" vertical="center"/>
    </xf>
    <xf numFmtId="0" fontId="36" fillId="0" borderId="116" xfId="0" applyFont="1" applyFill="1" applyBorder="1" applyAlignment="1">
      <alignment horizontal="center" vertical="center"/>
    </xf>
    <xf numFmtId="0" fontId="36" fillId="0" borderId="113" xfId="0" applyFont="1" applyFill="1" applyBorder="1" applyAlignment="1">
      <alignment horizontal="center" vertical="center"/>
    </xf>
    <xf numFmtId="0" fontId="36" fillId="0" borderId="114" xfId="0" applyFont="1" applyFill="1" applyBorder="1" applyAlignment="1">
      <alignment horizontal="center" vertical="center"/>
    </xf>
    <xf numFmtId="0" fontId="36" fillId="0" borderId="111" xfId="0" applyFont="1" applyFill="1" applyBorder="1" applyAlignment="1">
      <alignment horizontal="center" vertical="center"/>
    </xf>
    <xf numFmtId="0" fontId="36" fillId="0" borderId="107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textRotation="90"/>
    </xf>
    <xf numFmtId="0" fontId="10" fillId="0" borderId="69" xfId="0" applyFont="1" applyBorder="1" applyAlignment="1">
      <alignment horizontal="center" textRotation="90"/>
    </xf>
    <xf numFmtId="0" fontId="10" fillId="0" borderId="77" xfId="0" applyFont="1" applyBorder="1" applyAlignment="1">
      <alignment horizontal="center" textRotation="90" wrapText="1"/>
    </xf>
    <xf numFmtId="0" fontId="10" fillId="0" borderId="70" xfId="0" applyFont="1" applyBorder="1" applyAlignment="1">
      <alignment horizontal="center" textRotation="90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102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horizontal="center" vertical="center" wrapText="1"/>
    </xf>
    <xf numFmtId="0" fontId="16" fillId="8" borderId="49" xfId="0" applyFont="1" applyFill="1" applyBorder="1" applyAlignment="1">
      <alignment horizontal="center" vertical="center" wrapText="1"/>
    </xf>
    <xf numFmtId="0" fontId="33" fillId="8" borderId="68" xfId="0" applyFont="1" applyFill="1" applyBorder="1" applyAlignment="1">
      <alignment horizontal="center" vertical="center" wrapText="1"/>
    </xf>
    <xf numFmtId="0" fontId="10" fillId="8" borderId="69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62" fillId="0" borderId="52" xfId="0" applyFont="1" applyBorder="1" applyAlignment="1">
      <alignment horizontal="center"/>
    </xf>
    <xf numFmtId="0" fontId="62" fillId="0" borderId="109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31" fillId="0" borderId="109" xfId="0" applyFont="1" applyBorder="1" applyAlignment="1">
      <alignment horizontal="center" textRotation="90" wrapText="1"/>
    </xf>
    <xf numFmtId="0" fontId="31" fillId="0" borderId="46" xfId="0" applyFont="1" applyBorder="1" applyAlignment="1">
      <alignment horizontal="center" textRotation="90" wrapText="1"/>
    </xf>
    <xf numFmtId="0" fontId="32" fillId="0" borderId="2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8" fillId="14" borderId="109" xfId="0" applyFont="1" applyFill="1" applyBorder="1" applyAlignment="1"/>
    <xf numFmtId="0" fontId="8" fillId="14" borderId="46" xfId="0" applyFont="1" applyFill="1" applyBorder="1" applyAlignment="1"/>
    <xf numFmtId="0" fontId="32" fillId="0" borderId="6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1" fillId="0" borderId="52" xfId="0" applyFont="1" applyBorder="1" applyAlignment="1">
      <alignment horizontal="center" textRotation="90" wrapText="1"/>
    </xf>
    <xf numFmtId="0" fontId="31" fillId="0" borderId="2" xfId="0" applyFont="1" applyBorder="1" applyAlignment="1">
      <alignment horizontal="center" textRotation="90" wrapText="1"/>
    </xf>
    <xf numFmtId="0" fontId="8" fillId="14" borderId="3" xfId="0" applyFont="1" applyFill="1" applyBorder="1" applyAlignment="1"/>
    <xf numFmtId="0" fontId="8" fillId="14" borderId="5" xfId="0" applyFont="1" applyFill="1" applyBorder="1" applyAlignment="1"/>
    <xf numFmtId="3" fontId="17" fillId="0" borderId="52" xfId="0" applyNumberFormat="1" applyFont="1" applyFill="1" applyBorder="1" applyAlignment="1">
      <alignment horizontal="center"/>
    </xf>
    <xf numFmtId="3" fontId="17" fillId="0" borderId="109" xfId="0" applyNumberFormat="1" applyFont="1" applyFill="1" applyBorder="1" applyAlignment="1">
      <alignment horizontal="center"/>
    </xf>
    <xf numFmtId="3" fontId="17" fillId="0" borderId="46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8" fillId="11" borderId="109" xfId="0" applyFont="1" applyFill="1" applyBorder="1" applyAlignment="1"/>
    <xf numFmtId="0" fontId="8" fillId="11" borderId="46" xfId="0" applyFont="1" applyFill="1" applyBorder="1" applyAlignment="1"/>
    <xf numFmtId="0" fontId="8" fillId="11" borderId="34" xfId="0" applyFont="1" applyFill="1" applyBorder="1" applyAlignment="1"/>
    <xf numFmtId="0" fontId="0" fillId="11" borderId="3" xfId="0" applyFill="1" applyBorder="1" applyAlignment="1"/>
    <xf numFmtId="0" fontId="23" fillId="4" borderId="103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horizontal="center" wrapText="1"/>
    </xf>
    <xf numFmtId="0" fontId="36" fillId="0" borderId="83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/>
    </xf>
    <xf numFmtId="0" fontId="0" fillId="11" borderId="5" xfId="0" applyFill="1" applyBorder="1" applyAlignment="1"/>
    <xf numFmtId="0" fontId="13" fillId="0" borderId="20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80" fillId="0" borderId="3" xfId="0" applyFont="1" applyBorder="1" applyAlignment="1">
      <alignment horizontal="center"/>
    </xf>
    <xf numFmtId="0" fontId="97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Normální 5" xfId="4"/>
    <cellStyle name="normální_2008 - 12" xfId="2"/>
    <cellStyle name="normální_Navrh IR2009 - 21_10_200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8"/>
  <sheetViews>
    <sheetView zoomScale="75" workbookViewId="0">
      <selection activeCell="A33" sqref="A33:IV36"/>
    </sheetView>
  </sheetViews>
  <sheetFormatPr defaultRowHeight="12.75" x14ac:dyDescent="0.2"/>
  <cols>
    <col min="1" max="3" width="6.7109375" customWidth="1"/>
    <col min="4" max="4" width="46.7109375" customWidth="1"/>
    <col min="5" max="8" width="4.28515625" customWidth="1"/>
    <col min="9" max="9" width="13.5703125" customWidth="1"/>
    <col min="10" max="30" width="10.7109375" customWidth="1"/>
  </cols>
  <sheetData>
    <row r="1" spans="1:46" ht="57.75" customHeight="1" x14ac:dyDescent="0.4">
      <c r="A1" s="59"/>
      <c r="B1" s="60"/>
      <c r="C1" s="60"/>
      <c r="D1" s="1240" t="s">
        <v>116</v>
      </c>
      <c r="E1" s="1240"/>
      <c r="F1" s="1240"/>
      <c r="G1" s="1240"/>
      <c r="H1" s="1240"/>
      <c r="I1" s="1240"/>
      <c r="J1" s="1240"/>
      <c r="K1" s="1240"/>
      <c r="L1" s="1240"/>
      <c r="M1" s="1240"/>
      <c r="N1" s="1240"/>
      <c r="O1" s="1240"/>
      <c r="P1" s="1240"/>
      <c r="Q1" s="1240"/>
      <c r="R1" s="1240"/>
      <c r="S1" s="1240"/>
      <c r="T1" s="1240"/>
      <c r="U1" s="1240"/>
      <c r="V1" s="1240"/>
      <c r="W1" s="1240"/>
      <c r="X1" s="1240"/>
      <c r="Y1" s="1240"/>
      <c r="Z1" s="1240"/>
      <c r="AA1" s="1240"/>
      <c r="AB1" s="1240"/>
      <c r="AC1" s="1240"/>
      <c r="AD1" s="1240"/>
    </row>
    <row r="2" spans="1:46" ht="24.75" customHeight="1" x14ac:dyDescent="0.25">
      <c r="A2" s="6"/>
      <c r="D2" s="117" t="s">
        <v>127</v>
      </c>
      <c r="E2" s="6"/>
      <c r="F2" s="6"/>
      <c r="G2" s="6"/>
      <c r="H2" s="6"/>
      <c r="I2" s="15"/>
      <c r="J2" s="15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124</v>
      </c>
      <c r="B3" s="1229"/>
      <c r="C3" s="1230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87" t="s">
        <v>71</v>
      </c>
      <c r="M4" s="1258" t="s">
        <v>121</v>
      </c>
      <c r="N4" s="1259"/>
      <c r="O4" s="1259"/>
      <c r="P4" s="1259"/>
      <c r="Q4" s="1260"/>
      <c r="R4" s="1269" t="s">
        <v>123</v>
      </c>
      <c r="S4" s="1270"/>
      <c r="T4" s="1270"/>
      <c r="U4" s="1270"/>
      <c r="V4" s="1270"/>
      <c r="W4" s="1270"/>
      <c r="X4" s="1270"/>
      <c r="Y4" s="1270"/>
      <c r="Z4" s="1270"/>
      <c r="AA4" s="1270"/>
      <c r="AB4" s="1270"/>
      <c r="AC4" s="1270"/>
      <c r="AD4" s="1248" t="s">
        <v>125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117</v>
      </c>
      <c r="K5" s="1247" t="s">
        <v>118</v>
      </c>
      <c r="L5" s="1271" t="s">
        <v>119</v>
      </c>
      <c r="M5" s="1261" t="s">
        <v>120</v>
      </c>
      <c r="N5" s="1241" t="s">
        <v>110</v>
      </c>
      <c r="O5" s="1241" t="s">
        <v>111</v>
      </c>
      <c r="P5" s="1243" t="s">
        <v>81</v>
      </c>
      <c r="Q5" s="1245" t="s">
        <v>82</v>
      </c>
      <c r="R5" s="1265" t="s">
        <v>80</v>
      </c>
      <c r="S5" s="1266"/>
      <c r="T5" s="1266"/>
      <c r="U5" s="1273"/>
      <c r="V5" s="1265" t="s">
        <v>97</v>
      </c>
      <c r="W5" s="1266"/>
      <c r="X5" s="1266"/>
      <c r="Y5" s="1267"/>
      <c r="Z5" s="1266" t="s">
        <v>122</v>
      </c>
      <c r="AA5" s="1266"/>
      <c r="AB5" s="1266"/>
      <c r="AC5" s="1268"/>
      <c r="AD5" s="1249"/>
    </row>
    <row r="6" spans="1:46" ht="39" customHeight="1" thickBot="1" x14ac:dyDescent="0.25">
      <c r="A6" s="1235"/>
      <c r="B6" s="1237"/>
      <c r="C6" s="1239"/>
      <c r="D6" s="1254"/>
      <c r="E6" s="1275"/>
      <c r="F6" s="1277"/>
      <c r="G6" s="1281"/>
      <c r="H6" s="1257"/>
      <c r="I6" s="1251"/>
      <c r="J6" s="1247"/>
      <c r="K6" s="1247"/>
      <c r="L6" s="1272"/>
      <c r="M6" s="1262"/>
      <c r="N6" s="1242"/>
      <c r="O6" s="1255"/>
      <c r="P6" s="1244"/>
      <c r="Q6" s="1246"/>
      <c r="R6" s="92" t="s">
        <v>79</v>
      </c>
      <c r="S6" s="93" t="s">
        <v>88</v>
      </c>
      <c r="T6" s="94" t="s">
        <v>90</v>
      </c>
      <c r="U6" s="95" t="s">
        <v>91</v>
      </c>
      <c r="V6" s="96" t="s">
        <v>79</v>
      </c>
      <c r="W6" s="97" t="s">
        <v>88</v>
      </c>
      <c r="X6" s="94" t="s">
        <v>90</v>
      </c>
      <c r="Y6" s="95" t="s">
        <v>91</v>
      </c>
      <c r="Z6" s="96" t="s">
        <v>79</v>
      </c>
      <c r="AA6" s="97" t="s">
        <v>88</v>
      </c>
      <c r="AB6" s="94" t="s">
        <v>90</v>
      </c>
      <c r="AC6" s="95" t="s">
        <v>91</v>
      </c>
      <c r="AD6" s="1249"/>
    </row>
    <row r="7" spans="1:46" s="41" customFormat="1" ht="25.5" customHeight="1" x14ac:dyDescent="0.25">
      <c r="A7" s="69"/>
      <c r="B7" s="70"/>
      <c r="C7" s="71"/>
      <c r="D7" s="88"/>
      <c r="E7" s="51"/>
      <c r="F7" s="52"/>
      <c r="G7" s="52"/>
      <c r="H7" s="90"/>
      <c r="I7" s="33">
        <f>J7+K7+L7+SUM(R7:AD7)</f>
        <v>0</v>
      </c>
      <c r="J7" s="37"/>
      <c r="K7" s="98"/>
      <c r="L7" s="101">
        <f>M7+N7+O7+P7+Q7</f>
        <v>0</v>
      </c>
      <c r="M7" s="36"/>
      <c r="N7" s="56"/>
      <c r="O7" s="56"/>
      <c r="P7" s="104"/>
      <c r="Q7" s="98"/>
      <c r="R7" s="108"/>
      <c r="S7" s="109"/>
      <c r="T7" s="104"/>
      <c r="U7" s="98"/>
      <c r="V7" s="108"/>
      <c r="W7" s="109"/>
      <c r="X7" s="104"/>
      <c r="Y7" s="98"/>
      <c r="Z7" s="108"/>
      <c r="AA7" s="109"/>
      <c r="AB7" s="104"/>
      <c r="AC7" s="98"/>
      <c r="AD7" s="38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42" customFormat="1" ht="25.5" customHeight="1" x14ac:dyDescent="0.2">
      <c r="A8" s="61"/>
      <c r="B8" s="62"/>
      <c r="C8" s="72"/>
      <c r="D8" s="44"/>
      <c r="E8" s="53"/>
      <c r="F8" s="54"/>
      <c r="G8" s="54"/>
      <c r="H8" s="91"/>
      <c r="I8" s="28">
        <f t="shared" ref="I8:I30" si="0">J8+K8+L8+SUM(R8:AD8)</f>
        <v>0</v>
      </c>
      <c r="J8" s="27"/>
      <c r="K8" s="40"/>
      <c r="L8" s="102">
        <f t="shared" ref="L8:L30" si="1">M8+N8+O8+P8+Q8</f>
        <v>0</v>
      </c>
      <c r="M8" s="31"/>
      <c r="N8" s="57"/>
      <c r="O8" s="57"/>
      <c r="P8" s="26"/>
      <c r="Q8" s="40"/>
      <c r="R8" s="30"/>
      <c r="S8" s="32"/>
      <c r="T8" s="26"/>
      <c r="U8" s="40"/>
      <c r="V8" s="30"/>
      <c r="W8" s="32"/>
      <c r="X8" s="26"/>
      <c r="Y8" s="40"/>
      <c r="Z8" s="30"/>
      <c r="AA8" s="32"/>
      <c r="AB8" s="26"/>
      <c r="AC8" s="40"/>
      <c r="AD8" s="29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42" customFormat="1" ht="25.5" customHeight="1" x14ac:dyDescent="0.2">
      <c r="A9" s="61"/>
      <c r="B9" s="62"/>
      <c r="C9" s="72"/>
      <c r="D9" s="45"/>
      <c r="E9" s="53"/>
      <c r="F9" s="54"/>
      <c r="G9" s="54"/>
      <c r="H9" s="91"/>
      <c r="I9" s="28">
        <f t="shared" si="0"/>
        <v>0</v>
      </c>
      <c r="J9" s="27"/>
      <c r="K9" s="40"/>
      <c r="L9" s="102">
        <f t="shared" si="1"/>
        <v>0</v>
      </c>
      <c r="M9" s="31"/>
      <c r="N9" s="57"/>
      <c r="O9" s="57"/>
      <c r="P9" s="26"/>
      <c r="Q9" s="40"/>
      <c r="R9" s="30"/>
      <c r="S9" s="32"/>
      <c r="T9" s="26"/>
      <c r="U9" s="40"/>
      <c r="V9" s="30"/>
      <c r="W9" s="32"/>
      <c r="X9" s="26"/>
      <c r="Y9" s="40"/>
      <c r="Z9" s="30"/>
      <c r="AA9" s="32"/>
      <c r="AB9" s="26"/>
      <c r="AC9" s="40"/>
      <c r="AD9" s="2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42" customFormat="1" ht="25.5" customHeight="1" x14ac:dyDescent="0.2">
      <c r="A10" s="61"/>
      <c r="B10" s="62"/>
      <c r="C10" s="72"/>
      <c r="D10" s="46"/>
      <c r="E10" s="53"/>
      <c r="F10" s="54"/>
      <c r="G10" s="54"/>
      <c r="H10" s="91"/>
      <c r="I10" s="28">
        <f t="shared" si="0"/>
        <v>0</v>
      </c>
      <c r="J10" s="27"/>
      <c r="K10" s="40"/>
      <c r="L10" s="102">
        <f t="shared" si="1"/>
        <v>0</v>
      </c>
      <c r="M10" s="31"/>
      <c r="N10" s="57"/>
      <c r="O10" s="57"/>
      <c r="P10" s="26"/>
      <c r="Q10" s="40"/>
      <c r="R10" s="30"/>
      <c r="S10" s="32"/>
      <c r="T10" s="26"/>
      <c r="U10" s="40"/>
      <c r="V10" s="30"/>
      <c r="W10" s="32"/>
      <c r="X10" s="26"/>
      <c r="Y10" s="40"/>
      <c r="Z10" s="30"/>
      <c r="AA10" s="32"/>
      <c r="AB10" s="26"/>
      <c r="AC10" s="40"/>
      <c r="AD10" s="29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42" customFormat="1" ht="25.5" customHeight="1" x14ac:dyDescent="0.2">
      <c r="A11" s="61"/>
      <c r="B11" s="62"/>
      <c r="C11" s="72"/>
      <c r="D11" s="46"/>
      <c r="E11" s="53"/>
      <c r="F11" s="54"/>
      <c r="G11" s="54"/>
      <c r="H11" s="91"/>
      <c r="I11" s="28">
        <f t="shared" si="0"/>
        <v>0</v>
      </c>
      <c r="J11" s="27"/>
      <c r="K11" s="40"/>
      <c r="L11" s="102">
        <f t="shared" si="1"/>
        <v>0</v>
      </c>
      <c r="M11" s="31"/>
      <c r="N11" s="57"/>
      <c r="O11" s="57"/>
      <c r="P11" s="26"/>
      <c r="Q11" s="40"/>
      <c r="R11" s="30"/>
      <c r="S11" s="32"/>
      <c r="T11" s="26"/>
      <c r="U11" s="40"/>
      <c r="V11" s="30"/>
      <c r="W11" s="32"/>
      <c r="X11" s="26"/>
      <c r="Y11" s="40"/>
      <c r="Z11" s="30"/>
      <c r="AA11" s="32"/>
      <c r="AB11" s="26"/>
      <c r="AC11" s="40"/>
      <c r="AD11" s="29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42" customFormat="1" ht="25.5" customHeight="1" x14ac:dyDescent="0.2">
      <c r="A12" s="61"/>
      <c r="B12" s="62"/>
      <c r="C12" s="72"/>
      <c r="D12" s="49"/>
      <c r="E12" s="53"/>
      <c r="F12" s="54"/>
      <c r="G12" s="54"/>
      <c r="H12" s="91"/>
      <c r="I12" s="28">
        <f t="shared" si="0"/>
        <v>0</v>
      </c>
      <c r="J12" s="27"/>
      <c r="K12" s="40"/>
      <c r="L12" s="102">
        <f t="shared" si="1"/>
        <v>0</v>
      </c>
      <c r="M12" s="31"/>
      <c r="N12" s="57"/>
      <c r="O12" s="57"/>
      <c r="P12" s="26"/>
      <c r="Q12" s="40"/>
      <c r="R12" s="30"/>
      <c r="S12" s="32"/>
      <c r="T12" s="26"/>
      <c r="U12" s="40"/>
      <c r="V12" s="30"/>
      <c r="W12" s="32"/>
      <c r="X12" s="26"/>
      <c r="Y12" s="40"/>
      <c r="Z12" s="30"/>
      <c r="AA12" s="32"/>
      <c r="AB12" s="26"/>
      <c r="AC12" s="40"/>
      <c r="AD12" s="29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42" customFormat="1" ht="25.5" customHeight="1" x14ac:dyDescent="0.2">
      <c r="A13" s="61"/>
      <c r="B13" s="62"/>
      <c r="C13" s="72"/>
      <c r="D13" s="84"/>
      <c r="E13" s="53"/>
      <c r="F13" s="54"/>
      <c r="G13" s="54"/>
      <c r="H13" s="91"/>
      <c r="I13" s="28">
        <f t="shared" si="0"/>
        <v>0</v>
      </c>
      <c r="J13" s="27"/>
      <c r="K13" s="40"/>
      <c r="L13" s="102">
        <f t="shared" si="1"/>
        <v>0</v>
      </c>
      <c r="M13" s="31"/>
      <c r="N13" s="57"/>
      <c r="O13" s="57"/>
      <c r="P13" s="26"/>
      <c r="Q13" s="40"/>
      <c r="R13" s="30"/>
      <c r="S13" s="32"/>
      <c r="T13" s="26"/>
      <c r="U13" s="40"/>
      <c r="V13" s="30"/>
      <c r="W13" s="32"/>
      <c r="X13" s="26"/>
      <c r="Y13" s="40"/>
      <c r="Z13" s="30"/>
      <c r="AA13" s="32"/>
      <c r="AB13" s="26"/>
      <c r="AC13" s="40"/>
      <c r="AD13" s="29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42" customFormat="1" ht="25.5" customHeight="1" x14ac:dyDescent="0.2">
      <c r="A14" s="61"/>
      <c r="B14" s="62"/>
      <c r="C14" s="72"/>
      <c r="D14" s="49"/>
      <c r="E14" s="53"/>
      <c r="F14" s="54"/>
      <c r="G14" s="54"/>
      <c r="H14" s="91"/>
      <c r="I14" s="28">
        <f t="shared" si="0"/>
        <v>0</v>
      </c>
      <c r="J14" s="27"/>
      <c r="K14" s="40"/>
      <c r="L14" s="102">
        <f t="shared" si="1"/>
        <v>0</v>
      </c>
      <c r="M14" s="31"/>
      <c r="N14" s="57"/>
      <c r="O14" s="57"/>
      <c r="P14" s="26"/>
      <c r="Q14" s="40"/>
      <c r="R14" s="30"/>
      <c r="S14" s="32"/>
      <c r="T14" s="26"/>
      <c r="U14" s="40"/>
      <c r="V14" s="30"/>
      <c r="W14" s="32"/>
      <c r="X14" s="26"/>
      <c r="Y14" s="40"/>
      <c r="Z14" s="30"/>
      <c r="AA14" s="32"/>
      <c r="AB14" s="26"/>
      <c r="AC14" s="40"/>
      <c r="AD14" s="29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42" customFormat="1" ht="25.5" customHeight="1" x14ac:dyDescent="0.2">
      <c r="A15" s="61"/>
      <c r="B15" s="62"/>
      <c r="C15" s="72"/>
      <c r="D15" s="84"/>
      <c r="E15" s="53"/>
      <c r="F15" s="54"/>
      <c r="G15" s="54"/>
      <c r="H15" s="91"/>
      <c r="I15" s="28">
        <f t="shared" si="0"/>
        <v>0</v>
      </c>
      <c r="J15" s="27"/>
      <c r="K15" s="40"/>
      <c r="L15" s="102">
        <f t="shared" si="1"/>
        <v>0</v>
      </c>
      <c r="M15" s="31"/>
      <c r="N15" s="57"/>
      <c r="O15" s="57"/>
      <c r="P15" s="26"/>
      <c r="Q15" s="40"/>
      <c r="R15" s="30"/>
      <c r="S15" s="32"/>
      <c r="T15" s="26"/>
      <c r="U15" s="40"/>
      <c r="V15" s="30"/>
      <c r="W15" s="32"/>
      <c r="X15" s="26"/>
      <c r="Y15" s="40"/>
      <c r="Z15" s="30"/>
      <c r="AA15" s="32"/>
      <c r="AB15" s="26"/>
      <c r="AC15" s="40"/>
      <c r="AD15" s="29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42" customFormat="1" ht="25.5" customHeight="1" x14ac:dyDescent="0.2">
      <c r="A16" s="61"/>
      <c r="B16" s="62"/>
      <c r="C16" s="72"/>
      <c r="D16" s="49"/>
      <c r="E16" s="53"/>
      <c r="F16" s="54"/>
      <c r="G16" s="54"/>
      <c r="H16" s="91"/>
      <c r="I16" s="28">
        <f t="shared" si="0"/>
        <v>0</v>
      </c>
      <c r="J16" s="27"/>
      <c r="K16" s="40"/>
      <c r="L16" s="102">
        <f t="shared" si="1"/>
        <v>0</v>
      </c>
      <c r="M16" s="31"/>
      <c r="N16" s="57"/>
      <c r="O16" s="57"/>
      <c r="P16" s="26"/>
      <c r="Q16" s="40"/>
      <c r="R16" s="30"/>
      <c r="S16" s="32"/>
      <c r="T16" s="26"/>
      <c r="U16" s="40"/>
      <c r="V16" s="30"/>
      <c r="W16" s="32"/>
      <c r="X16" s="26"/>
      <c r="Y16" s="40"/>
      <c r="Z16" s="30"/>
      <c r="AA16" s="32"/>
      <c r="AB16" s="26"/>
      <c r="AC16" s="40"/>
      <c r="AD16" s="29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42" customFormat="1" ht="25.5" customHeight="1" x14ac:dyDescent="0.2">
      <c r="A17" s="61"/>
      <c r="B17" s="62"/>
      <c r="C17" s="72"/>
      <c r="D17" s="84"/>
      <c r="E17" s="53"/>
      <c r="F17" s="54"/>
      <c r="G17" s="54"/>
      <c r="H17" s="91"/>
      <c r="I17" s="28">
        <f t="shared" si="0"/>
        <v>0</v>
      </c>
      <c r="J17" s="27"/>
      <c r="K17" s="40"/>
      <c r="L17" s="102">
        <f t="shared" si="1"/>
        <v>0</v>
      </c>
      <c r="M17" s="31"/>
      <c r="N17" s="57"/>
      <c r="O17" s="57"/>
      <c r="P17" s="26"/>
      <c r="Q17" s="40"/>
      <c r="R17" s="30"/>
      <c r="S17" s="32"/>
      <c r="T17" s="26"/>
      <c r="U17" s="40"/>
      <c r="V17" s="30"/>
      <c r="W17" s="32"/>
      <c r="X17" s="26"/>
      <c r="Y17" s="40"/>
      <c r="Z17" s="30"/>
      <c r="AA17" s="32"/>
      <c r="AB17" s="26"/>
      <c r="AC17" s="40"/>
      <c r="AD17" s="29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42" customFormat="1" ht="25.5" customHeight="1" x14ac:dyDescent="0.2">
      <c r="A18" s="61"/>
      <c r="B18" s="62"/>
      <c r="C18" s="72"/>
      <c r="D18" s="47"/>
      <c r="E18" s="53"/>
      <c r="F18" s="54"/>
      <c r="G18" s="54"/>
      <c r="H18" s="91"/>
      <c r="I18" s="28">
        <f t="shared" si="0"/>
        <v>0</v>
      </c>
      <c r="J18" s="27"/>
      <c r="K18" s="40"/>
      <c r="L18" s="102">
        <f t="shared" si="1"/>
        <v>0</v>
      </c>
      <c r="M18" s="31"/>
      <c r="N18" s="57"/>
      <c r="O18" s="57"/>
      <c r="P18" s="26"/>
      <c r="Q18" s="40"/>
      <c r="R18" s="30"/>
      <c r="S18" s="32"/>
      <c r="T18" s="26"/>
      <c r="U18" s="40"/>
      <c r="V18" s="30"/>
      <c r="W18" s="32"/>
      <c r="X18" s="26"/>
      <c r="Y18" s="40"/>
      <c r="Z18" s="30"/>
      <c r="AA18" s="32"/>
      <c r="AB18" s="26"/>
      <c r="AC18" s="40"/>
      <c r="AD18" s="29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42" customFormat="1" ht="25.5" customHeight="1" x14ac:dyDescent="0.2">
      <c r="A19" s="61"/>
      <c r="B19" s="62"/>
      <c r="C19" s="72"/>
      <c r="D19" s="48"/>
      <c r="E19" s="53"/>
      <c r="F19" s="54"/>
      <c r="G19" s="54"/>
      <c r="H19" s="91"/>
      <c r="I19" s="28">
        <f t="shared" si="0"/>
        <v>0</v>
      </c>
      <c r="J19" s="27"/>
      <c r="K19" s="40"/>
      <c r="L19" s="102">
        <f t="shared" si="1"/>
        <v>0</v>
      </c>
      <c r="M19" s="31"/>
      <c r="N19" s="57"/>
      <c r="O19" s="57"/>
      <c r="P19" s="26"/>
      <c r="Q19" s="40"/>
      <c r="R19" s="30"/>
      <c r="S19" s="32"/>
      <c r="T19" s="26"/>
      <c r="U19" s="40"/>
      <c r="V19" s="30"/>
      <c r="W19" s="32"/>
      <c r="X19" s="26"/>
      <c r="Y19" s="40"/>
      <c r="Z19" s="30"/>
      <c r="AA19" s="32"/>
      <c r="AB19" s="26"/>
      <c r="AC19" s="40"/>
      <c r="AD19" s="2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42" customFormat="1" ht="25.5" customHeight="1" x14ac:dyDescent="0.2">
      <c r="A20" s="61"/>
      <c r="B20" s="62"/>
      <c r="C20" s="72"/>
      <c r="D20" s="46"/>
      <c r="E20" s="53"/>
      <c r="F20" s="54"/>
      <c r="G20" s="54"/>
      <c r="H20" s="91"/>
      <c r="I20" s="28">
        <f t="shared" si="0"/>
        <v>0</v>
      </c>
      <c r="J20" s="27"/>
      <c r="K20" s="40"/>
      <c r="L20" s="102">
        <f t="shared" si="1"/>
        <v>0</v>
      </c>
      <c r="M20" s="31"/>
      <c r="N20" s="57"/>
      <c r="O20" s="57"/>
      <c r="P20" s="26"/>
      <c r="Q20" s="40"/>
      <c r="R20" s="30"/>
      <c r="S20" s="32"/>
      <c r="T20" s="26"/>
      <c r="U20" s="40"/>
      <c r="V20" s="30"/>
      <c r="W20" s="32"/>
      <c r="X20" s="26"/>
      <c r="Y20" s="40"/>
      <c r="Z20" s="30"/>
      <c r="AA20" s="32"/>
      <c r="AB20" s="26"/>
      <c r="AC20" s="40"/>
      <c r="AD20" s="29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42" customFormat="1" ht="25.5" customHeight="1" x14ac:dyDescent="0.2">
      <c r="A21" s="61"/>
      <c r="B21" s="62"/>
      <c r="C21" s="72"/>
      <c r="D21" s="46"/>
      <c r="E21" s="53"/>
      <c r="F21" s="54"/>
      <c r="G21" s="54"/>
      <c r="H21" s="91"/>
      <c r="I21" s="28">
        <f t="shared" si="0"/>
        <v>0</v>
      </c>
      <c r="J21" s="27"/>
      <c r="K21" s="40"/>
      <c r="L21" s="102">
        <f t="shared" si="1"/>
        <v>0</v>
      </c>
      <c r="M21" s="31"/>
      <c r="N21" s="57"/>
      <c r="O21" s="57"/>
      <c r="P21" s="26"/>
      <c r="Q21" s="40"/>
      <c r="R21" s="30"/>
      <c r="S21" s="32"/>
      <c r="T21" s="26"/>
      <c r="U21" s="40"/>
      <c r="V21" s="30"/>
      <c r="W21" s="32"/>
      <c r="X21" s="26"/>
      <c r="Y21" s="40"/>
      <c r="Z21" s="30"/>
      <c r="AA21" s="32"/>
      <c r="AB21" s="26"/>
      <c r="AC21" s="40"/>
      <c r="AD21" s="29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42" customFormat="1" ht="25.5" customHeight="1" x14ac:dyDescent="0.2">
      <c r="A22" s="61"/>
      <c r="B22" s="62"/>
      <c r="C22" s="72"/>
      <c r="D22" s="46"/>
      <c r="E22" s="53"/>
      <c r="F22" s="54"/>
      <c r="G22" s="54"/>
      <c r="H22" s="91"/>
      <c r="I22" s="28">
        <f t="shared" si="0"/>
        <v>0</v>
      </c>
      <c r="J22" s="27"/>
      <c r="K22" s="40"/>
      <c r="L22" s="102">
        <f t="shared" si="1"/>
        <v>0</v>
      </c>
      <c r="M22" s="31"/>
      <c r="N22" s="57"/>
      <c r="O22" s="57"/>
      <c r="P22" s="26"/>
      <c r="Q22" s="40"/>
      <c r="R22" s="30"/>
      <c r="S22" s="32"/>
      <c r="T22" s="26"/>
      <c r="U22" s="40"/>
      <c r="V22" s="30"/>
      <c r="W22" s="32"/>
      <c r="X22" s="26"/>
      <c r="Y22" s="40"/>
      <c r="Z22" s="30"/>
      <c r="AA22" s="32"/>
      <c r="AB22" s="26"/>
      <c r="AC22" s="40"/>
      <c r="AD22" s="29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42" customFormat="1" ht="25.5" customHeight="1" x14ac:dyDescent="0.2">
      <c r="A23" s="61"/>
      <c r="B23" s="62"/>
      <c r="C23" s="72"/>
      <c r="D23" s="46"/>
      <c r="E23" s="53"/>
      <c r="F23" s="54"/>
      <c r="G23" s="54"/>
      <c r="H23" s="91"/>
      <c r="I23" s="28">
        <f t="shared" si="0"/>
        <v>0</v>
      </c>
      <c r="J23" s="27"/>
      <c r="K23" s="40"/>
      <c r="L23" s="102">
        <f t="shared" si="1"/>
        <v>0</v>
      </c>
      <c r="M23" s="31"/>
      <c r="N23" s="57"/>
      <c r="O23" s="57"/>
      <c r="P23" s="26"/>
      <c r="Q23" s="40"/>
      <c r="R23" s="30"/>
      <c r="S23" s="32"/>
      <c r="T23" s="26"/>
      <c r="U23" s="40"/>
      <c r="V23" s="30"/>
      <c r="W23" s="32"/>
      <c r="X23" s="26"/>
      <c r="Y23" s="40"/>
      <c r="Z23" s="30"/>
      <c r="AA23" s="32"/>
      <c r="AB23" s="26"/>
      <c r="AC23" s="40"/>
      <c r="AD23" s="29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42" customFormat="1" ht="25.5" customHeight="1" x14ac:dyDescent="0.2">
      <c r="A24" s="61"/>
      <c r="B24" s="62"/>
      <c r="C24" s="72"/>
      <c r="D24" s="46"/>
      <c r="E24" s="53"/>
      <c r="F24" s="54"/>
      <c r="G24" s="54"/>
      <c r="H24" s="91"/>
      <c r="I24" s="28">
        <f t="shared" si="0"/>
        <v>0</v>
      </c>
      <c r="J24" s="27"/>
      <c r="K24" s="40"/>
      <c r="L24" s="102">
        <f t="shared" si="1"/>
        <v>0</v>
      </c>
      <c r="M24" s="31"/>
      <c r="N24" s="57"/>
      <c r="O24" s="57"/>
      <c r="P24" s="26"/>
      <c r="Q24" s="40"/>
      <c r="R24" s="30"/>
      <c r="S24" s="32"/>
      <c r="T24" s="26"/>
      <c r="U24" s="40"/>
      <c r="V24" s="30"/>
      <c r="W24" s="32"/>
      <c r="X24" s="26"/>
      <c r="Y24" s="40"/>
      <c r="Z24" s="30"/>
      <c r="AA24" s="32"/>
      <c r="AB24" s="26"/>
      <c r="AC24" s="40"/>
      <c r="AD24" s="29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42" customFormat="1" ht="25.5" customHeight="1" x14ac:dyDescent="0.2">
      <c r="A25" s="61"/>
      <c r="B25" s="62"/>
      <c r="C25" s="72"/>
      <c r="D25" s="46"/>
      <c r="E25" s="53"/>
      <c r="F25" s="54"/>
      <c r="G25" s="54"/>
      <c r="H25" s="91"/>
      <c r="I25" s="28">
        <f t="shared" si="0"/>
        <v>0</v>
      </c>
      <c r="J25" s="27"/>
      <c r="K25" s="40"/>
      <c r="L25" s="102">
        <f t="shared" si="1"/>
        <v>0</v>
      </c>
      <c r="M25" s="31"/>
      <c r="N25" s="57"/>
      <c r="O25" s="57"/>
      <c r="P25" s="26"/>
      <c r="Q25" s="40"/>
      <c r="R25" s="30"/>
      <c r="S25" s="32"/>
      <c r="T25" s="26"/>
      <c r="U25" s="40"/>
      <c r="V25" s="30"/>
      <c r="W25" s="32"/>
      <c r="X25" s="26"/>
      <c r="Y25" s="40"/>
      <c r="Z25" s="30"/>
      <c r="AA25" s="32"/>
      <c r="AB25" s="26"/>
      <c r="AC25" s="40"/>
      <c r="AD25" s="29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42" customFormat="1" ht="25.5" customHeight="1" x14ac:dyDescent="0.2">
      <c r="A26" s="61"/>
      <c r="B26" s="62"/>
      <c r="C26" s="72"/>
      <c r="D26" s="46"/>
      <c r="E26" s="53"/>
      <c r="F26" s="54"/>
      <c r="G26" s="54"/>
      <c r="H26" s="91"/>
      <c r="I26" s="28">
        <f t="shared" si="0"/>
        <v>0</v>
      </c>
      <c r="J26" s="27"/>
      <c r="K26" s="40"/>
      <c r="L26" s="102">
        <f t="shared" si="1"/>
        <v>0</v>
      </c>
      <c r="M26" s="31"/>
      <c r="N26" s="57"/>
      <c r="O26" s="57"/>
      <c r="P26" s="26"/>
      <c r="Q26" s="40"/>
      <c r="R26" s="30"/>
      <c r="S26" s="32"/>
      <c r="T26" s="26"/>
      <c r="U26" s="40"/>
      <c r="V26" s="30"/>
      <c r="W26" s="32"/>
      <c r="X26" s="26"/>
      <c r="Y26" s="40"/>
      <c r="Z26" s="30"/>
      <c r="AA26" s="32"/>
      <c r="AB26" s="26"/>
      <c r="AC26" s="40"/>
      <c r="AD26" s="29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42" customFormat="1" ht="25.5" customHeight="1" x14ac:dyDescent="0.2">
      <c r="A27" s="61"/>
      <c r="B27" s="62"/>
      <c r="C27" s="72"/>
      <c r="D27" s="46"/>
      <c r="E27" s="53"/>
      <c r="F27" s="54"/>
      <c r="G27" s="54"/>
      <c r="H27" s="91"/>
      <c r="I27" s="28">
        <f t="shared" si="0"/>
        <v>0</v>
      </c>
      <c r="J27" s="27"/>
      <c r="K27" s="40"/>
      <c r="L27" s="102">
        <f t="shared" si="1"/>
        <v>0</v>
      </c>
      <c r="M27" s="31"/>
      <c r="N27" s="57"/>
      <c r="O27" s="57"/>
      <c r="P27" s="26"/>
      <c r="Q27" s="40"/>
      <c r="R27" s="30"/>
      <c r="S27" s="32"/>
      <c r="T27" s="26"/>
      <c r="U27" s="40"/>
      <c r="V27" s="30"/>
      <c r="W27" s="32"/>
      <c r="X27" s="26"/>
      <c r="Y27" s="40"/>
      <c r="Z27" s="30"/>
      <c r="AA27" s="32"/>
      <c r="AB27" s="26"/>
      <c r="AC27" s="40"/>
      <c r="AD27" s="29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42" customFormat="1" ht="25.5" customHeight="1" x14ac:dyDescent="0.2">
      <c r="A28" s="61"/>
      <c r="B28" s="62"/>
      <c r="C28" s="72"/>
      <c r="D28" s="46"/>
      <c r="E28" s="53"/>
      <c r="F28" s="54"/>
      <c r="G28" s="54"/>
      <c r="H28" s="91"/>
      <c r="I28" s="28">
        <f t="shared" si="0"/>
        <v>0</v>
      </c>
      <c r="J28" s="27"/>
      <c r="K28" s="40"/>
      <c r="L28" s="102">
        <f t="shared" si="1"/>
        <v>0</v>
      </c>
      <c r="M28" s="31"/>
      <c r="N28" s="57"/>
      <c r="O28" s="57"/>
      <c r="P28" s="26"/>
      <c r="Q28" s="40"/>
      <c r="R28" s="30"/>
      <c r="S28" s="32"/>
      <c r="T28" s="26"/>
      <c r="U28" s="40"/>
      <c r="V28" s="30"/>
      <c r="W28" s="32"/>
      <c r="X28" s="26"/>
      <c r="Y28" s="40"/>
      <c r="Z28" s="30"/>
      <c r="AA28" s="32"/>
      <c r="AB28" s="26"/>
      <c r="AC28" s="40"/>
      <c r="AD28" s="29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42" customFormat="1" ht="25.5" customHeight="1" x14ac:dyDescent="0.2">
      <c r="A29" s="61"/>
      <c r="B29" s="62"/>
      <c r="C29" s="72"/>
      <c r="D29" s="46"/>
      <c r="E29" s="53"/>
      <c r="F29" s="54"/>
      <c r="G29" s="54"/>
      <c r="H29" s="91"/>
      <c r="I29" s="28">
        <f t="shared" si="0"/>
        <v>0</v>
      </c>
      <c r="J29" s="27"/>
      <c r="K29" s="40"/>
      <c r="L29" s="102">
        <f t="shared" si="1"/>
        <v>0</v>
      </c>
      <c r="M29" s="31"/>
      <c r="N29" s="57"/>
      <c r="O29" s="57"/>
      <c r="P29" s="26"/>
      <c r="Q29" s="40"/>
      <c r="R29" s="30"/>
      <c r="S29" s="32"/>
      <c r="T29" s="26"/>
      <c r="U29" s="40"/>
      <c r="V29" s="30"/>
      <c r="W29" s="32"/>
      <c r="X29" s="26"/>
      <c r="Y29" s="40"/>
      <c r="Z29" s="30"/>
      <c r="AA29" s="32"/>
      <c r="AB29" s="26"/>
      <c r="AC29" s="40"/>
      <c r="AD29" s="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42" customFormat="1" ht="25.5" customHeight="1" thickBot="1" x14ac:dyDescent="0.25">
      <c r="A30" s="61"/>
      <c r="B30" s="62"/>
      <c r="C30" s="72"/>
      <c r="D30" s="49"/>
      <c r="E30" s="53"/>
      <c r="F30" s="54"/>
      <c r="G30" s="54"/>
      <c r="H30" s="91"/>
      <c r="I30" s="34">
        <f t="shared" si="0"/>
        <v>0</v>
      </c>
      <c r="J30" s="99"/>
      <c r="K30" s="100"/>
      <c r="L30" s="103">
        <f t="shared" si="1"/>
        <v>0</v>
      </c>
      <c r="M30" s="105"/>
      <c r="N30" s="106"/>
      <c r="O30" s="106"/>
      <c r="P30" s="107"/>
      <c r="Q30" s="100"/>
      <c r="R30" s="110"/>
      <c r="S30" s="111"/>
      <c r="T30" s="107"/>
      <c r="U30" s="100"/>
      <c r="V30" s="110"/>
      <c r="W30" s="111"/>
      <c r="X30" s="107"/>
      <c r="Y30" s="100"/>
      <c r="Z30" s="110"/>
      <c r="AA30" s="111"/>
      <c r="AB30" s="107"/>
      <c r="AC30" s="100"/>
      <c r="AD30" s="112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43" customFormat="1" ht="23.1" customHeight="1" thickBot="1" x14ac:dyDescent="0.3">
      <c r="A31" s="63"/>
      <c r="B31" s="64"/>
      <c r="C31" s="73"/>
      <c r="D31" s="1263" t="s">
        <v>58</v>
      </c>
      <c r="E31" s="1264"/>
      <c r="F31" s="1264"/>
      <c r="G31" s="1264"/>
      <c r="H31" s="1264"/>
      <c r="I31" s="89">
        <f>SUM(I7:I30)</f>
        <v>0</v>
      </c>
      <c r="J31" s="114">
        <f t="shared" ref="J31:AD31" si="2">SUM(J7:J30)</f>
        <v>0</v>
      </c>
      <c r="K31" s="89">
        <f t="shared" si="2"/>
        <v>0</v>
      </c>
      <c r="L31" s="116">
        <f t="shared" si="2"/>
        <v>0</v>
      </c>
      <c r="M31" s="116">
        <f t="shared" si="2"/>
        <v>0</v>
      </c>
      <c r="N31" s="116">
        <f t="shared" si="2"/>
        <v>0</v>
      </c>
      <c r="O31" s="116">
        <f t="shared" si="2"/>
        <v>0</v>
      </c>
      <c r="P31" s="89">
        <f t="shared" si="2"/>
        <v>0</v>
      </c>
      <c r="Q31" s="89">
        <f t="shared" si="2"/>
        <v>0</v>
      </c>
      <c r="R31" s="115">
        <f t="shared" si="2"/>
        <v>0</v>
      </c>
      <c r="S31" s="115">
        <f t="shared" si="2"/>
        <v>0</v>
      </c>
      <c r="T31" s="89">
        <f t="shared" si="2"/>
        <v>0</v>
      </c>
      <c r="U31" s="89">
        <f t="shared" si="2"/>
        <v>0</v>
      </c>
      <c r="V31" s="115">
        <f t="shared" si="2"/>
        <v>0</v>
      </c>
      <c r="W31" s="115">
        <f t="shared" si="2"/>
        <v>0</v>
      </c>
      <c r="X31" s="89">
        <f t="shared" si="2"/>
        <v>0</v>
      </c>
      <c r="Y31" s="89">
        <f t="shared" si="2"/>
        <v>0</v>
      </c>
      <c r="Z31" s="115">
        <f t="shared" si="2"/>
        <v>0</v>
      </c>
      <c r="AA31" s="115">
        <f t="shared" si="2"/>
        <v>0</v>
      </c>
      <c r="AB31" s="89">
        <f t="shared" si="2"/>
        <v>0</v>
      </c>
      <c r="AC31" s="89">
        <f t="shared" si="2"/>
        <v>0</v>
      </c>
      <c r="AD31" s="89">
        <f t="shared" si="2"/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43" customFormat="1" ht="7.5" customHeight="1" thickBot="1" x14ac:dyDescent="0.3">
      <c r="A32" s="68"/>
      <c r="B32" s="68"/>
      <c r="C32" s="68"/>
      <c r="D32" s="74"/>
      <c r="E32" s="74"/>
      <c r="F32" s="74"/>
      <c r="G32" s="74"/>
      <c r="H32" s="74"/>
      <c r="I32" s="113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4" customFormat="1" ht="15.95" customHeight="1" x14ac:dyDescent="0.25">
      <c r="A33" s="68"/>
      <c r="B33" s="68"/>
      <c r="C33" s="68"/>
      <c r="D33" s="25" t="s">
        <v>83</v>
      </c>
      <c r="E33" s="77"/>
      <c r="F33" s="77"/>
      <c r="G33" s="77"/>
      <c r="H33" s="77"/>
      <c r="I33" s="10" t="s">
        <v>74</v>
      </c>
      <c r="J33" s="85" t="s">
        <v>108</v>
      </c>
      <c r="K33" s="17" t="s">
        <v>84</v>
      </c>
      <c r="L33" s="17"/>
      <c r="M33" s="17" t="s">
        <v>115</v>
      </c>
      <c r="N33" s="85"/>
      <c r="O33" s="85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78"/>
      <c r="AA33" s="75"/>
      <c r="AB33" s="75"/>
      <c r="AC33" s="76"/>
      <c r="AD33" s="16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4" customFormat="1" ht="15.95" customHeight="1" x14ac:dyDescent="0.25">
      <c r="A34" s="58"/>
      <c r="B34" s="58"/>
      <c r="C34" s="58"/>
      <c r="D34" s="13"/>
      <c r="E34" s="79"/>
      <c r="F34" s="79"/>
      <c r="G34" s="79"/>
      <c r="H34" s="79"/>
      <c r="I34" s="12" t="s">
        <v>75</v>
      </c>
      <c r="J34" s="20" t="s">
        <v>108</v>
      </c>
      <c r="K34" s="18" t="s">
        <v>85</v>
      </c>
      <c r="L34" s="18"/>
      <c r="M34" s="18" t="s">
        <v>112</v>
      </c>
      <c r="N34" s="20"/>
      <c r="O34" s="2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80"/>
      <c r="AA34" s="76"/>
      <c r="AB34" s="76"/>
      <c r="AC34" s="76"/>
      <c r="AD34" s="16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3" customFormat="1" ht="15.95" customHeight="1" x14ac:dyDescent="0.25">
      <c r="A35" s="65"/>
      <c r="B35" s="66"/>
      <c r="C35" s="67"/>
      <c r="D35" s="81"/>
      <c r="E35" s="55"/>
      <c r="F35" s="55"/>
      <c r="G35" s="55"/>
      <c r="H35" s="55"/>
      <c r="I35" s="12" t="s">
        <v>76</v>
      </c>
      <c r="J35" s="20" t="s">
        <v>108</v>
      </c>
      <c r="K35" s="21" t="s">
        <v>113</v>
      </c>
      <c r="L35" s="18"/>
      <c r="M35" s="20"/>
      <c r="N35" s="20"/>
      <c r="O35" s="20"/>
      <c r="P35" s="21"/>
      <c r="Q35" s="79"/>
      <c r="R35" s="79"/>
      <c r="S35" s="79"/>
      <c r="T35" s="79"/>
      <c r="U35" s="79"/>
      <c r="V35" s="79"/>
      <c r="W35" s="79"/>
      <c r="X35" s="79"/>
      <c r="Y35" s="79"/>
      <c r="Z35" s="82"/>
      <c r="AA35" s="9"/>
      <c r="AB35" s="9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3" customFormat="1" ht="15.95" customHeight="1" thickBot="1" x14ac:dyDescent="0.3">
      <c r="A36" s="4"/>
      <c r="B36" s="66"/>
      <c r="C36" s="67"/>
      <c r="D36" s="83"/>
      <c r="E36" s="50"/>
      <c r="F36" s="50"/>
      <c r="G36" s="50"/>
      <c r="H36" s="50"/>
      <c r="I36" s="11" t="s">
        <v>77</v>
      </c>
      <c r="J36" s="22" t="s">
        <v>108</v>
      </c>
      <c r="K36" s="23" t="s">
        <v>114</v>
      </c>
      <c r="L36" s="24"/>
      <c r="M36" s="22"/>
      <c r="N36" s="22"/>
      <c r="O36" s="22"/>
      <c r="P36" s="23"/>
      <c r="Q36" s="35"/>
      <c r="R36" s="35"/>
      <c r="S36" s="35"/>
      <c r="T36" s="35"/>
      <c r="U36" s="35"/>
      <c r="V36" s="35"/>
      <c r="W36" s="35"/>
      <c r="X36" s="35"/>
      <c r="Y36" s="35"/>
      <c r="Z36" s="14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3" customFormat="1" ht="21.95" customHeight="1" x14ac:dyDescent="0.25">
      <c r="A37" s="4"/>
      <c r="B37" s="66"/>
      <c r="C37" s="67"/>
      <c r="E37" s="2"/>
      <c r="F37" s="2"/>
      <c r="G37" s="2"/>
      <c r="H37" s="2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3" customFormat="1" ht="21.95" customHeight="1" x14ac:dyDescent="0.2">
      <c r="D38" s="3" t="s">
        <v>126</v>
      </c>
      <c r="E38" s="2"/>
      <c r="F38" s="2"/>
      <c r="G38" s="2"/>
      <c r="H38" s="2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s="2" customFormat="1" ht="21.95" customHeight="1" x14ac:dyDescent="0.2">
      <c r="A39" s="3"/>
      <c r="B39" s="3"/>
      <c r="C39" s="3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2" customFormat="1" ht="21.95" customHeight="1" x14ac:dyDescent="0.2">
      <c r="A40" s="3"/>
      <c r="B40" s="3"/>
      <c r="C40" s="3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s="2" customFormat="1" ht="21.95" customHeight="1" x14ac:dyDescent="0.2">
      <c r="A41" s="3"/>
      <c r="B41" s="3"/>
      <c r="C41" s="3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s="2" customFormat="1" ht="21.95" customHeight="1" x14ac:dyDescent="0.2">
      <c r="A42" s="3"/>
      <c r="B42" s="3"/>
      <c r="C42" s="3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s="2" customFormat="1" ht="21.95" customHeight="1" x14ac:dyDescent="0.2">
      <c r="E43"/>
      <c r="F43"/>
      <c r="G43"/>
      <c r="H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s="2" customFormat="1" ht="21.95" customHeight="1" x14ac:dyDescent="0.2">
      <c r="E44"/>
      <c r="F44"/>
      <c r="G44"/>
      <c r="H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s="2" customFormat="1" ht="21.95" customHeight="1" x14ac:dyDescent="0.2">
      <c r="E45"/>
      <c r="F45"/>
      <c r="G45"/>
      <c r="H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s="2" customFormat="1" ht="21.95" customHeight="1" x14ac:dyDescent="0.2">
      <c r="E46"/>
      <c r="F46"/>
      <c r="G46"/>
      <c r="H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ht="21.95" customHeight="1" x14ac:dyDescent="0.2">
      <c r="A47" s="2"/>
      <c r="B47" s="2"/>
      <c r="C47" s="2"/>
    </row>
    <row r="48" spans="1:46" ht="21.95" customHeight="1" x14ac:dyDescent="0.2">
      <c r="A48" s="2"/>
      <c r="B48" s="2"/>
      <c r="C48" s="2"/>
    </row>
    <row r="49" spans="1:3" ht="21.95" customHeight="1" x14ac:dyDescent="0.2">
      <c r="A49" s="2"/>
      <c r="B49" s="2"/>
      <c r="C49" s="2"/>
    </row>
    <row r="50" spans="1:3" ht="21.95" customHeight="1" x14ac:dyDescent="0.2">
      <c r="A50" s="2"/>
      <c r="B50" s="2"/>
      <c r="C50" s="2"/>
    </row>
    <row r="51" spans="1:3" ht="21.95" customHeight="1" x14ac:dyDescent="0.2"/>
    <row r="52" spans="1:3" ht="21.95" customHeight="1" x14ac:dyDescent="0.2"/>
    <row r="53" spans="1:3" ht="21.95" customHeight="1" x14ac:dyDescent="0.2"/>
    <row r="54" spans="1:3" ht="21.95" customHeight="1" x14ac:dyDescent="0.2"/>
    <row r="55" spans="1:3" ht="21.95" customHeight="1" x14ac:dyDescent="0.2"/>
    <row r="56" spans="1:3" ht="21.95" customHeight="1" x14ac:dyDescent="0.2"/>
    <row r="57" spans="1:3" ht="21.95" customHeight="1" x14ac:dyDescent="0.2"/>
    <row r="58" spans="1:3" ht="21.95" customHeight="1" x14ac:dyDescent="0.2"/>
  </sheetData>
  <mergeCells count="27">
    <mergeCell ref="M5:M6"/>
    <mergeCell ref="D31:H31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3:C4"/>
    <mergeCell ref="A5:A6"/>
    <mergeCell ref="B5:B6"/>
    <mergeCell ref="C5:C6"/>
    <mergeCell ref="D1:AD1"/>
    <mergeCell ref="N5:N6"/>
    <mergeCell ref="P5:P6"/>
    <mergeCell ref="Q5:Q6"/>
    <mergeCell ref="K5:K6"/>
    <mergeCell ref="AD4:AD6"/>
    <mergeCell ref="I4:I6"/>
    <mergeCell ref="D4:D6"/>
    <mergeCell ref="J5:J6"/>
    <mergeCell ref="O5:O6"/>
    <mergeCell ref="H5:H6"/>
    <mergeCell ref="M4:Q4"/>
  </mergeCells>
  <phoneticPr fontId="0" type="noConversion"/>
  <pageMargins left="0.27" right="0.19" top="0.39" bottom="0.77" header="0.19" footer="0.4"/>
  <pageSetup paperSize="9" scale="48" orientation="landscape" r:id="rId1"/>
  <headerFooter alignWithMargins="0">
    <oddHeader>&amp;RStránka &amp;P z .......</oddHeader>
    <oddFooter>&amp;L&amp;12V Ostravě dne .............................&amp;R&amp;12Razítko a podpis zodpovědné osoby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3"/>
  <sheetViews>
    <sheetView zoomScale="75" zoomScaleNormal="75" zoomScaleSheetLayoutView="75" workbookViewId="0">
      <selection activeCell="L16" sqref="L16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7" width="4.7109375" customWidth="1"/>
    <col min="8" max="8" width="4.85546875" customWidth="1"/>
    <col min="9" max="9" width="13.5703125" customWidth="1"/>
    <col min="10" max="30" width="10.7109375" customWidth="1"/>
  </cols>
  <sheetData>
    <row r="1" spans="1:46" ht="15.75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173</v>
      </c>
      <c r="AD1" s="1330"/>
    </row>
    <row r="2" spans="1:46" ht="24.75" customHeight="1" x14ac:dyDescent="0.25">
      <c r="A2" s="6"/>
      <c r="D2" s="117" t="s">
        <v>1</v>
      </c>
      <c r="E2" s="177" t="s">
        <v>134</v>
      </c>
      <c r="F2" s="177"/>
      <c r="G2" s="177"/>
      <c r="H2" s="177"/>
      <c r="I2" s="177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154</v>
      </c>
      <c r="B3" s="1229"/>
      <c r="C3" s="1230"/>
      <c r="D3" s="169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295" customFormat="1" ht="30" customHeight="1" x14ac:dyDescent="0.25">
      <c r="A7" s="506"/>
      <c r="B7" s="404"/>
      <c r="C7" s="507"/>
      <c r="D7" s="802" t="s">
        <v>543</v>
      </c>
      <c r="E7" s="51"/>
      <c r="F7" s="52">
        <v>400</v>
      </c>
      <c r="G7" s="369">
        <v>2014</v>
      </c>
      <c r="H7" s="759">
        <v>2016</v>
      </c>
      <c r="I7" s="206">
        <f t="shared" ref="I7:I12" si="0">J7+K7+L7+SUM(R7:AD7)</f>
        <v>110767</v>
      </c>
      <c r="J7" s="227">
        <v>16767</v>
      </c>
      <c r="K7" s="231">
        <v>35000</v>
      </c>
      <c r="L7" s="311">
        <f t="shared" ref="L7:L12" si="1">M7+N7+O7+P7+Q7</f>
        <v>59000</v>
      </c>
      <c r="M7" s="303">
        <v>0</v>
      </c>
      <c r="N7" s="304">
        <v>59000</v>
      </c>
      <c r="O7" s="304">
        <v>0</v>
      </c>
      <c r="P7" s="211">
        <v>0</v>
      </c>
      <c r="Q7" s="231">
        <v>0</v>
      </c>
      <c r="R7" s="331">
        <v>0</v>
      </c>
      <c r="S7" s="328">
        <v>0</v>
      </c>
      <c r="T7" s="211">
        <v>0</v>
      </c>
      <c r="U7" s="231">
        <v>0</v>
      </c>
      <c r="V7" s="331">
        <v>0</v>
      </c>
      <c r="W7" s="328">
        <v>0</v>
      </c>
      <c r="X7" s="211">
        <v>0</v>
      </c>
      <c r="Y7" s="231">
        <v>0</v>
      </c>
      <c r="Z7" s="331">
        <v>0</v>
      </c>
      <c r="AA7" s="328">
        <v>0</v>
      </c>
      <c r="AB7" s="211">
        <v>0</v>
      </c>
      <c r="AC7" s="231">
        <v>0</v>
      </c>
      <c r="AD7" s="212">
        <v>0</v>
      </c>
      <c r="AE7" s="463"/>
      <c r="AF7" s="463"/>
      <c r="AG7" s="463"/>
      <c r="AH7" s="463"/>
      <c r="AI7" s="463"/>
      <c r="AJ7" s="463"/>
      <c r="AK7" s="463"/>
      <c r="AL7" s="463"/>
      <c r="AM7" s="463"/>
      <c r="AN7" s="463"/>
      <c r="AO7" s="463"/>
      <c r="AP7" s="463"/>
      <c r="AQ7" s="463"/>
      <c r="AR7" s="463"/>
      <c r="AS7" s="463"/>
      <c r="AT7" s="463"/>
    </row>
    <row r="8" spans="1:46" s="299" customFormat="1" ht="30" customHeight="1" x14ac:dyDescent="0.25">
      <c r="A8" s="407"/>
      <c r="B8" s="408"/>
      <c r="C8" s="419"/>
      <c r="D8" s="803" t="s">
        <v>544</v>
      </c>
      <c r="E8" s="53"/>
      <c r="F8" s="54">
        <v>400</v>
      </c>
      <c r="G8" s="54">
        <v>2014</v>
      </c>
      <c r="H8" s="197">
        <v>2016</v>
      </c>
      <c r="I8" s="219">
        <f t="shared" si="0"/>
        <v>1119</v>
      </c>
      <c r="J8" s="215">
        <v>19</v>
      </c>
      <c r="K8" s="218">
        <v>100</v>
      </c>
      <c r="L8" s="310">
        <f t="shared" si="1"/>
        <v>1000</v>
      </c>
      <c r="M8" s="305">
        <v>0</v>
      </c>
      <c r="N8" s="306">
        <v>1000</v>
      </c>
      <c r="O8" s="306">
        <v>0</v>
      </c>
      <c r="P8" s="217">
        <v>0</v>
      </c>
      <c r="Q8" s="218">
        <v>0</v>
      </c>
      <c r="R8" s="319">
        <v>0</v>
      </c>
      <c r="S8" s="320">
        <v>0</v>
      </c>
      <c r="T8" s="217">
        <v>0</v>
      </c>
      <c r="U8" s="218">
        <v>0</v>
      </c>
      <c r="V8" s="319">
        <v>0</v>
      </c>
      <c r="W8" s="320">
        <v>0</v>
      </c>
      <c r="X8" s="217">
        <v>0</v>
      </c>
      <c r="Y8" s="218">
        <v>0</v>
      </c>
      <c r="Z8" s="319">
        <v>0</v>
      </c>
      <c r="AA8" s="320">
        <v>0</v>
      </c>
      <c r="AB8" s="217">
        <v>0</v>
      </c>
      <c r="AC8" s="218">
        <v>0</v>
      </c>
      <c r="AD8" s="216">
        <v>0</v>
      </c>
      <c r="AE8" s="463"/>
      <c r="AF8" s="463"/>
      <c r="AG8" s="463"/>
      <c r="AH8" s="463"/>
      <c r="AI8" s="463"/>
      <c r="AJ8" s="463"/>
      <c r="AK8" s="463"/>
      <c r="AL8" s="463"/>
      <c r="AM8" s="463"/>
      <c r="AN8" s="463"/>
      <c r="AO8" s="463"/>
      <c r="AP8" s="463"/>
      <c r="AQ8" s="463"/>
      <c r="AR8" s="463"/>
      <c r="AS8" s="463"/>
      <c r="AT8" s="463"/>
    </row>
    <row r="9" spans="1:46" s="299" customFormat="1" ht="30" customHeight="1" x14ac:dyDescent="0.25">
      <c r="A9" s="407"/>
      <c r="B9" s="408"/>
      <c r="C9" s="419"/>
      <c r="D9" s="452" t="s">
        <v>545</v>
      </c>
      <c r="E9" s="53"/>
      <c r="F9" s="54">
        <v>400</v>
      </c>
      <c r="G9" s="448">
        <v>2016</v>
      </c>
      <c r="H9" s="448">
        <v>2017</v>
      </c>
      <c r="I9" s="219">
        <f t="shared" si="0"/>
        <v>70000</v>
      </c>
      <c r="J9" s="215">
        <v>0</v>
      </c>
      <c r="K9" s="218">
        <v>0</v>
      </c>
      <c r="L9" s="310">
        <f t="shared" si="1"/>
        <v>50000</v>
      </c>
      <c r="M9" s="305">
        <v>0</v>
      </c>
      <c r="N9" s="306">
        <v>50000</v>
      </c>
      <c r="O9" s="306">
        <v>0</v>
      </c>
      <c r="P9" s="217">
        <v>0</v>
      </c>
      <c r="Q9" s="218">
        <v>0</v>
      </c>
      <c r="R9" s="319">
        <v>20000</v>
      </c>
      <c r="S9" s="320">
        <v>0</v>
      </c>
      <c r="T9" s="217">
        <v>0</v>
      </c>
      <c r="U9" s="218">
        <v>0</v>
      </c>
      <c r="V9" s="319">
        <v>0</v>
      </c>
      <c r="W9" s="320">
        <v>0</v>
      </c>
      <c r="X9" s="217">
        <v>0</v>
      </c>
      <c r="Y9" s="218">
        <v>0</v>
      </c>
      <c r="Z9" s="319">
        <v>0</v>
      </c>
      <c r="AA9" s="320">
        <v>0</v>
      </c>
      <c r="AB9" s="217">
        <v>0</v>
      </c>
      <c r="AC9" s="218">
        <v>0</v>
      </c>
      <c r="AD9" s="216">
        <v>0</v>
      </c>
      <c r="AE9" s="753"/>
      <c r="AF9" s="753"/>
      <c r="AG9" s="753"/>
      <c r="AH9" s="753"/>
      <c r="AI9" s="753"/>
      <c r="AJ9" s="753"/>
      <c r="AK9" s="753"/>
      <c r="AL9" s="753"/>
      <c r="AM9" s="753"/>
      <c r="AN9" s="753"/>
      <c r="AO9" s="753"/>
      <c r="AP9" s="753"/>
      <c r="AQ9" s="753"/>
      <c r="AR9" s="753"/>
      <c r="AS9" s="753"/>
      <c r="AT9" s="753"/>
    </row>
    <row r="10" spans="1:46" s="299" customFormat="1" ht="30" customHeight="1" x14ac:dyDescent="0.25">
      <c r="A10" s="407"/>
      <c r="B10" s="408"/>
      <c r="C10" s="419"/>
      <c r="D10" s="453" t="s">
        <v>540</v>
      </c>
      <c r="E10" s="53" t="s">
        <v>231</v>
      </c>
      <c r="F10" s="54">
        <v>400</v>
      </c>
      <c r="G10" s="91">
        <v>2016</v>
      </c>
      <c r="H10" s="197">
        <v>2016</v>
      </c>
      <c r="I10" s="219">
        <f t="shared" si="0"/>
        <v>23000</v>
      </c>
      <c r="J10" s="215">
        <v>0</v>
      </c>
      <c r="K10" s="218">
        <v>0</v>
      </c>
      <c r="L10" s="310">
        <f t="shared" si="1"/>
        <v>23000</v>
      </c>
      <c r="M10" s="305">
        <v>0</v>
      </c>
      <c r="N10" s="306">
        <v>23000</v>
      </c>
      <c r="O10" s="306">
        <v>0</v>
      </c>
      <c r="P10" s="217">
        <v>0</v>
      </c>
      <c r="Q10" s="218">
        <v>0</v>
      </c>
      <c r="R10" s="319">
        <v>0</v>
      </c>
      <c r="S10" s="320">
        <v>0</v>
      </c>
      <c r="T10" s="217">
        <v>0</v>
      </c>
      <c r="U10" s="218">
        <v>0</v>
      </c>
      <c r="V10" s="319">
        <v>0</v>
      </c>
      <c r="W10" s="320">
        <v>0</v>
      </c>
      <c r="X10" s="217">
        <v>0</v>
      </c>
      <c r="Y10" s="218">
        <v>0</v>
      </c>
      <c r="Z10" s="319">
        <v>0</v>
      </c>
      <c r="AA10" s="320">
        <v>0</v>
      </c>
      <c r="AB10" s="217">
        <v>0</v>
      </c>
      <c r="AC10" s="218">
        <v>0</v>
      </c>
      <c r="AD10" s="216">
        <v>0</v>
      </c>
      <c r="AE10" s="753"/>
      <c r="AF10" s="753"/>
      <c r="AG10" s="753"/>
      <c r="AH10" s="753"/>
      <c r="AI10" s="753"/>
      <c r="AJ10" s="753"/>
      <c r="AK10" s="753"/>
      <c r="AL10" s="753"/>
      <c r="AM10" s="753"/>
      <c r="AN10" s="753"/>
      <c r="AO10" s="753"/>
      <c r="AP10" s="753"/>
      <c r="AQ10" s="753"/>
      <c r="AR10" s="753"/>
      <c r="AS10" s="753"/>
      <c r="AT10" s="753"/>
    </row>
    <row r="11" spans="1:46" s="299" customFormat="1" ht="30" customHeight="1" x14ac:dyDescent="0.25">
      <c r="A11" s="407"/>
      <c r="B11" s="408"/>
      <c r="C11" s="419"/>
      <c r="D11" s="479" t="s">
        <v>541</v>
      </c>
      <c r="E11" s="53" t="s">
        <v>237</v>
      </c>
      <c r="F11" s="54">
        <v>400</v>
      </c>
      <c r="G11" s="448">
        <v>2016</v>
      </c>
      <c r="H11" s="448">
        <v>2016</v>
      </c>
      <c r="I11" s="219">
        <f t="shared" si="0"/>
        <v>31000</v>
      </c>
      <c r="J11" s="215">
        <v>0</v>
      </c>
      <c r="K11" s="218">
        <v>0</v>
      </c>
      <c r="L11" s="310">
        <f t="shared" si="1"/>
        <v>31000</v>
      </c>
      <c r="M11" s="305">
        <v>0</v>
      </c>
      <c r="N11" s="306">
        <v>31000</v>
      </c>
      <c r="O11" s="306">
        <v>0</v>
      </c>
      <c r="P11" s="217">
        <v>0</v>
      </c>
      <c r="Q11" s="218">
        <v>0</v>
      </c>
      <c r="R11" s="319">
        <v>0</v>
      </c>
      <c r="S11" s="320">
        <v>0</v>
      </c>
      <c r="T11" s="217">
        <v>0</v>
      </c>
      <c r="U11" s="218">
        <v>0</v>
      </c>
      <c r="V11" s="319">
        <v>0</v>
      </c>
      <c r="W11" s="320">
        <v>0</v>
      </c>
      <c r="X11" s="217">
        <v>0</v>
      </c>
      <c r="Y11" s="218">
        <v>0</v>
      </c>
      <c r="Z11" s="319">
        <v>0</v>
      </c>
      <c r="AA11" s="320">
        <v>0</v>
      </c>
      <c r="AB11" s="217">
        <v>0</v>
      </c>
      <c r="AC11" s="218">
        <v>0</v>
      </c>
      <c r="AD11" s="216">
        <v>0</v>
      </c>
      <c r="AE11" s="463"/>
      <c r="AF11" s="463"/>
      <c r="AG11" s="463"/>
      <c r="AH11" s="463"/>
      <c r="AI11" s="463"/>
      <c r="AJ11" s="463"/>
      <c r="AK11" s="463"/>
      <c r="AL11" s="463"/>
      <c r="AM11" s="463"/>
      <c r="AN11" s="463"/>
      <c r="AO11" s="463"/>
      <c r="AP11" s="463"/>
      <c r="AQ11" s="463"/>
      <c r="AR11" s="463"/>
      <c r="AS11" s="463"/>
      <c r="AT11" s="463"/>
    </row>
    <row r="12" spans="1:46" s="299" customFormat="1" ht="30" customHeight="1" x14ac:dyDescent="0.25">
      <c r="A12" s="407"/>
      <c r="B12" s="408"/>
      <c r="C12" s="419"/>
      <c r="D12" s="1224" t="s">
        <v>542</v>
      </c>
      <c r="E12" s="53"/>
      <c r="F12" s="54">
        <v>400</v>
      </c>
      <c r="G12" s="91">
        <v>2016</v>
      </c>
      <c r="H12" s="197">
        <v>2016</v>
      </c>
      <c r="I12" s="219">
        <f t="shared" si="0"/>
        <v>27000</v>
      </c>
      <c r="J12" s="215">
        <v>0</v>
      </c>
      <c r="K12" s="218">
        <v>0</v>
      </c>
      <c r="L12" s="310">
        <f t="shared" si="1"/>
        <v>27000</v>
      </c>
      <c r="M12" s="305">
        <v>0</v>
      </c>
      <c r="N12" s="306">
        <v>27000</v>
      </c>
      <c r="O12" s="306">
        <v>0</v>
      </c>
      <c r="P12" s="217">
        <v>0</v>
      </c>
      <c r="Q12" s="218">
        <v>0</v>
      </c>
      <c r="R12" s="319">
        <v>0</v>
      </c>
      <c r="S12" s="320">
        <v>0</v>
      </c>
      <c r="T12" s="217">
        <v>0</v>
      </c>
      <c r="U12" s="218">
        <v>0</v>
      </c>
      <c r="V12" s="319">
        <v>0</v>
      </c>
      <c r="W12" s="320">
        <v>0</v>
      </c>
      <c r="X12" s="217">
        <v>0</v>
      </c>
      <c r="Y12" s="218">
        <v>0</v>
      </c>
      <c r="Z12" s="319">
        <v>0</v>
      </c>
      <c r="AA12" s="320">
        <v>0</v>
      </c>
      <c r="AB12" s="217">
        <v>0</v>
      </c>
      <c r="AC12" s="218">
        <v>0</v>
      </c>
      <c r="AD12" s="216">
        <v>0</v>
      </c>
      <c r="AE12" s="463"/>
      <c r="AF12" s="463"/>
      <c r="AG12" s="463"/>
      <c r="AH12" s="463"/>
      <c r="AI12" s="463"/>
      <c r="AJ12" s="463"/>
      <c r="AK12" s="463"/>
      <c r="AL12" s="463"/>
      <c r="AM12" s="463"/>
      <c r="AN12" s="463"/>
      <c r="AO12" s="463"/>
      <c r="AP12" s="463"/>
      <c r="AQ12" s="463"/>
      <c r="AR12" s="463"/>
      <c r="AS12" s="463"/>
      <c r="AT12" s="463"/>
    </row>
    <row r="13" spans="1:46" s="299" customFormat="1" ht="30" customHeight="1" x14ac:dyDescent="0.25">
      <c r="A13" s="407"/>
      <c r="B13" s="408"/>
      <c r="C13" s="419"/>
      <c r="D13" s="476" t="s">
        <v>546</v>
      </c>
      <c r="E13" s="53" t="s">
        <v>239</v>
      </c>
      <c r="F13" s="54">
        <v>400</v>
      </c>
      <c r="G13" s="233">
        <v>2016</v>
      </c>
      <c r="H13" s="233">
        <v>2016</v>
      </c>
      <c r="I13" s="219">
        <f t="shared" ref="I13" si="2">J13+K13+L13+SUM(R13:AD13)</f>
        <v>13000</v>
      </c>
      <c r="J13" s="215">
        <v>0</v>
      </c>
      <c r="K13" s="218">
        <v>0</v>
      </c>
      <c r="L13" s="310">
        <f t="shared" ref="L13:L15" si="3">M13+N13+O13+P13+Q13</f>
        <v>13000</v>
      </c>
      <c r="M13" s="1225">
        <v>0</v>
      </c>
      <c r="N13" s="306">
        <v>13000</v>
      </c>
      <c r="O13" s="306">
        <v>0</v>
      </c>
      <c r="P13" s="217">
        <v>0</v>
      </c>
      <c r="Q13" s="218">
        <v>0</v>
      </c>
      <c r="R13" s="319">
        <v>0</v>
      </c>
      <c r="S13" s="320">
        <v>0</v>
      </c>
      <c r="T13" s="217">
        <v>0</v>
      </c>
      <c r="U13" s="218">
        <v>0</v>
      </c>
      <c r="V13" s="319">
        <v>0</v>
      </c>
      <c r="W13" s="320">
        <v>0</v>
      </c>
      <c r="X13" s="217">
        <v>0</v>
      </c>
      <c r="Y13" s="218">
        <v>0</v>
      </c>
      <c r="Z13" s="319">
        <v>0</v>
      </c>
      <c r="AA13" s="320">
        <v>0</v>
      </c>
      <c r="AB13" s="217">
        <v>0</v>
      </c>
      <c r="AC13" s="218">
        <v>0</v>
      </c>
      <c r="AD13" s="216">
        <v>0</v>
      </c>
      <c r="AE13" s="1222"/>
      <c r="AF13" s="1222"/>
      <c r="AG13" s="1222"/>
      <c r="AH13" s="1222"/>
      <c r="AI13" s="1222"/>
      <c r="AJ13" s="1222"/>
      <c r="AK13" s="1222"/>
      <c r="AL13" s="1222"/>
      <c r="AM13" s="1222"/>
      <c r="AN13" s="1222"/>
      <c r="AO13" s="1222"/>
      <c r="AP13" s="1222"/>
      <c r="AQ13" s="1222"/>
      <c r="AR13" s="1222"/>
      <c r="AS13" s="1222"/>
      <c r="AT13" s="1222"/>
    </row>
    <row r="14" spans="1:46" s="299" customFormat="1" ht="30" customHeight="1" x14ac:dyDescent="0.25">
      <c r="A14" s="407"/>
      <c r="B14" s="408"/>
      <c r="C14" s="419"/>
      <c r="D14" s="725" t="s">
        <v>833</v>
      </c>
      <c r="E14" s="1223"/>
      <c r="F14" s="54">
        <v>400</v>
      </c>
      <c r="G14" s="233">
        <v>2016</v>
      </c>
      <c r="H14" s="233">
        <v>2016</v>
      </c>
      <c r="I14" s="222">
        <f t="shared" ref="I14" si="4">J14+K14+L14+SUM(R14:AD14)</f>
        <v>900</v>
      </c>
      <c r="J14" s="215">
        <v>0</v>
      </c>
      <c r="K14" s="218">
        <v>0</v>
      </c>
      <c r="L14" s="310">
        <f t="shared" si="3"/>
        <v>900</v>
      </c>
      <c r="M14" s="308">
        <v>0</v>
      </c>
      <c r="N14" s="309">
        <v>900</v>
      </c>
      <c r="O14" s="309">
        <v>0</v>
      </c>
      <c r="P14" s="217">
        <v>0</v>
      </c>
      <c r="Q14" s="218">
        <v>0</v>
      </c>
      <c r="R14" s="319">
        <v>0</v>
      </c>
      <c r="S14" s="320">
        <v>0</v>
      </c>
      <c r="T14" s="217">
        <v>0</v>
      </c>
      <c r="U14" s="218">
        <v>0</v>
      </c>
      <c r="V14" s="319">
        <v>0</v>
      </c>
      <c r="W14" s="320">
        <v>0</v>
      </c>
      <c r="X14" s="217">
        <v>0</v>
      </c>
      <c r="Y14" s="218">
        <v>0</v>
      </c>
      <c r="Z14" s="319">
        <v>0</v>
      </c>
      <c r="AA14" s="320">
        <v>0</v>
      </c>
      <c r="AB14" s="217">
        <v>0</v>
      </c>
      <c r="AC14" s="218">
        <v>0</v>
      </c>
      <c r="AD14" s="216">
        <v>0</v>
      </c>
      <c r="AE14" s="1222"/>
      <c r="AF14" s="1222"/>
      <c r="AG14" s="1222"/>
      <c r="AH14" s="1222"/>
      <c r="AI14" s="1222"/>
      <c r="AJ14" s="1222"/>
      <c r="AK14" s="1222"/>
      <c r="AL14" s="1222"/>
      <c r="AM14" s="1222"/>
      <c r="AN14" s="1222"/>
      <c r="AO14" s="1222"/>
      <c r="AP14" s="1222"/>
      <c r="AQ14" s="1222"/>
      <c r="AR14" s="1222"/>
      <c r="AS14" s="1222"/>
      <c r="AT14" s="1222"/>
    </row>
    <row r="15" spans="1:46" s="299" customFormat="1" ht="30" customHeight="1" thickBot="1" x14ac:dyDescent="0.3">
      <c r="A15" s="407"/>
      <c r="B15" s="408"/>
      <c r="C15" s="419"/>
      <c r="D15" s="860" t="s">
        <v>834</v>
      </c>
      <c r="E15" s="1226"/>
      <c r="F15" s="191">
        <v>400</v>
      </c>
      <c r="G15" s="388">
        <v>2016</v>
      </c>
      <c r="H15" s="198">
        <v>2016</v>
      </c>
      <c r="I15" s="223">
        <v>2000</v>
      </c>
      <c r="J15" s="1049">
        <v>0</v>
      </c>
      <c r="K15" s="237">
        <v>0</v>
      </c>
      <c r="L15" s="340">
        <f t="shared" si="3"/>
        <v>2000</v>
      </c>
      <c r="M15" s="1227">
        <v>0</v>
      </c>
      <c r="N15" s="312">
        <v>2000</v>
      </c>
      <c r="O15" s="312">
        <v>0</v>
      </c>
      <c r="P15" s="226">
        <v>0</v>
      </c>
      <c r="Q15" s="237">
        <v>0</v>
      </c>
      <c r="R15" s="332">
        <v>0</v>
      </c>
      <c r="S15" s="330">
        <v>0</v>
      </c>
      <c r="T15" s="226">
        <v>0</v>
      </c>
      <c r="U15" s="237">
        <v>0</v>
      </c>
      <c r="V15" s="332">
        <v>0</v>
      </c>
      <c r="W15" s="330">
        <v>0</v>
      </c>
      <c r="X15" s="226">
        <v>0</v>
      </c>
      <c r="Y15" s="237">
        <v>0</v>
      </c>
      <c r="Z15" s="332">
        <v>0</v>
      </c>
      <c r="AA15" s="330">
        <v>0</v>
      </c>
      <c r="AB15" s="226">
        <v>0</v>
      </c>
      <c r="AC15" s="237">
        <v>0</v>
      </c>
      <c r="AD15" s="225">
        <v>0</v>
      </c>
      <c r="AE15" s="463"/>
      <c r="AF15" s="463"/>
      <c r="AG15" s="463"/>
      <c r="AH15" s="463"/>
      <c r="AI15" s="463"/>
      <c r="AJ15" s="463"/>
      <c r="AK15" s="463"/>
      <c r="AL15" s="463"/>
      <c r="AM15" s="463"/>
      <c r="AN15" s="463"/>
      <c r="AO15" s="463"/>
      <c r="AP15" s="463"/>
      <c r="AQ15" s="463"/>
      <c r="AR15" s="463"/>
      <c r="AS15" s="463"/>
      <c r="AT15" s="463"/>
    </row>
    <row r="16" spans="1:46" s="43" customFormat="1" ht="30" customHeight="1" thickBot="1" x14ac:dyDescent="0.3">
      <c r="A16" s="288"/>
      <c r="B16" s="289"/>
      <c r="C16" s="290"/>
      <c r="D16" s="1349" t="s">
        <v>58</v>
      </c>
      <c r="E16" s="1433"/>
      <c r="F16" s="1433"/>
      <c r="G16" s="1433"/>
      <c r="H16" s="1434"/>
      <c r="I16" s="1146">
        <f t="shared" ref="I16:AD16" si="5">SUM(I7:I15)</f>
        <v>278786</v>
      </c>
      <c r="J16" s="1146">
        <f t="shared" si="5"/>
        <v>16786</v>
      </c>
      <c r="K16" s="1146">
        <f t="shared" si="5"/>
        <v>35100</v>
      </c>
      <c r="L16" s="1146">
        <f t="shared" si="5"/>
        <v>206900</v>
      </c>
      <c r="M16" s="1146">
        <f t="shared" si="5"/>
        <v>0</v>
      </c>
      <c r="N16" s="1146">
        <f t="shared" si="5"/>
        <v>206900</v>
      </c>
      <c r="O16" s="1146">
        <f t="shared" si="5"/>
        <v>0</v>
      </c>
      <c r="P16" s="1146">
        <f t="shared" si="5"/>
        <v>0</v>
      </c>
      <c r="Q16" s="1146">
        <f t="shared" si="5"/>
        <v>0</v>
      </c>
      <c r="R16" s="1146">
        <f t="shared" si="5"/>
        <v>20000</v>
      </c>
      <c r="S16" s="1146">
        <f t="shared" si="5"/>
        <v>0</v>
      </c>
      <c r="T16" s="1146">
        <f t="shared" si="5"/>
        <v>0</v>
      </c>
      <c r="U16" s="1146">
        <f t="shared" si="5"/>
        <v>0</v>
      </c>
      <c r="V16" s="1146">
        <f t="shared" si="5"/>
        <v>0</v>
      </c>
      <c r="W16" s="1146">
        <f t="shared" si="5"/>
        <v>0</v>
      </c>
      <c r="X16" s="1146">
        <f t="shared" si="5"/>
        <v>0</v>
      </c>
      <c r="Y16" s="1146">
        <f t="shared" si="5"/>
        <v>0</v>
      </c>
      <c r="Z16" s="1146">
        <f t="shared" si="5"/>
        <v>0</v>
      </c>
      <c r="AA16" s="1146">
        <f t="shared" si="5"/>
        <v>0</v>
      </c>
      <c r="AB16" s="1146">
        <f t="shared" si="5"/>
        <v>0</v>
      </c>
      <c r="AC16" s="1146">
        <f t="shared" si="5"/>
        <v>0</v>
      </c>
      <c r="AD16" s="1146">
        <f t="shared" si="5"/>
        <v>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43" customFormat="1" ht="7.5" customHeight="1" thickBot="1" x14ac:dyDescent="0.3">
      <c r="A17" s="68"/>
      <c r="B17" s="68"/>
      <c r="C17" s="68"/>
      <c r="D17" s="74"/>
      <c r="E17" s="74"/>
      <c r="F17" s="74"/>
      <c r="G17" s="74"/>
      <c r="H17" s="74"/>
      <c r="I17" s="113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4" customFormat="1" ht="15.95" customHeight="1" x14ac:dyDescent="0.25">
      <c r="A18" s="68"/>
      <c r="B18" s="68"/>
      <c r="C18" s="68"/>
      <c r="D18" s="25" t="s">
        <v>83</v>
      </c>
      <c r="E18" s="202"/>
      <c r="F18" s="202"/>
      <c r="G18" s="202"/>
      <c r="H18" s="202"/>
      <c r="I18" s="10" t="s">
        <v>74</v>
      </c>
      <c r="J18" s="85" t="s">
        <v>108</v>
      </c>
      <c r="K18" s="17" t="s">
        <v>84</v>
      </c>
      <c r="L18" s="17"/>
      <c r="M18" s="17" t="s">
        <v>115</v>
      </c>
      <c r="N18" s="85"/>
      <c r="O18" s="85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78"/>
      <c r="AA18" s="75"/>
      <c r="AB18" s="75"/>
      <c r="AC18" s="76"/>
      <c r="AD18" s="16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4" customFormat="1" ht="15.95" customHeight="1" x14ac:dyDescent="0.25">
      <c r="A19" s="58"/>
      <c r="B19" s="58"/>
      <c r="C19" s="58"/>
      <c r="D19" s="13"/>
      <c r="E19" s="203"/>
      <c r="F19" s="203"/>
      <c r="G19" s="203"/>
      <c r="H19" s="203"/>
      <c r="I19" s="12" t="s">
        <v>75</v>
      </c>
      <c r="J19" s="20" t="s">
        <v>108</v>
      </c>
      <c r="K19" s="18" t="s">
        <v>85</v>
      </c>
      <c r="L19" s="18"/>
      <c r="M19" s="18" t="s">
        <v>112</v>
      </c>
      <c r="N19" s="20"/>
      <c r="O19" s="20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  <c r="AA19" s="76"/>
      <c r="AB19" s="76"/>
      <c r="AC19" s="76"/>
      <c r="AD19" s="16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3" customFormat="1" ht="15.95" customHeight="1" x14ac:dyDescent="0.25">
      <c r="A20" s="65"/>
      <c r="B20" s="66"/>
      <c r="C20" s="67"/>
      <c r="D20" s="81"/>
      <c r="E20" s="203"/>
      <c r="F20" s="203"/>
      <c r="G20" s="203"/>
      <c r="H20" s="203"/>
      <c r="I20" s="12" t="s">
        <v>76</v>
      </c>
      <c r="J20" s="20" t="s">
        <v>108</v>
      </c>
      <c r="K20" s="21" t="s">
        <v>221</v>
      </c>
      <c r="L20" s="18"/>
      <c r="M20" s="20"/>
      <c r="N20" s="20"/>
      <c r="O20" s="20"/>
      <c r="P20" s="21"/>
      <c r="Q20" s="79"/>
      <c r="R20" s="79"/>
      <c r="S20" s="79"/>
      <c r="T20" s="79"/>
      <c r="U20" s="79"/>
      <c r="V20" s="79"/>
      <c r="W20" s="79"/>
      <c r="X20" s="79"/>
      <c r="Y20" s="79"/>
      <c r="Z20" s="82"/>
      <c r="AA20" s="9"/>
      <c r="AB20" s="9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3" customFormat="1" ht="15.95" customHeight="1" thickBot="1" x14ac:dyDescent="0.3">
      <c r="A21" s="4"/>
      <c r="B21" s="66"/>
      <c r="C21" s="67"/>
      <c r="D21" s="83"/>
      <c r="E21" s="204"/>
      <c r="F21" s="204"/>
      <c r="G21" s="204"/>
      <c r="H21" s="204"/>
      <c r="I21" s="11" t="s">
        <v>77</v>
      </c>
      <c r="J21" s="22" t="s">
        <v>108</v>
      </c>
      <c r="K21" s="23" t="s">
        <v>222</v>
      </c>
      <c r="L21" s="24"/>
      <c r="M21" s="22"/>
      <c r="N21" s="22"/>
      <c r="O21" s="22"/>
      <c r="P21" s="23"/>
      <c r="Q21" s="35"/>
      <c r="R21" s="35"/>
      <c r="S21" s="35"/>
      <c r="T21" s="35"/>
      <c r="U21" s="35"/>
      <c r="V21" s="35"/>
      <c r="W21" s="35"/>
      <c r="X21" s="35"/>
      <c r="Y21" s="35"/>
      <c r="Z21" s="14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3" customFormat="1" ht="21.95" customHeight="1" x14ac:dyDescent="0.25">
      <c r="A22" s="4"/>
      <c r="B22" s="66"/>
      <c r="C22" s="67"/>
      <c r="E22" s="2"/>
      <c r="F22" s="2"/>
      <c r="G22" s="2"/>
      <c r="H22" s="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3" customFormat="1" ht="21.95" customHeight="1" x14ac:dyDescent="0.2">
      <c r="E23" s="2"/>
      <c r="F23" s="2"/>
      <c r="G23" s="2"/>
      <c r="H23" s="2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" customFormat="1" ht="21.95" customHeight="1" x14ac:dyDescent="0.2">
      <c r="A24" s="3"/>
      <c r="B24" s="3"/>
      <c r="C24" s="3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" customFormat="1" ht="21.95" customHeight="1" x14ac:dyDescent="0.2">
      <c r="A25" s="3"/>
      <c r="B25" s="3"/>
      <c r="C25" s="3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" customFormat="1" ht="21.95" customHeight="1" x14ac:dyDescent="0.2">
      <c r="A26" s="3"/>
      <c r="B26" s="3"/>
      <c r="C26" s="3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2" customFormat="1" ht="21.95" customHeight="1" x14ac:dyDescent="0.2">
      <c r="A27" s="3"/>
      <c r="B27" s="3"/>
      <c r="C27" s="3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" customFormat="1" ht="21.95" customHeight="1" x14ac:dyDescent="0.2">
      <c r="E28"/>
      <c r="F28"/>
      <c r="G28"/>
      <c r="H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" customFormat="1" ht="21.95" customHeight="1" x14ac:dyDescent="0.2">
      <c r="E29"/>
      <c r="F29"/>
      <c r="G29"/>
      <c r="H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2" customFormat="1" ht="21.95" customHeight="1" x14ac:dyDescent="0.2">
      <c r="E30"/>
      <c r="F30"/>
      <c r="G30"/>
      <c r="H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2" customFormat="1" ht="21.95" customHeight="1" x14ac:dyDescent="0.2">
      <c r="E31"/>
      <c r="F31"/>
      <c r="G31"/>
      <c r="H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ht="21.95" customHeight="1" x14ac:dyDescent="0.2">
      <c r="A32" s="2"/>
      <c r="B32" s="2"/>
      <c r="C32" s="2"/>
    </row>
    <row r="33" spans="1:3" ht="21.95" customHeight="1" x14ac:dyDescent="0.2">
      <c r="A33" s="2"/>
      <c r="B33" s="2"/>
      <c r="C33" s="2"/>
    </row>
    <row r="34" spans="1:3" ht="21.95" customHeight="1" x14ac:dyDescent="0.2">
      <c r="A34" s="2"/>
      <c r="B34" s="2"/>
      <c r="C34" s="2"/>
    </row>
    <row r="35" spans="1:3" ht="21.95" customHeight="1" x14ac:dyDescent="0.2">
      <c r="A35" s="2"/>
      <c r="B35" s="2"/>
      <c r="C35" s="2"/>
    </row>
    <row r="36" spans="1:3" ht="21.95" customHeight="1" x14ac:dyDescent="0.2"/>
    <row r="37" spans="1:3" ht="21.95" customHeight="1" x14ac:dyDescent="0.2"/>
    <row r="38" spans="1:3" ht="21.95" customHeight="1" x14ac:dyDescent="0.2"/>
    <row r="39" spans="1:3" ht="21.95" customHeight="1" x14ac:dyDescent="0.2"/>
    <row r="40" spans="1:3" ht="21.95" customHeight="1" x14ac:dyDescent="0.2"/>
    <row r="41" spans="1:3" ht="21.95" customHeight="1" x14ac:dyDescent="0.2"/>
    <row r="42" spans="1:3" ht="21.95" customHeight="1" x14ac:dyDescent="0.2"/>
    <row r="43" spans="1:3" ht="21.95" customHeight="1" x14ac:dyDescent="0.2"/>
  </sheetData>
  <mergeCells count="27">
    <mergeCell ref="D16:H16"/>
    <mergeCell ref="AC1:AD1"/>
    <mergeCell ref="A3:C4"/>
    <mergeCell ref="D4:D6"/>
    <mergeCell ref="E4:E6"/>
    <mergeCell ref="F4:F6"/>
    <mergeCell ref="G4:H4"/>
    <mergeCell ref="I4:I6"/>
    <mergeCell ref="M4:Q4"/>
    <mergeCell ref="R4:AC4"/>
    <mergeCell ref="AD4:AD6"/>
    <mergeCell ref="A5:A6"/>
    <mergeCell ref="B5:B6"/>
    <mergeCell ref="C5:C6"/>
    <mergeCell ref="G5:G6"/>
    <mergeCell ref="Z5:AC5"/>
    <mergeCell ref="R5:U5"/>
    <mergeCell ref="V5:Y5"/>
    <mergeCell ref="H5:H6"/>
    <mergeCell ref="J5:J6"/>
    <mergeCell ref="K5:K6"/>
    <mergeCell ref="L5:L6"/>
    <mergeCell ref="M5:M6"/>
    <mergeCell ref="N5:N6"/>
    <mergeCell ref="O5:O6"/>
    <mergeCell ref="P5:P6"/>
    <mergeCell ref="Q5:Q6"/>
  </mergeCells>
  <phoneticPr fontId="38" type="noConversion"/>
  <pageMargins left="0" right="0" top="0.98425196850393704" bottom="0.19685039370078741" header="0.59055118110236227" footer="0.19685039370078741"/>
  <pageSetup paperSize="9" scale="48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ignoredErrors>
    <ignoredError sqref="I7:I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6"/>
  <sheetViews>
    <sheetView zoomScale="75" zoomScaleNormal="75" zoomScaleSheetLayoutView="75" workbookViewId="0">
      <selection activeCell="L31" sqref="L3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7" width="5" customWidth="1"/>
    <col min="8" max="8" width="4.7109375" customWidth="1"/>
    <col min="9" max="9" width="13.5703125" customWidth="1"/>
    <col min="10" max="30" width="10.7109375" customWidth="1"/>
    <col min="31" max="31" width="11.42578125" customWidth="1"/>
  </cols>
  <sheetData>
    <row r="1" spans="1:46" ht="15" x14ac:dyDescent="0.25">
      <c r="AC1" s="1330" t="s">
        <v>41</v>
      </c>
      <c r="AD1" s="1330"/>
      <c r="AE1" s="285"/>
    </row>
    <row r="2" spans="1:46" ht="24.75" customHeight="1" x14ac:dyDescent="0.25">
      <c r="A2" s="6"/>
      <c r="D2" s="117" t="s">
        <v>127</v>
      </c>
      <c r="E2" s="1442" t="s">
        <v>143</v>
      </c>
      <c r="F2" s="1442"/>
      <c r="G2" s="1442"/>
      <c r="H2" s="1442"/>
      <c r="I2" s="1442"/>
      <c r="J2" s="15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.75" customHeight="1" thickBot="1" x14ac:dyDescent="0.25">
      <c r="A3" s="1228" t="s">
        <v>154</v>
      </c>
      <c r="B3" s="1229"/>
      <c r="C3" s="1229"/>
      <c r="D3" s="122" t="s">
        <v>35</v>
      </c>
      <c r="E3" s="400"/>
      <c r="F3" s="400"/>
      <c r="G3" s="1438"/>
      <c r="H3" s="1439"/>
      <c r="I3" s="401"/>
      <c r="J3" s="402"/>
      <c r="K3" s="402"/>
      <c r="L3" s="402"/>
      <c r="M3" s="1440"/>
      <c r="N3" s="1441"/>
      <c r="O3" s="1441"/>
      <c r="P3" s="1441"/>
      <c r="Q3" s="1441"/>
      <c r="R3" s="1440"/>
      <c r="S3" s="1440"/>
      <c r="T3" s="1440"/>
      <c r="U3" s="1440"/>
      <c r="V3" s="1440"/>
      <c r="W3" s="1440"/>
      <c r="X3" s="1440"/>
      <c r="Y3" s="1440"/>
      <c r="Z3" s="1440"/>
      <c r="AA3" s="1440"/>
      <c r="AB3" s="1440"/>
      <c r="AC3" s="1440"/>
      <c r="AD3" s="401"/>
    </row>
    <row r="4" spans="1:46" ht="15.75" customHeight="1" thickBot="1" x14ac:dyDescent="0.25">
      <c r="A4" s="1231"/>
      <c r="B4" s="1232"/>
      <c r="C4" s="1233"/>
      <c r="D4" s="1391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299" customFormat="1" ht="30" customHeight="1" x14ac:dyDescent="0.25">
      <c r="A7" s="407"/>
      <c r="B7" s="408"/>
      <c r="C7" s="419"/>
      <c r="D7" s="195" t="s">
        <v>547</v>
      </c>
      <c r="E7" s="53" t="s">
        <v>231</v>
      </c>
      <c r="F7" s="54">
        <v>400</v>
      </c>
      <c r="G7" s="54">
        <v>2012</v>
      </c>
      <c r="H7" s="91">
        <v>2016</v>
      </c>
      <c r="I7" s="219">
        <f t="shared" ref="I7:I11" si="0">J7+K7+L7+SUM(R7:AD7)</f>
        <v>82026</v>
      </c>
      <c r="J7" s="215">
        <f>26+800</f>
        <v>826</v>
      </c>
      <c r="K7" s="218">
        <v>600</v>
      </c>
      <c r="L7" s="301">
        <f t="shared" ref="L7:L14" si="1">M7+N7+O7+P7+Q7</f>
        <v>50600</v>
      </c>
      <c r="M7" s="305">
        <v>0</v>
      </c>
      <c r="N7" s="306">
        <v>30000</v>
      </c>
      <c r="O7" s="306">
        <v>0</v>
      </c>
      <c r="P7" s="217">
        <v>20000</v>
      </c>
      <c r="Q7" s="218">
        <v>600</v>
      </c>
      <c r="R7" s="319">
        <v>30000</v>
      </c>
      <c r="S7" s="320">
        <v>0</v>
      </c>
      <c r="T7" s="217">
        <v>0</v>
      </c>
      <c r="U7" s="218">
        <v>0</v>
      </c>
      <c r="V7" s="319">
        <v>0</v>
      </c>
      <c r="W7" s="320">
        <v>0</v>
      </c>
      <c r="X7" s="217">
        <v>0</v>
      </c>
      <c r="Y7" s="218">
        <v>0</v>
      </c>
      <c r="Z7" s="319">
        <v>0</v>
      </c>
      <c r="AA7" s="320">
        <v>0</v>
      </c>
      <c r="AB7" s="217">
        <v>0</v>
      </c>
      <c r="AC7" s="218">
        <v>0</v>
      </c>
      <c r="AD7" s="216">
        <v>0</v>
      </c>
      <c r="AE7" s="500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00"/>
      <c r="AQ7" s="500"/>
      <c r="AR7" s="500"/>
      <c r="AS7" s="500"/>
      <c r="AT7" s="500"/>
    </row>
    <row r="8" spans="1:46" s="299" customFormat="1" ht="30" customHeight="1" x14ac:dyDescent="0.25">
      <c r="A8" s="407"/>
      <c r="B8" s="408"/>
      <c r="C8" s="419"/>
      <c r="D8" s="195" t="s">
        <v>548</v>
      </c>
      <c r="E8" s="53" t="s">
        <v>229</v>
      </c>
      <c r="F8" s="54">
        <v>400</v>
      </c>
      <c r="G8" s="54">
        <v>2016</v>
      </c>
      <c r="H8" s="91">
        <v>2016</v>
      </c>
      <c r="I8" s="219">
        <f t="shared" si="0"/>
        <v>5000</v>
      </c>
      <c r="J8" s="215">
        <v>0</v>
      </c>
      <c r="K8" s="218">
        <v>0</v>
      </c>
      <c r="L8" s="301">
        <f t="shared" si="1"/>
        <v>5000</v>
      </c>
      <c r="M8" s="305">
        <v>0</v>
      </c>
      <c r="N8" s="306">
        <v>5000</v>
      </c>
      <c r="O8" s="306">
        <v>0</v>
      </c>
      <c r="P8" s="217">
        <v>0</v>
      </c>
      <c r="Q8" s="218">
        <v>0</v>
      </c>
      <c r="R8" s="319">
        <v>0</v>
      </c>
      <c r="S8" s="320">
        <v>0</v>
      </c>
      <c r="T8" s="217">
        <v>0</v>
      </c>
      <c r="U8" s="218">
        <v>0</v>
      </c>
      <c r="V8" s="319">
        <v>0</v>
      </c>
      <c r="W8" s="320">
        <v>0</v>
      </c>
      <c r="X8" s="217">
        <v>0</v>
      </c>
      <c r="Y8" s="218">
        <v>0</v>
      </c>
      <c r="Z8" s="319">
        <v>0</v>
      </c>
      <c r="AA8" s="320">
        <v>0</v>
      </c>
      <c r="AB8" s="217">
        <v>0</v>
      </c>
      <c r="AC8" s="218">
        <v>0</v>
      </c>
      <c r="AD8" s="216">
        <v>0</v>
      </c>
      <c r="AE8" s="500"/>
      <c r="AF8" s="500"/>
      <c r="AG8" s="500"/>
      <c r="AH8" s="500"/>
      <c r="AI8" s="500"/>
      <c r="AJ8" s="500"/>
      <c r="AK8" s="500"/>
      <c r="AL8" s="500"/>
      <c r="AM8" s="500"/>
      <c r="AN8" s="500"/>
      <c r="AO8" s="500"/>
      <c r="AP8" s="500"/>
      <c r="AQ8" s="500"/>
      <c r="AR8" s="500"/>
      <c r="AS8" s="500"/>
      <c r="AT8" s="500"/>
    </row>
    <row r="9" spans="1:46" s="299" customFormat="1" ht="30" customHeight="1" x14ac:dyDescent="0.25">
      <c r="A9" s="407"/>
      <c r="B9" s="408"/>
      <c r="C9" s="419"/>
      <c r="D9" s="195" t="s">
        <v>549</v>
      </c>
      <c r="E9" s="53" t="s">
        <v>229</v>
      </c>
      <c r="F9" s="54">
        <v>400</v>
      </c>
      <c r="G9" s="54">
        <v>2016</v>
      </c>
      <c r="H9" s="91">
        <v>2016</v>
      </c>
      <c r="I9" s="219">
        <f t="shared" si="0"/>
        <v>7500</v>
      </c>
      <c r="J9" s="215">
        <v>0</v>
      </c>
      <c r="K9" s="218">
        <v>0</v>
      </c>
      <c r="L9" s="301">
        <f t="shared" si="1"/>
        <v>7500</v>
      </c>
      <c r="M9" s="305">
        <v>0</v>
      </c>
      <c r="N9" s="306">
        <v>7500</v>
      </c>
      <c r="O9" s="306">
        <v>0</v>
      </c>
      <c r="P9" s="217">
        <v>0</v>
      </c>
      <c r="Q9" s="218">
        <v>0</v>
      </c>
      <c r="R9" s="319">
        <v>0</v>
      </c>
      <c r="S9" s="320">
        <v>0</v>
      </c>
      <c r="T9" s="217">
        <v>0</v>
      </c>
      <c r="U9" s="218">
        <v>0</v>
      </c>
      <c r="V9" s="319">
        <v>0</v>
      </c>
      <c r="W9" s="320">
        <v>0</v>
      </c>
      <c r="X9" s="217">
        <v>0</v>
      </c>
      <c r="Y9" s="218">
        <v>0</v>
      </c>
      <c r="Z9" s="319">
        <v>0</v>
      </c>
      <c r="AA9" s="320">
        <v>0</v>
      </c>
      <c r="AB9" s="217">
        <v>0</v>
      </c>
      <c r="AC9" s="218">
        <v>0</v>
      </c>
      <c r="AD9" s="216">
        <v>0</v>
      </c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</row>
    <row r="10" spans="1:46" s="299" customFormat="1" ht="30" customHeight="1" x14ac:dyDescent="0.25">
      <c r="A10" s="407"/>
      <c r="B10" s="408"/>
      <c r="C10" s="419"/>
      <c r="D10" s="423" t="s">
        <v>550</v>
      </c>
      <c r="E10" s="53" t="s">
        <v>229</v>
      </c>
      <c r="F10" s="54">
        <v>400</v>
      </c>
      <c r="G10" s="54">
        <v>2015</v>
      </c>
      <c r="H10" s="91">
        <v>2015</v>
      </c>
      <c r="I10" s="219">
        <f t="shared" si="0"/>
        <v>1000</v>
      </c>
      <c r="J10" s="215">
        <v>0</v>
      </c>
      <c r="K10" s="218">
        <v>0</v>
      </c>
      <c r="L10" s="301">
        <f t="shared" si="1"/>
        <v>1000</v>
      </c>
      <c r="M10" s="305">
        <v>0</v>
      </c>
      <c r="N10" s="306">
        <v>1000</v>
      </c>
      <c r="O10" s="306">
        <v>0</v>
      </c>
      <c r="P10" s="217">
        <v>0</v>
      </c>
      <c r="Q10" s="218">
        <v>0</v>
      </c>
      <c r="R10" s="319">
        <v>0</v>
      </c>
      <c r="S10" s="320">
        <v>0</v>
      </c>
      <c r="T10" s="217">
        <v>0</v>
      </c>
      <c r="U10" s="218">
        <v>0</v>
      </c>
      <c r="V10" s="319">
        <v>0</v>
      </c>
      <c r="W10" s="320">
        <v>0</v>
      </c>
      <c r="X10" s="217">
        <v>0</v>
      </c>
      <c r="Y10" s="218">
        <v>0</v>
      </c>
      <c r="Z10" s="319">
        <v>0</v>
      </c>
      <c r="AA10" s="320">
        <v>0</v>
      </c>
      <c r="AB10" s="217">
        <v>0</v>
      </c>
      <c r="AC10" s="218">
        <v>0</v>
      </c>
      <c r="AD10" s="216">
        <v>0</v>
      </c>
      <c r="AE10" s="753"/>
      <c r="AF10" s="753"/>
      <c r="AG10" s="753"/>
      <c r="AH10" s="753"/>
      <c r="AI10" s="753"/>
      <c r="AJ10" s="753"/>
      <c r="AK10" s="753"/>
      <c r="AL10" s="753"/>
      <c r="AM10" s="753"/>
      <c r="AN10" s="753"/>
      <c r="AO10" s="753"/>
      <c r="AP10" s="753"/>
      <c r="AQ10" s="753"/>
      <c r="AR10" s="753"/>
      <c r="AS10" s="753"/>
      <c r="AT10" s="753"/>
    </row>
    <row r="11" spans="1:46" s="299" customFormat="1" ht="32.25" customHeight="1" thickBot="1" x14ac:dyDescent="0.3">
      <c r="A11" s="407"/>
      <c r="B11" s="408"/>
      <c r="C11" s="419"/>
      <c r="D11" s="195" t="s">
        <v>551</v>
      </c>
      <c r="E11" s="53" t="s">
        <v>229</v>
      </c>
      <c r="F11" s="54">
        <v>400</v>
      </c>
      <c r="G11" s="54">
        <v>2015</v>
      </c>
      <c r="H11" s="91">
        <v>2015</v>
      </c>
      <c r="I11" s="219">
        <f t="shared" si="0"/>
        <v>2000</v>
      </c>
      <c r="J11" s="215">
        <v>0</v>
      </c>
      <c r="K11" s="218">
        <v>0</v>
      </c>
      <c r="L11" s="301">
        <f t="shared" si="1"/>
        <v>2000</v>
      </c>
      <c r="M11" s="305">
        <v>0</v>
      </c>
      <c r="N11" s="306">
        <v>2000</v>
      </c>
      <c r="O11" s="306">
        <v>0</v>
      </c>
      <c r="P11" s="217">
        <v>0</v>
      </c>
      <c r="Q11" s="218">
        <v>0</v>
      </c>
      <c r="R11" s="319">
        <v>0</v>
      </c>
      <c r="S11" s="320">
        <v>0</v>
      </c>
      <c r="T11" s="217">
        <v>0</v>
      </c>
      <c r="U11" s="218">
        <v>0</v>
      </c>
      <c r="V11" s="319">
        <v>0</v>
      </c>
      <c r="W11" s="320">
        <v>0</v>
      </c>
      <c r="X11" s="217">
        <v>0</v>
      </c>
      <c r="Y11" s="218">
        <v>0</v>
      </c>
      <c r="Z11" s="319">
        <v>0</v>
      </c>
      <c r="AA11" s="320">
        <v>0</v>
      </c>
      <c r="AB11" s="217">
        <v>0</v>
      </c>
      <c r="AC11" s="218">
        <v>0</v>
      </c>
      <c r="AD11" s="216">
        <v>0</v>
      </c>
      <c r="AE11" s="500"/>
      <c r="AF11" s="500"/>
      <c r="AG11" s="500"/>
      <c r="AH11" s="500"/>
      <c r="AI11" s="500"/>
      <c r="AJ11" s="500"/>
      <c r="AK11" s="500"/>
      <c r="AL11" s="500"/>
      <c r="AM11" s="500"/>
      <c r="AN11" s="500"/>
      <c r="AO11" s="500"/>
      <c r="AP11" s="500"/>
      <c r="AQ11" s="500"/>
      <c r="AR11" s="500"/>
      <c r="AS11" s="500"/>
      <c r="AT11" s="500"/>
    </row>
    <row r="12" spans="1:46" s="41" customFormat="1" ht="30" customHeight="1" thickBot="1" x14ac:dyDescent="0.3">
      <c r="A12" s="506"/>
      <c r="B12" s="404"/>
      <c r="C12" s="507"/>
      <c r="D12" s="450" t="s">
        <v>36</v>
      </c>
      <c r="E12" s="1435"/>
      <c r="F12" s="1436"/>
      <c r="G12" s="1436"/>
      <c r="H12" s="1436"/>
      <c r="I12" s="1436"/>
      <c r="J12" s="1436"/>
      <c r="K12" s="1436"/>
      <c r="L12" s="1436"/>
      <c r="M12" s="1436"/>
      <c r="N12" s="1436"/>
      <c r="O12" s="1436"/>
      <c r="P12" s="1436"/>
      <c r="Q12" s="1436"/>
      <c r="R12" s="1436"/>
      <c r="S12" s="1436"/>
      <c r="T12" s="1436"/>
      <c r="U12" s="1436"/>
      <c r="V12" s="1436"/>
      <c r="W12" s="1436"/>
      <c r="X12" s="1436"/>
      <c r="Y12" s="1436"/>
      <c r="Z12" s="1436"/>
      <c r="AA12" s="1436"/>
      <c r="AB12" s="1436"/>
      <c r="AC12" s="1436"/>
      <c r="AD12" s="1437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41" customFormat="1" ht="30" customHeight="1" x14ac:dyDescent="0.25">
      <c r="A13" s="506"/>
      <c r="B13" s="404"/>
      <c r="C13" s="507"/>
      <c r="D13" s="425" t="s">
        <v>552</v>
      </c>
      <c r="E13" s="51"/>
      <c r="F13" s="52"/>
      <c r="G13" s="807">
        <v>2016</v>
      </c>
      <c r="H13" s="808">
        <v>2016</v>
      </c>
      <c r="I13" s="206">
        <f t="shared" ref="I13:I14" si="2">J13+K13+L13+SUM(R13:AD13)</f>
        <v>20000</v>
      </c>
      <c r="J13" s="215">
        <v>0</v>
      </c>
      <c r="K13" s="218">
        <v>0</v>
      </c>
      <c r="L13" s="301">
        <f t="shared" si="1"/>
        <v>20000</v>
      </c>
      <c r="M13" s="305">
        <v>0</v>
      </c>
      <c r="N13" s="304">
        <v>20000</v>
      </c>
      <c r="O13" s="304">
        <v>0</v>
      </c>
      <c r="P13" s="217">
        <v>0</v>
      </c>
      <c r="Q13" s="218">
        <v>0</v>
      </c>
      <c r="R13" s="319">
        <v>0</v>
      </c>
      <c r="S13" s="320">
        <v>0</v>
      </c>
      <c r="T13" s="217">
        <v>0</v>
      </c>
      <c r="U13" s="218">
        <v>0</v>
      </c>
      <c r="V13" s="319">
        <v>0</v>
      </c>
      <c r="W13" s="320">
        <v>0</v>
      </c>
      <c r="X13" s="217">
        <v>0</v>
      </c>
      <c r="Y13" s="218">
        <v>0</v>
      </c>
      <c r="Z13" s="319">
        <v>0</v>
      </c>
      <c r="AA13" s="320">
        <v>0</v>
      </c>
      <c r="AB13" s="217">
        <v>0</v>
      </c>
      <c r="AC13" s="218">
        <v>0</v>
      </c>
      <c r="AD13" s="216">
        <v>0</v>
      </c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</row>
    <row r="14" spans="1:46" s="42" customFormat="1" ht="30" customHeight="1" thickBot="1" x14ac:dyDescent="0.3">
      <c r="A14" s="407"/>
      <c r="B14" s="408"/>
      <c r="C14" s="419"/>
      <c r="D14" s="425" t="s">
        <v>553</v>
      </c>
      <c r="E14" s="53"/>
      <c r="F14" s="54"/>
      <c r="G14" s="805">
        <v>2016</v>
      </c>
      <c r="H14" s="806">
        <v>2019</v>
      </c>
      <c r="I14" s="219">
        <f t="shared" si="2"/>
        <v>49000</v>
      </c>
      <c r="J14" s="215">
        <v>0</v>
      </c>
      <c r="K14" s="218">
        <v>0</v>
      </c>
      <c r="L14" s="301">
        <f t="shared" si="1"/>
        <v>7000</v>
      </c>
      <c r="M14" s="305">
        <v>0</v>
      </c>
      <c r="N14" s="306">
        <v>7000</v>
      </c>
      <c r="O14" s="306">
        <v>0</v>
      </c>
      <c r="P14" s="217">
        <v>0</v>
      </c>
      <c r="Q14" s="218">
        <v>0</v>
      </c>
      <c r="R14" s="319">
        <v>14000</v>
      </c>
      <c r="S14" s="320">
        <v>0</v>
      </c>
      <c r="T14" s="217">
        <v>0</v>
      </c>
      <c r="U14" s="218">
        <v>0</v>
      </c>
      <c r="V14" s="319">
        <v>14000</v>
      </c>
      <c r="W14" s="320">
        <v>0</v>
      </c>
      <c r="X14" s="217">
        <v>0</v>
      </c>
      <c r="Y14" s="218">
        <v>0</v>
      </c>
      <c r="Z14" s="319">
        <v>14000</v>
      </c>
      <c r="AA14" s="320">
        <v>0</v>
      </c>
      <c r="AB14" s="217">
        <v>0</v>
      </c>
      <c r="AC14" s="218">
        <v>0</v>
      </c>
      <c r="AD14" s="216">
        <v>0</v>
      </c>
      <c r="AE14" s="463"/>
      <c r="AF14" s="463"/>
      <c r="AG14" s="463"/>
      <c r="AH14" s="463"/>
      <c r="AI14" s="463"/>
      <c r="AJ14" s="463"/>
      <c r="AK14" s="463"/>
      <c r="AL14" s="463"/>
      <c r="AM14" s="463"/>
      <c r="AN14" s="463"/>
      <c r="AO14" s="463"/>
      <c r="AP14" s="463"/>
      <c r="AQ14" s="463"/>
      <c r="AR14" s="463"/>
      <c r="AS14" s="463"/>
      <c r="AT14" s="463"/>
    </row>
    <row r="15" spans="1:46" s="43" customFormat="1" ht="30" customHeight="1" thickBot="1" x14ac:dyDescent="0.3">
      <c r="A15" s="288"/>
      <c r="B15" s="289"/>
      <c r="C15" s="290"/>
      <c r="D15" s="1345" t="s">
        <v>58</v>
      </c>
      <c r="E15" s="1346"/>
      <c r="F15" s="1346"/>
      <c r="G15" s="1346"/>
      <c r="H15" s="1346"/>
      <c r="I15" s="1139">
        <f t="shared" ref="I15:AD15" si="3">SUM(I7:I14)</f>
        <v>166526</v>
      </c>
      <c r="J15" s="1139">
        <f t="shared" si="3"/>
        <v>826</v>
      </c>
      <c r="K15" s="1139">
        <f t="shared" si="3"/>
        <v>600</v>
      </c>
      <c r="L15" s="1139">
        <f t="shared" si="3"/>
        <v>93100</v>
      </c>
      <c r="M15" s="1139">
        <f t="shared" si="3"/>
        <v>0</v>
      </c>
      <c r="N15" s="1139">
        <f t="shared" si="3"/>
        <v>72500</v>
      </c>
      <c r="O15" s="1139">
        <f t="shared" si="3"/>
        <v>0</v>
      </c>
      <c r="P15" s="1139">
        <f t="shared" si="3"/>
        <v>20000</v>
      </c>
      <c r="Q15" s="1139">
        <f t="shared" si="3"/>
        <v>600</v>
      </c>
      <c r="R15" s="1139">
        <f t="shared" si="3"/>
        <v>44000</v>
      </c>
      <c r="S15" s="1139">
        <f t="shared" si="3"/>
        <v>0</v>
      </c>
      <c r="T15" s="1139">
        <f t="shared" si="3"/>
        <v>0</v>
      </c>
      <c r="U15" s="1139">
        <f t="shared" si="3"/>
        <v>0</v>
      </c>
      <c r="V15" s="1139">
        <f t="shared" si="3"/>
        <v>14000</v>
      </c>
      <c r="W15" s="1139">
        <f t="shared" si="3"/>
        <v>0</v>
      </c>
      <c r="X15" s="1139">
        <f t="shared" si="3"/>
        <v>0</v>
      </c>
      <c r="Y15" s="1139">
        <f t="shared" si="3"/>
        <v>0</v>
      </c>
      <c r="Z15" s="1139">
        <f t="shared" si="3"/>
        <v>14000</v>
      </c>
      <c r="AA15" s="1139">
        <f t="shared" si="3"/>
        <v>0</v>
      </c>
      <c r="AB15" s="1139">
        <f t="shared" si="3"/>
        <v>0</v>
      </c>
      <c r="AC15" s="1139">
        <f t="shared" si="3"/>
        <v>0</v>
      </c>
      <c r="AD15" s="1139">
        <f t="shared" si="3"/>
        <v>0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8" spans="1:46" ht="24.75" customHeight="1" x14ac:dyDescent="0.25">
      <c r="A18" s="6"/>
      <c r="D18" s="117" t="s">
        <v>1</v>
      </c>
      <c r="E18" s="178" t="s">
        <v>6</v>
      </c>
      <c r="F18" s="179"/>
      <c r="G18" s="179"/>
      <c r="H18" s="179"/>
      <c r="I18" s="179"/>
      <c r="J18" s="179"/>
      <c r="K18" s="179"/>
      <c r="L18" s="15"/>
      <c r="M18" s="15"/>
      <c r="N18" s="15"/>
      <c r="O18" s="15"/>
      <c r="P18" s="15"/>
      <c r="Q18" s="1"/>
      <c r="AD18" s="5" t="s">
        <v>87</v>
      </c>
    </row>
    <row r="19" spans="1:46" ht="15" customHeight="1" thickBot="1" x14ac:dyDescent="0.25">
      <c r="A19" s="1228" t="s">
        <v>154</v>
      </c>
      <c r="B19" s="1229"/>
      <c r="C19" s="1230"/>
      <c r="D19" s="169"/>
      <c r="I19" s="7" t="s">
        <v>59</v>
      </c>
      <c r="J19" s="7" t="s">
        <v>60</v>
      </c>
      <c r="K19" s="7" t="s">
        <v>61</v>
      </c>
      <c r="L19" s="7" t="s">
        <v>62</v>
      </c>
      <c r="M19" s="7" t="s">
        <v>63</v>
      </c>
      <c r="N19" s="7" t="s">
        <v>64</v>
      </c>
      <c r="O19" s="7" t="s">
        <v>65</v>
      </c>
      <c r="P19" s="8" t="s">
        <v>66</v>
      </c>
      <c r="Q19" s="8" t="s">
        <v>67</v>
      </c>
      <c r="R19" s="8" t="s">
        <v>68</v>
      </c>
      <c r="S19" s="8" t="s">
        <v>69</v>
      </c>
      <c r="T19" s="8" t="s">
        <v>70</v>
      </c>
      <c r="U19" s="8" t="s">
        <v>73</v>
      </c>
      <c r="V19" s="8" t="s">
        <v>78</v>
      </c>
      <c r="W19" s="8" t="s">
        <v>86</v>
      </c>
      <c r="X19" s="8" t="s">
        <v>92</v>
      </c>
      <c r="Y19" s="8" t="s">
        <v>93</v>
      </c>
      <c r="Z19" s="8" t="s">
        <v>94</v>
      </c>
      <c r="AA19" s="8" t="s">
        <v>95</v>
      </c>
      <c r="AB19" s="7" t="s">
        <v>96</v>
      </c>
      <c r="AC19" s="7" t="s">
        <v>99</v>
      </c>
      <c r="AD19" s="7" t="s">
        <v>109</v>
      </c>
    </row>
    <row r="20" spans="1:46" ht="15.75" customHeight="1" thickBot="1" x14ac:dyDescent="0.25">
      <c r="A20" s="1231"/>
      <c r="B20" s="1232"/>
      <c r="C20" s="1233"/>
      <c r="D20" s="1252" t="s">
        <v>57</v>
      </c>
      <c r="E20" s="1274" t="s">
        <v>100</v>
      </c>
      <c r="F20" s="1276" t="s">
        <v>101</v>
      </c>
      <c r="G20" s="1278" t="s">
        <v>102</v>
      </c>
      <c r="H20" s="1279"/>
      <c r="I20" s="1250" t="s">
        <v>89</v>
      </c>
      <c r="J20" s="39" t="s">
        <v>98</v>
      </c>
      <c r="K20" s="39" t="s">
        <v>72</v>
      </c>
      <c r="L20" s="300" t="s">
        <v>71</v>
      </c>
      <c r="M20" s="1316" t="s">
        <v>212</v>
      </c>
      <c r="N20" s="1317"/>
      <c r="O20" s="1317"/>
      <c r="P20" s="1317"/>
      <c r="Q20" s="1318"/>
      <c r="R20" s="1293" t="s">
        <v>219</v>
      </c>
      <c r="S20" s="1294"/>
      <c r="T20" s="1294"/>
      <c r="U20" s="1294"/>
      <c r="V20" s="1294"/>
      <c r="W20" s="1294"/>
      <c r="X20" s="1294"/>
      <c r="Y20" s="1294"/>
      <c r="Z20" s="1294"/>
      <c r="AA20" s="1294"/>
      <c r="AB20" s="1294"/>
      <c r="AC20" s="1319"/>
      <c r="AD20" s="1248" t="s">
        <v>220</v>
      </c>
    </row>
    <row r="21" spans="1:46" ht="15.75" customHeight="1" x14ac:dyDescent="0.2">
      <c r="A21" s="1234" t="s">
        <v>105</v>
      </c>
      <c r="B21" s="1236" t="s">
        <v>106</v>
      </c>
      <c r="C21" s="1238" t="s">
        <v>107</v>
      </c>
      <c r="D21" s="1253"/>
      <c r="E21" s="1275"/>
      <c r="F21" s="1277"/>
      <c r="G21" s="1280" t="s">
        <v>103</v>
      </c>
      <c r="H21" s="1256" t="s">
        <v>104</v>
      </c>
      <c r="I21" s="1251"/>
      <c r="J21" s="1247" t="s">
        <v>217</v>
      </c>
      <c r="K21" s="1247" t="s">
        <v>218</v>
      </c>
      <c r="L21" s="1325" t="s">
        <v>211</v>
      </c>
      <c r="M21" s="1299" t="s">
        <v>213</v>
      </c>
      <c r="N21" s="1303" t="s">
        <v>110</v>
      </c>
      <c r="O21" s="1303" t="s">
        <v>111</v>
      </c>
      <c r="P21" s="1243" t="s">
        <v>81</v>
      </c>
      <c r="Q21" s="1245" t="s">
        <v>82</v>
      </c>
      <c r="R21" s="1321" t="s">
        <v>158</v>
      </c>
      <c r="S21" s="1312"/>
      <c r="T21" s="1312"/>
      <c r="U21" s="1322"/>
      <c r="V21" s="1321" t="s">
        <v>183</v>
      </c>
      <c r="W21" s="1312"/>
      <c r="X21" s="1312"/>
      <c r="Y21" s="1313"/>
      <c r="Z21" s="1312" t="s">
        <v>215</v>
      </c>
      <c r="AA21" s="1312"/>
      <c r="AB21" s="1312"/>
      <c r="AC21" s="1313"/>
      <c r="AD21" s="1249"/>
    </row>
    <row r="22" spans="1:46" ht="39" customHeight="1" thickBot="1" x14ac:dyDescent="0.25">
      <c r="A22" s="1235"/>
      <c r="B22" s="1237"/>
      <c r="C22" s="1239"/>
      <c r="D22" s="1254"/>
      <c r="E22" s="1323"/>
      <c r="F22" s="1324"/>
      <c r="G22" s="1309"/>
      <c r="H22" s="1310"/>
      <c r="I22" s="1315"/>
      <c r="J22" s="1311"/>
      <c r="K22" s="1311"/>
      <c r="L22" s="1326"/>
      <c r="M22" s="1300"/>
      <c r="N22" s="1320"/>
      <c r="O22" s="1304"/>
      <c r="P22" s="1305"/>
      <c r="Q22" s="1306"/>
      <c r="R22" s="317" t="s">
        <v>79</v>
      </c>
      <c r="S22" s="318" t="s">
        <v>88</v>
      </c>
      <c r="T22" s="174" t="s">
        <v>90</v>
      </c>
      <c r="U22" s="175" t="s">
        <v>91</v>
      </c>
      <c r="V22" s="322" t="s">
        <v>79</v>
      </c>
      <c r="W22" s="323" t="s">
        <v>88</v>
      </c>
      <c r="X22" s="174" t="s">
        <v>90</v>
      </c>
      <c r="Y22" s="175" t="s">
        <v>91</v>
      </c>
      <c r="Z22" s="322" t="s">
        <v>79</v>
      </c>
      <c r="AA22" s="323" t="s">
        <v>88</v>
      </c>
      <c r="AB22" s="174" t="s">
        <v>90</v>
      </c>
      <c r="AC22" s="176" t="s">
        <v>91</v>
      </c>
      <c r="AD22" s="1308"/>
    </row>
    <row r="23" spans="1:46" s="406" customFormat="1" ht="30" customHeight="1" x14ac:dyDescent="0.25">
      <c r="A23" s="529"/>
      <c r="B23" s="530"/>
      <c r="C23" s="531"/>
      <c r="D23" s="421" t="s">
        <v>554</v>
      </c>
      <c r="E23" s="51" t="s">
        <v>340</v>
      </c>
      <c r="F23" s="52">
        <v>426</v>
      </c>
      <c r="G23" s="52">
        <v>2016</v>
      </c>
      <c r="H23" s="90">
        <v>2019</v>
      </c>
      <c r="I23" s="206">
        <f>J23+K23+L23+SUM(R23:AD23)</f>
        <v>20700</v>
      </c>
      <c r="J23" s="215">
        <v>0</v>
      </c>
      <c r="K23" s="218">
        <v>0</v>
      </c>
      <c r="L23" s="316">
        <f>M23+N23+O23+P23+Q23</f>
        <v>8950</v>
      </c>
      <c r="M23" s="305">
        <v>0</v>
      </c>
      <c r="N23" s="304">
        <v>8950</v>
      </c>
      <c r="O23" s="304">
        <v>0</v>
      </c>
      <c r="P23" s="217">
        <v>0</v>
      </c>
      <c r="Q23" s="218">
        <v>0</v>
      </c>
      <c r="R23" s="331">
        <v>4250</v>
      </c>
      <c r="S23" s="320">
        <v>0</v>
      </c>
      <c r="T23" s="217">
        <v>0</v>
      </c>
      <c r="U23" s="218">
        <v>0</v>
      </c>
      <c r="V23" s="331">
        <v>3650</v>
      </c>
      <c r="W23" s="320">
        <v>0</v>
      </c>
      <c r="X23" s="217">
        <v>0</v>
      </c>
      <c r="Y23" s="218">
        <v>0</v>
      </c>
      <c r="Z23" s="331">
        <v>3850</v>
      </c>
      <c r="AA23" s="320">
        <v>0</v>
      </c>
      <c r="AB23" s="217">
        <v>0</v>
      </c>
      <c r="AC23" s="218">
        <v>0</v>
      </c>
      <c r="AD23" s="216"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406" customFormat="1" ht="30" customHeight="1" x14ac:dyDescent="0.25">
      <c r="A24" s="809"/>
      <c r="B24" s="810"/>
      <c r="C24" s="811"/>
      <c r="D24" s="425" t="s">
        <v>555</v>
      </c>
      <c r="E24" s="53" t="s">
        <v>239</v>
      </c>
      <c r="F24" s="54">
        <v>426</v>
      </c>
      <c r="G24" s="54">
        <v>2016</v>
      </c>
      <c r="H24" s="91">
        <v>2019</v>
      </c>
      <c r="I24" s="219">
        <f t="shared" ref="I24:I30" si="4">J24+K24+L24+SUM(R24:AD24)</f>
        <v>7500</v>
      </c>
      <c r="J24" s="215">
        <v>0</v>
      </c>
      <c r="K24" s="218">
        <v>0</v>
      </c>
      <c r="L24" s="301">
        <f t="shared" ref="L24:L30" si="5">M24+N24+O24+P24+Q24</f>
        <v>1800</v>
      </c>
      <c r="M24" s="305">
        <v>0</v>
      </c>
      <c r="N24" s="306">
        <v>1800</v>
      </c>
      <c r="O24" s="306">
        <v>0</v>
      </c>
      <c r="P24" s="217">
        <v>0</v>
      </c>
      <c r="Q24" s="218">
        <v>0</v>
      </c>
      <c r="R24" s="319">
        <v>2200</v>
      </c>
      <c r="S24" s="320">
        <v>0</v>
      </c>
      <c r="T24" s="217">
        <v>0</v>
      </c>
      <c r="U24" s="218">
        <v>0</v>
      </c>
      <c r="V24" s="319">
        <v>2500</v>
      </c>
      <c r="W24" s="320">
        <v>0</v>
      </c>
      <c r="X24" s="217">
        <v>0</v>
      </c>
      <c r="Y24" s="218">
        <v>0</v>
      </c>
      <c r="Z24" s="319">
        <v>1000</v>
      </c>
      <c r="AA24" s="320">
        <v>0</v>
      </c>
      <c r="AB24" s="217">
        <v>0</v>
      </c>
      <c r="AC24" s="218">
        <v>0</v>
      </c>
      <c r="AD24" s="216">
        <v>0</v>
      </c>
      <c r="AE24" s="753"/>
      <c r="AF24" s="753"/>
      <c r="AG24" s="753"/>
      <c r="AH24" s="753"/>
      <c r="AI24" s="753"/>
      <c r="AJ24" s="753"/>
      <c r="AK24" s="753"/>
      <c r="AL24" s="753"/>
      <c r="AM24" s="753"/>
      <c r="AN24" s="753"/>
      <c r="AO24" s="753"/>
      <c r="AP24" s="753"/>
      <c r="AQ24" s="753"/>
      <c r="AR24" s="753"/>
      <c r="AS24" s="753"/>
      <c r="AT24" s="753"/>
    </row>
    <row r="25" spans="1:46" s="406" customFormat="1" ht="30" customHeight="1" x14ac:dyDescent="0.25">
      <c r="A25" s="809"/>
      <c r="B25" s="810"/>
      <c r="C25" s="811"/>
      <c r="D25" s="426" t="s">
        <v>556</v>
      </c>
      <c r="E25" s="53" t="s">
        <v>239</v>
      </c>
      <c r="F25" s="54">
        <v>426</v>
      </c>
      <c r="G25" s="54">
        <v>2016</v>
      </c>
      <c r="H25" s="91">
        <v>2016</v>
      </c>
      <c r="I25" s="219">
        <f t="shared" si="4"/>
        <v>1500</v>
      </c>
      <c r="J25" s="215">
        <v>0</v>
      </c>
      <c r="K25" s="218">
        <v>0</v>
      </c>
      <c r="L25" s="301">
        <f t="shared" si="5"/>
        <v>1500</v>
      </c>
      <c r="M25" s="305">
        <v>0</v>
      </c>
      <c r="N25" s="306">
        <v>1500</v>
      </c>
      <c r="O25" s="306">
        <v>0</v>
      </c>
      <c r="P25" s="217">
        <v>0</v>
      </c>
      <c r="Q25" s="218">
        <v>0</v>
      </c>
      <c r="R25" s="319">
        <v>0</v>
      </c>
      <c r="S25" s="320">
        <v>0</v>
      </c>
      <c r="T25" s="217">
        <v>0</v>
      </c>
      <c r="U25" s="218">
        <v>0</v>
      </c>
      <c r="V25" s="319">
        <v>0</v>
      </c>
      <c r="W25" s="320">
        <v>0</v>
      </c>
      <c r="X25" s="217">
        <v>0</v>
      </c>
      <c r="Y25" s="218">
        <v>0</v>
      </c>
      <c r="Z25" s="319">
        <v>0</v>
      </c>
      <c r="AA25" s="320">
        <v>0</v>
      </c>
      <c r="AB25" s="217">
        <v>0</v>
      </c>
      <c r="AC25" s="218">
        <v>0</v>
      </c>
      <c r="AD25" s="216">
        <v>0</v>
      </c>
      <c r="AE25" s="753"/>
      <c r="AF25" s="753"/>
      <c r="AG25" s="753"/>
      <c r="AH25" s="753"/>
      <c r="AI25" s="753"/>
      <c r="AJ25" s="753"/>
      <c r="AK25" s="753"/>
      <c r="AL25" s="753"/>
      <c r="AM25" s="753"/>
      <c r="AN25" s="753"/>
      <c r="AO25" s="753"/>
      <c r="AP25" s="753"/>
      <c r="AQ25" s="753"/>
      <c r="AR25" s="753"/>
      <c r="AS25" s="753"/>
      <c r="AT25" s="753"/>
    </row>
    <row r="26" spans="1:46" s="406" customFormat="1" ht="30" customHeight="1" x14ac:dyDescent="0.25">
      <c r="A26" s="809"/>
      <c r="B26" s="810"/>
      <c r="C26" s="811"/>
      <c r="D26" s="422" t="s">
        <v>557</v>
      </c>
      <c r="E26" s="53" t="s">
        <v>239</v>
      </c>
      <c r="F26" s="54">
        <v>426</v>
      </c>
      <c r="G26" s="54">
        <v>2017</v>
      </c>
      <c r="H26" s="91">
        <v>2017</v>
      </c>
      <c r="I26" s="219">
        <f t="shared" si="4"/>
        <v>2000</v>
      </c>
      <c r="J26" s="215">
        <v>0</v>
      </c>
      <c r="K26" s="218">
        <v>0</v>
      </c>
      <c r="L26" s="301">
        <f t="shared" si="5"/>
        <v>0</v>
      </c>
      <c r="M26" s="305">
        <v>0</v>
      </c>
      <c r="N26" s="306"/>
      <c r="O26" s="306">
        <v>0</v>
      </c>
      <c r="P26" s="217">
        <v>0</v>
      </c>
      <c r="Q26" s="218">
        <v>0</v>
      </c>
      <c r="R26" s="319">
        <v>2000</v>
      </c>
      <c r="S26" s="320">
        <v>0</v>
      </c>
      <c r="T26" s="217">
        <v>0</v>
      </c>
      <c r="U26" s="218">
        <v>0</v>
      </c>
      <c r="V26" s="319">
        <v>0</v>
      </c>
      <c r="W26" s="320">
        <v>0</v>
      </c>
      <c r="X26" s="217">
        <v>0</v>
      </c>
      <c r="Y26" s="218">
        <v>0</v>
      </c>
      <c r="Z26" s="319">
        <v>0</v>
      </c>
      <c r="AA26" s="320">
        <v>0</v>
      </c>
      <c r="AB26" s="217">
        <v>0</v>
      </c>
      <c r="AC26" s="218">
        <v>0</v>
      </c>
      <c r="AD26" s="216">
        <v>0</v>
      </c>
      <c r="AE26" s="753"/>
      <c r="AF26" s="753"/>
      <c r="AG26" s="753"/>
      <c r="AH26" s="753"/>
      <c r="AI26" s="753"/>
      <c r="AJ26" s="753"/>
      <c r="AK26" s="753"/>
      <c r="AL26" s="753"/>
      <c r="AM26" s="753"/>
      <c r="AN26" s="753"/>
      <c r="AO26" s="753"/>
      <c r="AP26" s="753"/>
      <c r="AQ26" s="753"/>
      <c r="AR26" s="753"/>
      <c r="AS26" s="753"/>
      <c r="AT26" s="753"/>
    </row>
    <row r="27" spans="1:46" s="410" customFormat="1" ht="30" customHeight="1" x14ac:dyDescent="0.25">
      <c r="A27" s="526"/>
      <c r="B27" s="527"/>
      <c r="C27" s="528"/>
      <c r="D27" s="423" t="s">
        <v>558</v>
      </c>
      <c r="E27" s="53" t="s">
        <v>239</v>
      </c>
      <c r="F27" s="54">
        <v>426</v>
      </c>
      <c r="G27" s="54">
        <v>2016</v>
      </c>
      <c r="H27" s="91">
        <v>2016</v>
      </c>
      <c r="I27" s="219">
        <f t="shared" si="4"/>
        <v>150</v>
      </c>
      <c r="J27" s="215">
        <v>0</v>
      </c>
      <c r="K27" s="218">
        <v>0</v>
      </c>
      <c r="L27" s="301">
        <f t="shared" si="5"/>
        <v>150</v>
      </c>
      <c r="M27" s="305">
        <v>0</v>
      </c>
      <c r="N27" s="306">
        <v>150</v>
      </c>
      <c r="O27" s="306">
        <v>0</v>
      </c>
      <c r="P27" s="217">
        <v>0</v>
      </c>
      <c r="Q27" s="218">
        <v>0</v>
      </c>
      <c r="R27" s="319">
        <v>0</v>
      </c>
      <c r="S27" s="320">
        <v>0</v>
      </c>
      <c r="T27" s="217">
        <v>0</v>
      </c>
      <c r="U27" s="218">
        <v>0</v>
      </c>
      <c r="V27" s="319">
        <v>0</v>
      </c>
      <c r="W27" s="320">
        <v>0</v>
      </c>
      <c r="X27" s="217">
        <v>0</v>
      </c>
      <c r="Y27" s="218">
        <v>0</v>
      </c>
      <c r="Z27" s="319">
        <v>0</v>
      </c>
      <c r="AA27" s="320">
        <v>0</v>
      </c>
      <c r="AB27" s="217">
        <v>0</v>
      </c>
      <c r="AC27" s="218">
        <v>0</v>
      </c>
      <c r="AD27" s="216">
        <v>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410" customFormat="1" ht="30" customHeight="1" x14ac:dyDescent="0.25">
      <c r="A28" s="526"/>
      <c r="B28" s="527"/>
      <c r="C28" s="528"/>
      <c r="D28" s="195" t="s">
        <v>518</v>
      </c>
      <c r="E28" s="53" t="s">
        <v>239</v>
      </c>
      <c r="F28" s="54">
        <v>426</v>
      </c>
      <c r="G28" s="54">
        <v>2016</v>
      </c>
      <c r="H28" s="91">
        <v>2016</v>
      </c>
      <c r="I28" s="219">
        <f t="shared" si="4"/>
        <v>130</v>
      </c>
      <c r="J28" s="215">
        <v>0</v>
      </c>
      <c r="K28" s="218">
        <v>0</v>
      </c>
      <c r="L28" s="301">
        <f t="shared" si="5"/>
        <v>130</v>
      </c>
      <c r="M28" s="305">
        <v>0</v>
      </c>
      <c r="N28" s="306">
        <v>130</v>
      </c>
      <c r="O28" s="306">
        <v>0</v>
      </c>
      <c r="P28" s="217">
        <v>0</v>
      </c>
      <c r="Q28" s="218">
        <v>0</v>
      </c>
      <c r="R28" s="319">
        <v>0</v>
      </c>
      <c r="S28" s="320">
        <v>0</v>
      </c>
      <c r="T28" s="217">
        <v>0</v>
      </c>
      <c r="U28" s="218">
        <v>0</v>
      </c>
      <c r="V28" s="319">
        <v>0</v>
      </c>
      <c r="W28" s="320">
        <v>0</v>
      </c>
      <c r="X28" s="217">
        <v>0</v>
      </c>
      <c r="Y28" s="218">
        <v>0</v>
      </c>
      <c r="Z28" s="319">
        <v>0</v>
      </c>
      <c r="AA28" s="320">
        <v>0</v>
      </c>
      <c r="AB28" s="217">
        <v>0</v>
      </c>
      <c r="AC28" s="218">
        <v>0</v>
      </c>
      <c r="AD28" s="216">
        <v>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410" customFormat="1" ht="30" customHeight="1" x14ac:dyDescent="0.25">
      <c r="A29" s="526"/>
      <c r="B29" s="527"/>
      <c r="C29" s="528"/>
      <c r="D29" s="195" t="s">
        <v>559</v>
      </c>
      <c r="E29" s="53" t="s">
        <v>239</v>
      </c>
      <c r="F29" s="54">
        <v>426</v>
      </c>
      <c r="G29" s="54">
        <v>2016</v>
      </c>
      <c r="H29" s="91">
        <v>2016</v>
      </c>
      <c r="I29" s="219">
        <f t="shared" si="4"/>
        <v>151</v>
      </c>
      <c r="J29" s="215">
        <v>0</v>
      </c>
      <c r="K29" s="218">
        <v>0</v>
      </c>
      <c r="L29" s="301">
        <f t="shared" si="5"/>
        <v>151</v>
      </c>
      <c r="M29" s="305">
        <v>0</v>
      </c>
      <c r="N29" s="306">
        <v>151</v>
      </c>
      <c r="O29" s="306">
        <v>0</v>
      </c>
      <c r="P29" s="217">
        <v>0</v>
      </c>
      <c r="Q29" s="218">
        <v>0</v>
      </c>
      <c r="R29" s="319">
        <v>0</v>
      </c>
      <c r="S29" s="320">
        <v>0</v>
      </c>
      <c r="T29" s="217">
        <v>0</v>
      </c>
      <c r="U29" s="218">
        <v>0</v>
      </c>
      <c r="V29" s="319">
        <v>0</v>
      </c>
      <c r="W29" s="320">
        <v>0</v>
      </c>
      <c r="X29" s="217">
        <v>0</v>
      </c>
      <c r="Y29" s="218">
        <v>0</v>
      </c>
      <c r="Z29" s="319">
        <v>0</v>
      </c>
      <c r="AA29" s="320">
        <v>0</v>
      </c>
      <c r="AB29" s="217">
        <v>0</v>
      </c>
      <c r="AC29" s="218">
        <v>0</v>
      </c>
      <c r="AD29" s="216">
        <v>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410" customFormat="1" ht="30" customHeight="1" thickBot="1" x14ac:dyDescent="0.3">
      <c r="A30" s="526"/>
      <c r="B30" s="527"/>
      <c r="C30" s="528"/>
      <c r="D30" s="812" t="s">
        <v>560</v>
      </c>
      <c r="E30" s="190" t="s">
        <v>239</v>
      </c>
      <c r="F30" s="191">
        <v>426</v>
      </c>
      <c r="G30" s="191">
        <v>2016</v>
      </c>
      <c r="H30" s="388">
        <v>2016</v>
      </c>
      <c r="I30" s="223">
        <f t="shared" si="4"/>
        <v>77</v>
      </c>
      <c r="J30" s="215">
        <v>0</v>
      </c>
      <c r="K30" s="218">
        <v>0</v>
      </c>
      <c r="L30" s="301">
        <f t="shared" si="5"/>
        <v>77</v>
      </c>
      <c r="M30" s="305">
        <v>0</v>
      </c>
      <c r="N30" s="306">
        <v>77</v>
      </c>
      <c r="O30" s="306">
        <v>0</v>
      </c>
      <c r="P30" s="217">
        <v>0</v>
      </c>
      <c r="Q30" s="218">
        <v>0</v>
      </c>
      <c r="R30" s="319">
        <v>0</v>
      </c>
      <c r="S30" s="320">
        <v>0</v>
      </c>
      <c r="T30" s="217">
        <v>0</v>
      </c>
      <c r="U30" s="218">
        <v>0</v>
      </c>
      <c r="V30" s="319">
        <v>0</v>
      </c>
      <c r="W30" s="320">
        <v>0</v>
      </c>
      <c r="X30" s="217">
        <v>0</v>
      </c>
      <c r="Y30" s="218">
        <v>0</v>
      </c>
      <c r="Z30" s="319">
        <v>0</v>
      </c>
      <c r="AA30" s="320">
        <v>0</v>
      </c>
      <c r="AB30" s="217">
        <v>0</v>
      </c>
      <c r="AC30" s="218">
        <v>0</v>
      </c>
      <c r="AD30" s="216"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43" customFormat="1" ht="30" customHeight="1" thickBot="1" x14ac:dyDescent="0.3">
      <c r="A31" s="288"/>
      <c r="B31" s="289"/>
      <c r="C31" s="290"/>
      <c r="D31" s="1349" t="s">
        <v>58</v>
      </c>
      <c r="E31" s="1350"/>
      <c r="F31" s="1350"/>
      <c r="G31" s="1350"/>
      <c r="H31" s="1350"/>
      <c r="I31" s="1146">
        <f t="shared" ref="I31:AD31" si="6">SUM(I23:I30)</f>
        <v>32208</v>
      </c>
      <c r="J31" s="1148">
        <f t="shared" si="6"/>
        <v>0</v>
      </c>
      <c r="K31" s="1139">
        <f t="shared" si="6"/>
        <v>0</v>
      </c>
      <c r="L31" s="1139">
        <f t="shared" si="6"/>
        <v>12758</v>
      </c>
      <c r="M31" s="1139">
        <f t="shared" si="6"/>
        <v>0</v>
      </c>
      <c r="N31" s="1139">
        <f t="shared" si="6"/>
        <v>12758</v>
      </c>
      <c r="O31" s="1139">
        <f t="shared" si="6"/>
        <v>0</v>
      </c>
      <c r="P31" s="1139">
        <f t="shared" si="6"/>
        <v>0</v>
      </c>
      <c r="Q31" s="1139">
        <f t="shared" si="6"/>
        <v>0</v>
      </c>
      <c r="R31" s="1139">
        <f t="shared" si="6"/>
        <v>8450</v>
      </c>
      <c r="S31" s="1139">
        <f t="shared" si="6"/>
        <v>0</v>
      </c>
      <c r="T31" s="1139">
        <f t="shared" si="6"/>
        <v>0</v>
      </c>
      <c r="U31" s="1139">
        <f t="shared" si="6"/>
        <v>0</v>
      </c>
      <c r="V31" s="1139">
        <f t="shared" si="6"/>
        <v>6150</v>
      </c>
      <c r="W31" s="1139">
        <f t="shared" si="6"/>
        <v>0</v>
      </c>
      <c r="X31" s="1139">
        <f t="shared" si="6"/>
        <v>0</v>
      </c>
      <c r="Y31" s="1139">
        <f t="shared" si="6"/>
        <v>0</v>
      </c>
      <c r="Z31" s="1139">
        <f t="shared" si="6"/>
        <v>4850</v>
      </c>
      <c r="AA31" s="1139">
        <f t="shared" si="6"/>
        <v>0</v>
      </c>
      <c r="AB31" s="1139">
        <f t="shared" si="6"/>
        <v>0</v>
      </c>
      <c r="AC31" s="1139">
        <f t="shared" si="6"/>
        <v>0</v>
      </c>
      <c r="AD31" s="1139">
        <f t="shared" si="6"/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43" customFormat="1" ht="7.5" customHeight="1" thickBot="1" x14ac:dyDescent="0.3">
      <c r="A32" s="68"/>
      <c r="B32" s="68"/>
      <c r="C32" s="68"/>
      <c r="D32" s="74"/>
      <c r="E32" s="74"/>
      <c r="F32" s="74"/>
      <c r="G32" s="74"/>
      <c r="H32" s="74"/>
      <c r="I32" s="113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4" customFormat="1" ht="15.95" customHeight="1" x14ac:dyDescent="0.25">
      <c r="A33" s="68"/>
      <c r="B33" s="68"/>
      <c r="C33" s="68"/>
      <c r="D33" s="25" t="s">
        <v>83</v>
      </c>
      <c r="E33" s="202"/>
      <c r="F33" s="202"/>
      <c r="G33" s="202"/>
      <c r="H33" s="202"/>
      <c r="I33" s="10" t="s">
        <v>74</v>
      </c>
      <c r="J33" s="85" t="s">
        <v>108</v>
      </c>
      <c r="K33" s="17" t="s">
        <v>84</v>
      </c>
      <c r="L33" s="17"/>
      <c r="M33" s="17" t="s">
        <v>115</v>
      </c>
      <c r="N33" s="85"/>
      <c r="O33" s="85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78"/>
      <c r="AA33" s="75"/>
      <c r="AB33" s="75"/>
      <c r="AC33" s="76"/>
      <c r="AD33" s="16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4" customFormat="1" ht="15.95" customHeight="1" x14ac:dyDescent="0.25">
      <c r="A34" s="58"/>
      <c r="B34" s="58"/>
      <c r="C34" s="58"/>
      <c r="D34" s="13"/>
      <c r="E34" s="203"/>
      <c r="F34" s="203"/>
      <c r="G34" s="203"/>
      <c r="H34" s="203"/>
      <c r="I34" s="12" t="s">
        <v>75</v>
      </c>
      <c r="J34" s="20" t="s">
        <v>108</v>
      </c>
      <c r="K34" s="18" t="s">
        <v>85</v>
      </c>
      <c r="L34" s="18"/>
      <c r="M34" s="18" t="s">
        <v>112</v>
      </c>
      <c r="N34" s="20"/>
      <c r="O34" s="2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80"/>
      <c r="AA34" s="76"/>
      <c r="AB34" s="76"/>
      <c r="AC34" s="76"/>
      <c r="AD34" s="16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3" customFormat="1" ht="15.95" customHeight="1" x14ac:dyDescent="0.25">
      <c r="A35" s="65"/>
      <c r="B35" s="66"/>
      <c r="C35" s="67"/>
      <c r="D35" s="81"/>
      <c r="E35" s="203"/>
      <c r="F35" s="203"/>
      <c r="G35" s="203"/>
      <c r="H35" s="203"/>
      <c r="I35" s="12" t="s">
        <v>76</v>
      </c>
      <c r="J35" s="20" t="s">
        <v>108</v>
      </c>
      <c r="K35" s="21" t="s">
        <v>221</v>
      </c>
      <c r="L35" s="18"/>
      <c r="M35" s="20"/>
      <c r="N35" s="20"/>
      <c r="O35" s="20"/>
      <c r="P35" s="21"/>
      <c r="Q35" s="79"/>
      <c r="R35" s="79"/>
      <c r="S35" s="79"/>
      <c r="T35" s="79"/>
      <c r="U35" s="79"/>
      <c r="V35" s="79"/>
      <c r="W35" s="79"/>
      <c r="X35" s="79"/>
      <c r="Y35" s="79"/>
      <c r="Z35" s="82"/>
      <c r="AA35" s="9"/>
      <c r="AB35" s="9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3" customFormat="1" ht="15.95" customHeight="1" thickBot="1" x14ac:dyDescent="0.3">
      <c r="A36" s="4"/>
      <c r="B36" s="66"/>
      <c r="C36" s="67"/>
      <c r="D36" s="83"/>
      <c r="E36" s="204"/>
      <c r="F36" s="204"/>
      <c r="G36" s="204"/>
      <c r="H36" s="204"/>
      <c r="I36" s="11" t="s">
        <v>77</v>
      </c>
      <c r="J36" s="22" t="s">
        <v>108</v>
      </c>
      <c r="K36" s="23" t="s">
        <v>222</v>
      </c>
      <c r="L36" s="24"/>
      <c r="M36" s="22"/>
      <c r="N36" s="22"/>
      <c r="O36" s="22"/>
      <c r="P36" s="23"/>
      <c r="Q36" s="35"/>
      <c r="R36" s="35"/>
      <c r="S36" s="35"/>
      <c r="T36" s="35"/>
      <c r="U36" s="35"/>
      <c r="V36" s="35"/>
      <c r="W36" s="35"/>
      <c r="X36" s="35"/>
      <c r="Y36" s="35"/>
      <c r="Z36" s="14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</sheetData>
  <mergeCells count="58">
    <mergeCell ref="AC1:AD1"/>
    <mergeCell ref="R5:U5"/>
    <mergeCell ref="G3:H3"/>
    <mergeCell ref="M3:Q3"/>
    <mergeCell ref="R3:AC3"/>
    <mergeCell ref="G4:H4"/>
    <mergeCell ref="M4:Q4"/>
    <mergeCell ref="R4:AC4"/>
    <mergeCell ref="E2:I2"/>
    <mergeCell ref="N5:N6"/>
    <mergeCell ref="V5:Y5"/>
    <mergeCell ref="O5:O6"/>
    <mergeCell ref="P5:P6"/>
    <mergeCell ref="Q5:Q6"/>
    <mergeCell ref="A5:A6"/>
    <mergeCell ref="B5:B6"/>
    <mergeCell ref="C5:C6"/>
    <mergeCell ref="I4:I6"/>
    <mergeCell ref="A3:C4"/>
    <mergeCell ref="G5:G6"/>
    <mergeCell ref="H5:H6"/>
    <mergeCell ref="E4:E6"/>
    <mergeCell ref="F4:F6"/>
    <mergeCell ref="A19:C20"/>
    <mergeCell ref="D20:D22"/>
    <mergeCell ref="E20:E22"/>
    <mergeCell ref="F20:F22"/>
    <mergeCell ref="G20:H20"/>
    <mergeCell ref="A21:A22"/>
    <mergeCell ref="B21:B22"/>
    <mergeCell ref="C21:C22"/>
    <mergeCell ref="G21:G22"/>
    <mergeCell ref="AD20:AD22"/>
    <mergeCell ref="Z21:AC21"/>
    <mergeCell ref="M20:Q20"/>
    <mergeCell ref="R20:AC20"/>
    <mergeCell ref="N21:N22"/>
    <mergeCell ref="O21:O22"/>
    <mergeCell ref="P21:P22"/>
    <mergeCell ref="Q21:Q22"/>
    <mergeCell ref="R21:U21"/>
    <mergeCell ref="V21:Y21"/>
    <mergeCell ref="D31:H31"/>
    <mergeCell ref="M21:M22"/>
    <mergeCell ref="M5:M6"/>
    <mergeCell ref="H21:H22"/>
    <mergeCell ref="J21:J22"/>
    <mergeCell ref="K21:K22"/>
    <mergeCell ref="L21:L22"/>
    <mergeCell ref="D15:H15"/>
    <mergeCell ref="L5:L6"/>
    <mergeCell ref="D4:D6"/>
    <mergeCell ref="I20:I22"/>
    <mergeCell ref="E12:AD12"/>
    <mergeCell ref="J5:J6"/>
    <mergeCell ref="K5:K6"/>
    <mergeCell ref="AD4:AD6"/>
    <mergeCell ref="Z5:AC5"/>
  </mergeCells>
  <phoneticPr fontId="38" type="noConversion"/>
  <pageMargins left="0" right="0" top="0.98425196850393704" bottom="0.19685039370078741" header="0.59055118110236227" footer="0.19685039370078741"/>
  <pageSetup paperSize="9" scale="48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ignoredErrors>
    <ignoredError sqref="I7:I9 I23:I30 I10:I11 I13:I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0"/>
  <sheetViews>
    <sheetView zoomScale="75" zoomScaleNormal="75" zoomScaleSheetLayoutView="75" workbookViewId="0">
      <selection activeCell="AF4" sqref="AF4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7" width="5" customWidth="1"/>
    <col min="8" max="8" width="4.7109375" customWidth="1"/>
    <col min="9" max="9" width="13.5703125" customWidth="1"/>
    <col min="10" max="30" width="10.7109375" customWidth="1"/>
  </cols>
  <sheetData>
    <row r="1" spans="1:46" ht="15.75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42</v>
      </c>
      <c r="AD1" s="1330"/>
    </row>
    <row r="2" spans="1:46" ht="24.75" customHeight="1" x14ac:dyDescent="0.25">
      <c r="A2" s="6"/>
      <c r="D2" s="117" t="s">
        <v>1</v>
      </c>
      <c r="E2" s="177" t="s">
        <v>7</v>
      </c>
      <c r="F2" s="177"/>
      <c r="G2" s="177"/>
      <c r="H2" s="177"/>
      <c r="I2" s="177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154</v>
      </c>
      <c r="B3" s="1229"/>
      <c r="C3" s="1230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295" customFormat="1" ht="30" customHeight="1" x14ac:dyDescent="0.25">
      <c r="A7" s="506"/>
      <c r="B7" s="404"/>
      <c r="C7" s="507"/>
      <c r="D7" s="451" t="s">
        <v>561</v>
      </c>
      <c r="E7" s="51"/>
      <c r="F7" s="52">
        <v>400</v>
      </c>
      <c r="G7" s="52">
        <v>2011</v>
      </c>
      <c r="H7" s="90">
        <v>2018</v>
      </c>
      <c r="I7" s="206">
        <f>J7+K7+L7+SUM(R7:AD7)</f>
        <v>12985</v>
      </c>
      <c r="J7" s="227">
        <f>985+750+1250</f>
        <v>2985</v>
      </c>
      <c r="K7" s="466">
        <v>0</v>
      </c>
      <c r="L7" s="311">
        <f>M7+N7+O7+P7+Q7</f>
        <v>500</v>
      </c>
      <c r="M7" s="303">
        <v>0</v>
      </c>
      <c r="N7" s="304">
        <v>500</v>
      </c>
      <c r="O7" s="304">
        <v>0</v>
      </c>
      <c r="P7" s="211">
        <v>0</v>
      </c>
      <c r="Q7" s="231">
        <v>0</v>
      </c>
      <c r="R7" s="331">
        <v>3500</v>
      </c>
      <c r="S7" s="328">
        <v>0</v>
      </c>
      <c r="T7" s="211">
        <v>0</v>
      </c>
      <c r="U7" s="231">
        <v>0</v>
      </c>
      <c r="V7" s="331">
        <v>6000</v>
      </c>
      <c r="W7" s="328">
        <v>0</v>
      </c>
      <c r="X7" s="211">
        <v>0</v>
      </c>
      <c r="Y7" s="231">
        <v>0</v>
      </c>
      <c r="Z7" s="331">
        <v>0</v>
      </c>
      <c r="AA7" s="328">
        <v>0</v>
      </c>
      <c r="AB7" s="211">
        <v>0</v>
      </c>
      <c r="AC7" s="231">
        <v>0</v>
      </c>
      <c r="AD7" s="212">
        <v>0</v>
      </c>
      <c r="AE7" s="461"/>
      <c r="AF7" s="461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1"/>
      <c r="AS7" s="461"/>
      <c r="AT7" s="461"/>
    </row>
    <row r="8" spans="1:46" s="299" customFormat="1" ht="30" customHeight="1" x14ac:dyDescent="0.25">
      <c r="A8" s="407"/>
      <c r="B8" s="408"/>
      <c r="C8" s="419"/>
      <c r="D8" s="452" t="s">
        <v>562</v>
      </c>
      <c r="E8" s="53"/>
      <c r="F8" s="54">
        <v>400</v>
      </c>
      <c r="G8" s="54">
        <v>2015</v>
      </c>
      <c r="H8" s="91">
        <v>2018</v>
      </c>
      <c r="I8" s="219">
        <f>J8+K8+L8+SUM(R8:AD8)</f>
        <v>10000</v>
      </c>
      <c r="J8" s="215">
        <v>0</v>
      </c>
      <c r="K8" s="214">
        <v>0</v>
      </c>
      <c r="L8" s="310">
        <f>M8+N8+O8+P8+Q8</f>
        <v>2000</v>
      </c>
      <c r="M8" s="305">
        <v>0</v>
      </c>
      <c r="N8" s="306">
        <v>2000</v>
      </c>
      <c r="O8" s="306">
        <v>0</v>
      </c>
      <c r="P8" s="217">
        <v>0</v>
      </c>
      <c r="Q8" s="218">
        <v>0</v>
      </c>
      <c r="R8" s="319">
        <v>2000</v>
      </c>
      <c r="S8" s="320">
        <v>0</v>
      </c>
      <c r="T8" s="217">
        <v>0</v>
      </c>
      <c r="U8" s="218">
        <v>0</v>
      </c>
      <c r="V8" s="319">
        <v>2000</v>
      </c>
      <c r="W8" s="320">
        <v>0</v>
      </c>
      <c r="X8" s="217">
        <v>0</v>
      </c>
      <c r="Y8" s="218">
        <v>0</v>
      </c>
      <c r="Z8" s="319">
        <v>4000</v>
      </c>
      <c r="AA8" s="320">
        <v>0</v>
      </c>
      <c r="AB8" s="217">
        <v>0</v>
      </c>
      <c r="AC8" s="218">
        <v>0</v>
      </c>
      <c r="AD8" s="216">
        <v>0</v>
      </c>
      <c r="AE8" s="461"/>
      <c r="AF8" s="461"/>
      <c r="AG8" s="461"/>
      <c r="AH8" s="461"/>
      <c r="AI8" s="461"/>
      <c r="AJ8" s="461"/>
      <c r="AK8" s="461"/>
      <c r="AL8" s="461"/>
      <c r="AM8" s="461"/>
      <c r="AN8" s="461"/>
      <c r="AO8" s="461"/>
      <c r="AP8" s="461"/>
      <c r="AQ8" s="461"/>
      <c r="AR8" s="461"/>
      <c r="AS8" s="461"/>
      <c r="AT8" s="461"/>
    </row>
    <row r="9" spans="1:46" s="299" customFormat="1" ht="30" customHeight="1" x14ac:dyDescent="0.25">
      <c r="A9" s="407"/>
      <c r="B9" s="408"/>
      <c r="C9" s="419"/>
      <c r="D9" s="866" t="s">
        <v>578</v>
      </c>
      <c r="E9" s="862" t="s">
        <v>579</v>
      </c>
      <c r="F9" s="863">
        <v>440</v>
      </c>
      <c r="G9" s="863">
        <v>2008</v>
      </c>
      <c r="H9" s="865">
        <v>2017</v>
      </c>
      <c r="I9" s="219">
        <f t="shared" ref="I9:I24" si="0">J9+K9+L9+SUM(R9:AD9)</f>
        <v>10516</v>
      </c>
      <c r="J9" s="876">
        <v>116</v>
      </c>
      <c r="K9" s="877">
        <v>0</v>
      </c>
      <c r="L9" s="310">
        <f t="shared" ref="L9:L24" si="1">M9+N9+O9+P9+Q9</f>
        <v>400</v>
      </c>
      <c r="M9" s="305">
        <v>0</v>
      </c>
      <c r="N9" s="880">
        <v>400</v>
      </c>
      <c r="O9" s="306">
        <v>0</v>
      </c>
      <c r="P9" s="217">
        <v>0</v>
      </c>
      <c r="Q9" s="218">
        <v>0</v>
      </c>
      <c r="R9" s="882">
        <v>10000</v>
      </c>
      <c r="S9" s="320">
        <v>0</v>
      </c>
      <c r="T9" s="217">
        <v>0</v>
      </c>
      <c r="U9" s="218">
        <v>0</v>
      </c>
      <c r="V9" s="883">
        <v>0</v>
      </c>
      <c r="W9" s="320">
        <v>0</v>
      </c>
      <c r="X9" s="217">
        <v>0</v>
      </c>
      <c r="Y9" s="218">
        <v>0</v>
      </c>
      <c r="Z9" s="884">
        <v>0</v>
      </c>
      <c r="AA9" s="882">
        <v>0</v>
      </c>
      <c r="AB9" s="879">
        <v>0</v>
      </c>
      <c r="AC9" s="878">
        <v>0</v>
      </c>
      <c r="AD9" s="875">
        <v>0</v>
      </c>
      <c r="AE9" s="461"/>
      <c r="AF9" s="461"/>
      <c r="AG9" s="461"/>
      <c r="AH9" s="461"/>
      <c r="AI9" s="461"/>
      <c r="AJ9" s="461"/>
      <c r="AK9" s="461"/>
      <c r="AL9" s="461"/>
      <c r="AM9" s="461"/>
      <c r="AN9" s="461"/>
      <c r="AO9" s="461"/>
      <c r="AP9" s="461"/>
      <c r="AQ9" s="461"/>
      <c r="AR9" s="461"/>
      <c r="AS9" s="461"/>
      <c r="AT9" s="461"/>
    </row>
    <row r="10" spans="1:46" s="299" customFormat="1" ht="30" customHeight="1" x14ac:dyDescent="0.25">
      <c r="A10" s="407"/>
      <c r="B10" s="408"/>
      <c r="C10" s="419"/>
      <c r="D10" s="866" t="s">
        <v>580</v>
      </c>
      <c r="E10" s="862" t="s">
        <v>231</v>
      </c>
      <c r="F10" s="863">
        <v>440</v>
      </c>
      <c r="G10" s="864">
        <v>2013</v>
      </c>
      <c r="H10" s="865">
        <v>2018</v>
      </c>
      <c r="I10" s="219">
        <f t="shared" si="0"/>
        <v>51315</v>
      </c>
      <c r="J10" s="876">
        <v>0</v>
      </c>
      <c r="K10" s="877">
        <v>0</v>
      </c>
      <c r="L10" s="310">
        <f t="shared" si="1"/>
        <v>3315</v>
      </c>
      <c r="M10" s="305">
        <v>0</v>
      </c>
      <c r="N10" s="880">
        <v>3315</v>
      </c>
      <c r="O10" s="306">
        <v>0</v>
      </c>
      <c r="P10" s="217">
        <v>0</v>
      </c>
      <c r="Q10" s="218">
        <v>0</v>
      </c>
      <c r="R10" s="883">
        <v>24000</v>
      </c>
      <c r="S10" s="320">
        <v>0</v>
      </c>
      <c r="T10" s="217">
        <v>0</v>
      </c>
      <c r="U10" s="218">
        <v>0</v>
      </c>
      <c r="V10" s="885">
        <v>24000</v>
      </c>
      <c r="W10" s="320">
        <v>0</v>
      </c>
      <c r="X10" s="217">
        <v>0</v>
      </c>
      <c r="Y10" s="218">
        <v>0</v>
      </c>
      <c r="Z10" s="884">
        <v>0</v>
      </c>
      <c r="AA10" s="882">
        <v>0</v>
      </c>
      <c r="AB10" s="879">
        <v>0</v>
      </c>
      <c r="AC10" s="878">
        <v>0</v>
      </c>
      <c r="AD10" s="875">
        <v>0</v>
      </c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1"/>
      <c r="AS10" s="461"/>
      <c r="AT10" s="461"/>
    </row>
    <row r="11" spans="1:46" s="299" customFormat="1" ht="30" customHeight="1" x14ac:dyDescent="0.25">
      <c r="A11" s="407"/>
      <c r="B11" s="408"/>
      <c r="C11" s="419"/>
      <c r="D11" s="867" t="s">
        <v>581</v>
      </c>
      <c r="E11" s="862" t="s">
        <v>231</v>
      </c>
      <c r="F11" s="863">
        <v>440</v>
      </c>
      <c r="G11" s="864">
        <v>2013</v>
      </c>
      <c r="H11" s="865">
        <v>2018</v>
      </c>
      <c r="I11" s="219">
        <f t="shared" si="0"/>
        <v>46047</v>
      </c>
      <c r="J11" s="876">
        <v>0</v>
      </c>
      <c r="K11" s="877">
        <v>47</v>
      </c>
      <c r="L11" s="310">
        <f t="shared" si="1"/>
        <v>600</v>
      </c>
      <c r="M11" s="305">
        <v>0</v>
      </c>
      <c r="N11" s="880">
        <v>600</v>
      </c>
      <c r="O11" s="306">
        <v>0</v>
      </c>
      <c r="P11" s="217">
        <v>0</v>
      </c>
      <c r="Q11" s="218">
        <v>0</v>
      </c>
      <c r="R11" s="882">
        <v>20000</v>
      </c>
      <c r="S11" s="320">
        <v>0</v>
      </c>
      <c r="T11" s="217">
        <v>0</v>
      </c>
      <c r="U11" s="218">
        <v>0</v>
      </c>
      <c r="V11" s="883">
        <v>25400</v>
      </c>
      <c r="W11" s="320">
        <v>0</v>
      </c>
      <c r="X11" s="217">
        <v>0</v>
      </c>
      <c r="Y11" s="218">
        <v>0</v>
      </c>
      <c r="Z11" s="884">
        <v>0</v>
      </c>
      <c r="AA11" s="882">
        <v>0</v>
      </c>
      <c r="AB11" s="879">
        <v>0</v>
      </c>
      <c r="AC11" s="878">
        <v>0</v>
      </c>
      <c r="AD11" s="875">
        <v>0</v>
      </c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</row>
    <row r="12" spans="1:46" s="299" customFormat="1" ht="30" customHeight="1" x14ac:dyDescent="0.25">
      <c r="A12" s="407"/>
      <c r="B12" s="408"/>
      <c r="C12" s="419"/>
      <c r="D12" s="867" t="s">
        <v>563</v>
      </c>
      <c r="E12" s="862" t="s">
        <v>231</v>
      </c>
      <c r="F12" s="863">
        <v>440</v>
      </c>
      <c r="G12" s="864">
        <v>2013</v>
      </c>
      <c r="H12" s="865">
        <v>2017</v>
      </c>
      <c r="I12" s="219">
        <f t="shared" si="0"/>
        <v>8653</v>
      </c>
      <c r="J12" s="876">
        <f>126+47</f>
        <v>173</v>
      </c>
      <c r="K12" s="877">
        <v>0</v>
      </c>
      <c r="L12" s="310">
        <f t="shared" si="1"/>
        <v>480</v>
      </c>
      <c r="M12" s="305">
        <v>0</v>
      </c>
      <c r="N12" s="881">
        <v>480</v>
      </c>
      <c r="O12" s="306">
        <v>0</v>
      </c>
      <c r="P12" s="217">
        <v>0</v>
      </c>
      <c r="Q12" s="218">
        <v>0</v>
      </c>
      <c r="R12" s="882">
        <v>8000</v>
      </c>
      <c r="S12" s="320">
        <v>0</v>
      </c>
      <c r="T12" s="217">
        <v>0</v>
      </c>
      <c r="U12" s="218">
        <v>0</v>
      </c>
      <c r="V12" s="883">
        <v>0</v>
      </c>
      <c r="W12" s="320">
        <v>0</v>
      </c>
      <c r="X12" s="217">
        <v>0</v>
      </c>
      <c r="Y12" s="218">
        <v>0</v>
      </c>
      <c r="Z12" s="884">
        <v>0</v>
      </c>
      <c r="AA12" s="882">
        <v>0</v>
      </c>
      <c r="AB12" s="879">
        <v>0</v>
      </c>
      <c r="AC12" s="878">
        <v>0</v>
      </c>
      <c r="AD12" s="875">
        <v>0</v>
      </c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  <c r="AS12" s="461"/>
      <c r="AT12" s="461"/>
    </row>
    <row r="13" spans="1:46" s="299" customFormat="1" ht="30" customHeight="1" x14ac:dyDescent="0.25">
      <c r="A13" s="407"/>
      <c r="B13" s="408"/>
      <c r="C13" s="419"/>
      <c r="D13" s="868" t="s">
        <v>582</v>
      </c>
      <c r="E13" s="862" t="s">
        <v>231</v>
      </c>
      <c r="F13" s="863">
        <v>440</v>
      </c>
      <c r="G13" s="864">
        <v>2013</v>
      </c>
      <c r="H13" s="865">
        <v>2017</v>
      </c>
      <c r="I13" s="219">
        <f t="shared" si="0"/>
        <v>10820</v>
      </c>
      <c r="J13" s="878">
        <v>0</v>
      </c>
      <c r="K13" s="877">
        <v>0</v>
      </c>
      <c r="L13" s="310">
        <f t="shared" si="1"/>
        <v>820</v>
      </c>
      <c r="M13" s="305">
        <v>0</v>
      </c>
      <c r="N13" s="880">
        <v>820</v>
      </c>
      <c r="O13" s="306">
        <v>0</v>
      </c>
      <c r="P13" s="217">
        <v>0</v>
      </c>
      <c r="Q13" s="218">
        <v>0</v>
      </c>
      <c r="R13" s="882">
        <v>10000</v>
      </c>
      <c r="S13" s="320">
        <v>0</v>
      </c>
      <c r="T13" s="217">
        <v>0</v>
      </c>
      <c r="U13" s="218">
        <v>0</v>
      </c>
      <c r="V13" s="883">
        <v>0</v>
      </c>
      <c r="W13" s="320">
        <v>0</v>
      </c>
      <c r="X13" s="217">
        <v>0</v>
      </c>
      <c r="Y13" s="218">
        <v>0</v>
      </c>
      <c r="Z13" s="884">
        <v>0</v>
      </c>
      <c r="AA13" s="882">
        <v>0</v>
      </c>
      <c r="AB13" s="879">
        <v>0</v>
      </c>
      <c r="AC13" s="878">
        <v>0</v>
      </c>
      <c r="AD13" s="875">
        <v>0</v>
      </c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  <c r="AS13" s="461"/>
      <c r="AT13" s="461"/>
    </row>
    <row r="14" spans="1:46" s="299" customFormat="1" ht="30" customHeight="1" x14ac:dyDescent="0.25">
      <c r="A14" s="407"/>
      <c r="B14" s="408"/>
      <c r="C14" s="419"/>
      <c r="D14" s="869" t="s">
        <v>583</v>
      </c>
      <c r="E14" s="862" t="s">
        <v>231</v>
      </c>
      <c r="F14" s="863">
        <v>440</v>
      </c>
      <c r="G14" s="864">
        <v>2013</v>
      </c>
      <c r="H14" s="865">
        <v>2018</v>
      </c>
      <c r="I14" s="219">
        <f t="shared" si="0"/>
        <v>10700</v>
      </c>
      <c r="J14" s="876">
        <v>0</v>
      </c>
      <c r="K14" s="877">
        <v>0</v>
      </c>
      <c r="L14" s="310">
        <f t="shared" si="1"/>
        <v>700</v>
      </c>
      <c r="M14" s="305">
        <v>0</v>
      </c>
      <c r="N14" s="880">
        <v>700</v>
      </c>
      <c r="O14" s="306">
        <v>0</v>
      </c>
      <c r="P14" s="217">
        <v>0</v>
      </c>
      <c r="Q14" s="218">
        <v>0</v>
      </c>
      <c r="R14" s="882">
        <v>5000</v>
      </c>
      <c r="S14" s="320">
        <v>0</v>
      </c>
      <c r="T14" s="217">
        <v>0</v>
      </c>
      <c r="U14" s="218">
        <v>0</v>
      </c>
      <c r="V14" s="883">
        <v>5000</v>
      </c>
      <c r="W14" s="320">
        <v>0</v>
      </c>
      <c r="X14" s="217">
        <v>0</v>
      </c>
      <c r="Y14" s="218">
        <v>0</v>
      </c>
      <c r="Z14" s="884">
        <v>0</v>
      </c>
      <c r="AA14" s="882">
        <v>0</v>
      </c>
      <c r="AB14" s="879">
        <v>0</v>
      </c>
      <c r="AC14" s="878">
        <v>0</v>
      </c>
      <c r="AD14" s="875">
        <v>0</v>
      </c>
      <c r="AE14" s="461"/>
      <c r="AF14" s="461"/>
      <c r="AG14" s="461"/>
      <c r="AH14" s="461"/>
      <c r="AI14" s="461"/>
      <c r="AJ14" s="461"/>
      <c r="AK14" s="461"/>
      <c r="AL14" s="461"/>
      <c r="AM14" s="461"/>
      <c r="AN14" s="461"/>
      <c r="AO14" s="461"/>
      <c r="AP14" s="461"/>
      <c r="AQ14" s="461"/>
      <c r="AR14" s="461"/>
      <c r="AS14" s="461"/>
      <c r="AT14" s="461"/>
    </row>
    <row r="15" spans="1:46" s="299" customFormat="1" ht="30" customHeight="1" x14ac:dyDescent="0.25">
      <c r="A15" s="407"/>
      <c r="B15" s="408"/>
      <c r="C15" s="419"/>
      <c r="D15" s="870" t="s">
        <v>584</v>
      </c>
      <c r="E15" s="862" t="s">
        <v>231</v>
      </c>
      <c r="F15" s="863">
        <v>440</v>
      </c>
      <c r="G15" s="864">
        <v>2016</v>
      </c>
      <c r="H15" s="865">
        <v>2017</v>
      </c>
      <c r="I15" s="219">
        <f t="shared" si="0"/>
        <v>20700</v>
      </c>
      <c r="J15" s="876">
        <v>0</v>
      </c>
      <c r="K15" s="877">
        <v>0</v>
      </c>
      <c r="L15" s="310">
        <f t="shared" si="1"/>
        <v>700</v>
      </c>
      <c r="M15" s="305">
        <v>0</v>
      </c>
      <c r="N15" s="880">
        <v>700</v>
      </c>
      <c r="O15" s="306">
        <v>0</v>
      </c>
      <c r="P15" s="217">
        <v>0</v>
      </c>
      <c r="Q15" s="218">
        <v>0</v>
      </c>
      <c r="R15" s="884">
        <v>20000</v>
      </c>
      <c r="S15" s="320">
        <v>0</v>
      </c>
      <c r="T15" s="217">
        <v>0</v>
      </c>
      <c r="U15" s="218">
        <v>0</v>
      </c>
      <c r="V15" s="883">
        <v>0</v>
      </c>
      <c r="W15" s="320">
        <v>0</v>
      </c>
      <c r="X15" s="217">
        <v>0</v>
      </c>
      <c r="Y15" s="218">
        <v>0</v>
      </c>
      <c r="Z15" s="884">
        <v>0</v>
      </c>
      <c r="AA15" s="882">
        <v>0</v>
      </c>
      <c r="AB15" s="879">
        <v>0</v>
      </c>
      <c r="AC15" s="878">
        <v>0</v>
      </c>
      <c r="AD15" s="875">
        <v>0</v>
      </c>
      <c r="AE15" s="461"/>
      <c r="AF15" s="461"/>
      <c r="AG15" s="461"/>
      <c r="AH15" s="461"/>
      <c r="AI15" s="461"/>
      <c r="AJ15" s="461"/>
      <c r="AK15" s="461"/>
      <c r="AL15" s="461"/>
      <c r="AM15" s="461"/>
      <c r="AN15" s="461"/>
      <c r="AO15" s="461"/>
      <c r="AP15" s="461"/>
      <c r="AQ15" s="461"/>
      <c r="AR15" s="461"/>
      <c r="AS15" s="461"/>
      <c r="AT15" s="461"/>
    </row>
    <row r="16" spans="1:46" s="299" customFormat="1" ht="30" customHeight="1" x14ac:dyDescent="0.25">
      <c r="A16" s="407"/>
      <c r="B16" s="408"/>
      <c r="C16" s="419"/>
      <c r="D16" s="867" t="s">
        <v>585</v>
      </c>
      <c r="E16" s="862" t="s">
        <v>231</v>
      </c>
      <c r="F16" s="863">
        <v>440</v>
      </c>
      <c r="G16" s="863">
        <v>2008</v>
      </c>
      <c r="H16" s="874">
        <v>2018</v>
      </c>
      <c r="I16" s="219">
        <f t="shared" si="0"/>
        <v>221451</v>
      </c>
      <c r="J16" s="876">
        <v>3651</v>
      </c>
      <c r="K16" s="877">
        <v>0</v>
      </c>
      <c r="L16" s="310">
        <f t="shared" si="1"/>
        <v>0</v>
      </c>
      <c r="M16" s="305">
        <v>0</v>
      </c>
      <c r="N16" s="880">
        <v>0</v>
      </c>
      <c r="O16" s="306">
        <v>0</v>
      </c>
      <c r="P16" s="217">
        <v>0</v>
      </c>
      <c r="Q16" s="218">
        <v>0</v>
      </c>
      <c r="R16" s="883">
        <v>0</v>
      </c>
      <c r="S16" s="882">
        <v>217800</v>
      </c>
      <c r="T16" s="217">
        <v>0</v>
      </c>
      <c r="U16" s="218">
        <v>0</v>
      </c>
      <c r="V16" s="883">
        <v>0</v>
      </c>
      <c r="W16" s="320">
        <v>0</v>
      </c>
      <c r="X16" s="217">
        <v>0</v>
      </c>
      <c r="Y16" s="218">
        <v>0</v>
      </c>
      <c r="Z16" s="884">
        <v>0</v>
      </c>
      <c r="AA16" s="882">
        <v>0</v>
      </c>
      <c r="AB16" s="879">
        <v>0</v>
      </c>
      <c r="AC16" s="878">
        <v>0</v>
      </c>
      <c r="AD16" s="875">
        <v>0</v>
      </c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</row>
    <row r="17" spans="1:46" s="299" customFormat="1" ht="30" customHeight="1" x14ac:dyDescent="0.25">
      <c r="A17" s="407"/>
      <c r="B17" s="408"/>
      <c r="C17" s="419"/>
      <c r="D17" s="867" t="s">
        <v>586</v>
      </c>
      <c r="E17" s="862" t="s">
        <v>231</v>
      </c>
      <c r="F17" s="863">
        <v>440</v>
      </c>
      <c r="G17" s="863">
        <v>2008</v>
      </c>
      <c r="H17" s="865">
        <v>2017</v>
      </c>
      <c r="I17" s="219">
        <f t="shared" si="0"/>
        <v>31669</v>
      </c>
      <c r="J17" s="876">
        <f>906+382</f>
        <v>1288</v>
      </c>
      <c r="K17" s="877">
        <v>0</v>
      </c>
      <c r="L17" s="310">
        <f t="shared" si="1"/>
        <v>0</v>
      </c>
      <c r="M17" s="305">
        <v>0</v>
      </c>
      <c r="N17" s="880">
        <v>0</v>
      </c>
      <c r="O17" s="306">
        <v>0</v>
      </c>
      <c r="P17" s="217">
        <v>0</v>
      </c>
      <c r="Q17" s="218">
        <v>0</v>
      </c>
      <c r="R17" s="882">
        <v>30381</v>
      </c>
      <c r="S17" s="320">
        <v>0</v>
      </c>
      <c r="T17" s="217">
        <v>0</v>
      </c>
      <c r="U17" s="218">
        <v>0</v>
      </c>
      <c r="V17" s="883">
        <v>0</v>
      </c>
      <c r="W17" s="320">
        <v>0</v>
      </c>
      <c r="X17" s="217">
        <v>0</v>
      </c>
      <c r="Y17" s="218">
        <v>0</v>
      </c>
      <c r="Z17" s="884">
        <v>0</v>
      </c>
      <c r="AA17" s="882">
        <v>0</v>
      </c>
      <c r="AB17" s="879">
        <v>0</v>
      </c>
      <c r="AC17" s="878">
        <v>0</v>
      </c>
      <c r="AD17" s="875">
        <v>0</v>
      </c>
      <c r="AE17" s="461"/>
      <c r="AF17" s="461"/>
      <c r="AG17" s="461"/>
      <c r="AH17" s="461"/>
      <c r="AI17" s="461"/>
      <c r="AJ17" s="461"/>
      <c r="AK17" s="461"/>
      <c r="AL17" s="461"/>
      <c r="AM17" s="461"/>
      <c r="AN17" s="461"/>
      <c r="AO17" s="461"/>
      <c r="AP17" s="461"/>
      <c r="AQ17" s="461"/>
      <c r="AR17" s="461"/>
      <c r="AS17" s="461"/>
      <c r="AT17" s="461"/>
    </row>
    <row r="18" spans="1:46" s="299" customFormat="1" ht="30" customHeight="1" x14ac:dyDescent="0.25">
      <c r="A18" s="407"/>
      <c r="B18" s="408"/>
      <c r="C18" s="419"/>
      <c r="D18" s="871" t="s">
        <v>564</v>
      </c>
      <c r="E18" s="53"/>
      <c r="F18" s="54">
        <v>440</v>
      </c>
      <c r="G18" s="864">
        <v>2016</v>
      </c>
      <c r="H18" s="864">
        <v>2016</v>
      </c>
      <c r="I18" s="219">
        <f t="shared" si="0"/>
        <v>1500</v>
      </c>
      <c r="J18" s="215">
        <v>0</v>
      </c>
      <c r="K18" s="877">
        <v>0</v>
      </c>
      <c r="L18" s="310">
        <f t="shared" si="1"/>
        <v>1500</v>
      </c>
      <c r="M18" s="305">
        <v>0</v>
      </c>
      <c r="N18" s="880">
        <v>0</v>
      </c>
      <c r="O18" s="306">
        <v>0</v>
      </c>
      <c r="P18" s="217">
        <v>0</v>
      </c>
      <c r="Q18" s="218">
        <v>1500</v>
      </c>
      <c r="R18" s="883">
        <v>0</v>
      </c>
      <c r="S18" s="320">
        <v>0</v>
      </c>
      <c r="T18" s="217">
        <v>0</v>
      </c>
      <c r="U18" s="218">
        <v>0</v>
      </c>
      <c r="V18" s="883">
        <v>0</v>
      </c>
      <c r="W18" s="320">
        <v>0</v>
      </c>
      <c r="X18" s="217">
        <v>0</v>
      </c>
      <c r="Y18" s="218">
        <v>0</v>
      </c>
      <c r="Z18" s="884">
        <v>0</v>
      </c>
      <c r="AA18" s="882">
        <v>0</v>
      </c>
      <c r="AB18" s="879">
        <v>0</v>
      </c>
      <c r="AC18" s="878">
        <v>0</v>
      </c>
      <c r="AD18" s="875">
        <v>0</v>
      </c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</row>
    <row r="19" spans="1:46" s="299" customFormat="1" ht="30" customHeight="1" x14ac:dyDescent="0.25">
      <c r="A19" s="407"/>
      <c r="B19" s="408"/>
      <c r="C19" s="419"/>
      <c r="D19" s="465" t="s">
        <v>566</v>
      </c>
      <c r="E19" s="53"/>
      <c r="F19" s="54">
        <v>440</v>
      </c>
      <c r="G19" s="864">
        <v>2016</v>
      </c>
      <c r="H19" s="864">
        <v>2016</v>
      </c>
      <c r="I19" s="219">
        <f t="shared" si="0"/>
        <v>1000</v>
      </c>
      <c r="J19" s="215">
        <v>0</v>
      </c>
      <c r="K19" s="877">
        <v>0</v>
      </c>
      <c r="L19" s="310">
        <f t="shared" si="1"/>
        <v>1000</v>
      </c>
      <c r="M19" s="305">
        <v>0</v>
      </c>
      <c r="N19" s="880">
        <v>0</v>
      </c>
      <c r="O19" s="306">
        <v>0</v>
      </c>
      <c r="P19" s="217">
        <v>0</v>
      </c>
      <c r="Q19" s="218">
        <v>1000</v>
      </c>
      <c r="R19" s="883">
        <v>0</v>
      </c>
      <c r="S19" s="320">
        <v>0</v>
      </c>
      <c r="T19" s="217">
        <v>0</v>
      </c>
      <c r="U19" s="218">
        <v>0</v>
      </c>
      <c r="V19" s="883">
        <v>0</v>
      </c>
      <c r="W19" s="320">
        <v>0</v>
      </c>
      <c r="X19" s="217">
        <v>0</v>
      </c>
      <c r="Y19" s="218">
        <v>0</v>
      </c>
      <c r="Z19" s="884">
        <v>0</v>
      </c>
      <c r="AA19" s="882">
        <v>0</v>
      </c>
      <c r="AB19" s="879">
        <v>0</v>
      </c>
      <c r="AC19" s="878">
        <v>0</v>
      </c>
      <c r="AD19" s="875">
        <v>0</v>
      </c>
      <c r="AE19" s="461"/>
      <c r="AF19" s="461"/>
      <c r="AG19" s="461"/>
      <c r="AH19" s="461"/>
      <c r="AI19" s="461"/>
      <c r="AJ19" s="461"/>
      <c r="AK19" s="461"/>
      <c r="AL19" s="461"/>
      <c r="AM19" s="461"/>
      <c r="AN19" s="461"/>
      <c r="AO19" s="461"/>
      <c r="AP19" s="461"/>
      <c r="AQ19" s="461"/>
      <c r="AR19" s="461"/>
      <c r="AS19" s="461"/>
      <c r="AT19" s="461"/>
    </row>
    <row r="20" spans="1:46" s="299" customFormat="1" ht="30" customHeight="1" x14ac:dyDescent="0.25">
      <c r="A20" s="407"/>
      <c r="B20" s="408"/>
      <c r="C20" s="419"/>
      <c r="D20" s="872" t="s">
        <v>566</v>
      </c>
      <c r="E20" s="53"/>
      <c r="F20" s="54">
        <v>440</v>
      </c>
      <c r="G20" s="865">
        <v>2017</v>
      </c>
      <c r="H20" s="865">
        <v>2017</v>
      </c>
      <c r="I20" s="219">
        <f t="shared" si="0"/>
        <v>1000</v>
      </c>
      <c r="J20" s="215">
        <v>0</v>
      </c>
      <c r="K20" s="877">
        <v>0</v>
      </c>
      <c r="L20" s="310">
        <f t="shared" si="1"/>
        <v>0</v>
      </c>
      <c r="M20" s="305">
        <v>0</v>
      </c>
      <c r="N20" s="880">
        <v>0</v>
      </c>
      <c r="O20" s="306">
        <v>0</v>
      </c>
      <c r="P20" s="217">
        <v>0</v>
      </c>
      <c r="Q20" s="218">
        <v>0</v>
      </c>
      <c r="R20" s="883">
        <v>0</v>
      </c>
      <c r="S20" s="320">
        <v>0</v>
      </c>
      <c r="T20" s="217">
        <v>0</v>
      </c>
      <c r="U20" s="218">
        <v>1000</v>
      </c>
      <c r="V20" s="883">
        <v>0</v>
      </c>
      <c r="W20" s="320">
        <v>0</v>
      </c>
      <c r="X20" s="217">
        <v>0</v>
      </c>
      <c r="Y20" s="218">
        <v>0</v>
      </c>
      <c r="Z20" s="884">
        <v>0</v>
      </c>
      <c r="AA20" s="882">
        <v>0</v>
      </c>
      <c r="AB20" s="879">
        <v>0</v>
      </c>
      <c r="AC20" s="878">
        <v>0</v>
      </c>
      <c r="AD20" s="875">
        <v>0</v>
      </c>
      <c r="AE20" s="797"/>
      <c r="AF20" s="797"/>
      <c r="AG20" s="797"/>
      <c r="AH20" s="797"/>
      <c r="AI20" s="797"/>
      <c r="AJ20" s="797"/>
      <c r="AK20" s="797"/>
      <c r="AL20" s="797"/>
      <c r="AM20" s="797"/>
      <c r="AN20" s="797"/>
      <c r="AO20" s="797"/>
      <c r="AP20" s="797"/>
      <c r="AQ20" s="797"/>
      <c r="AR20" s="797"/>
      <c r="AS20" s="797"/>
      <c r="AT20" s="797"/>
    </row>
    <row r="21" spans="1:46" s="299" customFormat="1" ht="30" customHeight="1" x14ac:dyDescent="0.25">
      <c r="A21" s="407"/>
      <c r="B21" s="408"/>
      <c r="C21" s="419"/>
      <c r="D21" s="873" t="s">
        <v>587</v>
      </c>
      <c r="E21" s="53"/>
      <c r="F21" s="54">
        <v>440</v>
      </c>
      <c r="G21" s="865">
        <v>2017</v>
      </c>
      <c r="H21" s="865">
        <v>2017</v>
      </c>
      <c r="I21" s="219">
        <f t="shared" si="0"/>
        <v>2000</v>
      </c>
      <c r="J21" s="215">
        <v>0</v>
      </c>
      <c r="K21" s="877">
        <v>0</v>
      </c>
      <c r="L21" s="310">
        <f t="shared" si="1"/>
        <v>0</v>
      </c>
      <c r="M21" s="305">
        <v>0</v>
      </c>
      <c r="N21" s="880">
        <v>0</v>
      </c>
      <c r="O21" s="306">
        <v>0</v>
      </c>
      <c r="P21" s="217">
        <v>0</v>
      </c>
      <c r="Q21" s="218">
        <v>0</v>
      </c>
      <c r="R21" s="883">
        <v>0</v>
      </c>
      <c r="S21" s="320">
        <v>0</v>
      </c>
      <c r="T21" s="217">
        <v>0</v>
      </c>
      <c r="U21" s="218">
        <v>2000</v>
      </c>
      <c r="V21" s="883">
        <v>0</v>
      </c>
      <c r="W21" s="320">
        <v>0</v>
      </c>
      <c r="X21" s="217">
        <v>0</v>
      </c>
      <c r="Y21" s="218">
        <v>0</v>
      </c>
      <c r="Z21" s="884">
        <v>0</v>
      </c>
      <c r="AA21" s="882">
        <v>0</v>
      </c>
      <c r="AB21" s="879">
        <v>0</v>
      </c>
      <c r="AC21" s="878">
        <v>0</v>
      </c>
      <c r="AD21" s="875">
        <v>0</v>
      </c>
      <c r="AE21" s="797"/>
      <c r="AF21" s="797"/>
      <c r="AG21" s="797"/>
      <c r="AH21" s="797"/>
      <c r="AI21" s="797"/>
      <c r="AJ21" s="797"/>
      <c r="AK21" s="797"/>
      <c r="AL21" s="797"/>
      <c r="AM21" s="797"/>
      <c r="AN21" s="797"/>
      <c r="AO21" s="797"/>
      <c r="AP21" s="797"/>
      <c r="AQ21" s="797"/>
      <c r="AR21" s="797"/>
      <c r="AS21" s="797"/>
      <c r="AT21" s="797"/>
    </row>
    <row r="22" spans="1:46" s="299" customFormat="1" ht="30" customHeight="1" x14ac:dyDescent="0.25">
      <c r="A22" s="407"/>
      <c r="B22" s="408"/>
      <c r="C22" s="419"/>
      <c r="D22" s="873" t="s">
        <v>565</v>
      </c>
      <c r="E22" s="53"/>
      <c r="F22" s="54">
        <v>440</v>
      </c>
      <c r="G22" s="874">
        <v>2018</v>
      </c>
      <c r="H22" s="874">
        <v>2018</v>
      </c>
      <c r="I22" s="219">
        <f t="shared" si="0"/>
        <v>500</v>
      </c>
      <c r="J22" s="215">
        <v>0</v>
      </c>
      <c r="K22" s="877">
        <v>0</v>
      </c>
      <c r="L22" s="310">
        <f t="shared" si="1"/>
        <v>0</v>
      </c>
      <c r="M22" s="305">
        <v>0</v>
      </c>
      <c r="N22" s="880">
        <v>0</v>
      </c>
      <c r="O22" s="306">
        <v>0</v>
      </c>
      <c r="P22" s="217">
        <v>0</v>
      </c>
      <c r="Q22" s="218">
        <v>0</v>
      </c>
      <c r="R22" s="883">
        <v>0</v>
      </c>
      <c r="S22" s="320">
        <v>0</v>
      </c>
      <c r="T22" s="217">
        <v>0</v>
      </c>
      <c r="U22" s="218">
        <v>0</v>
      </c>
      <c r="V22" s="883">
        <v>0</v>
      </c>
      <c r="W22" s="320">
        <v>0</v>
      </c>
      <c r="X22" s="217">
        <v>0</v>
      </c>
      <c r="Y22" s="218">
        <v>500</v>
      </c>
      <c r="Z22" s="884">
        <v>0</v>
      </c>
      <c r="AA22" s="882">
        <v>0</v>
      </c>
      <c r="AB22" s="879">
        <v>0</v>
      </c>
      <c r="AC22" s="878">
        <v>0</v>
      </c>
      <c r="AD22" s="875">
        <v>0</v>
      </c>
      <c r="AE22" s="797"/>
      <c r="AF22" s="797"/>
      <c r="AG22" s="797"/>
      <c r="AH22" s="797"/>
      <c r="AI22" s="797"/>
      <c r="AJ22" s="797"/>
      <c r="AK22" s="797"/>
      <c r="AL22" s="797"/>
      <c r="AM22" s="797"/>
      <c r="AN22" s="797"/>
      <c r="AO22" s="797"/>
      <c r="AP22" s="797"/>
      <c r="AQ22" s="797"/>
      <c r="AR22" s="797"/>
      <c r="AS22" s="797"/>
      <c r="AT22" s="797"/>
    </row>
    <row r="23" spans="1:46" s="299" customFormat="1" ht="30" customHeight="1" x14ac:dyDescent="0.25">
      <c r="A23" s="407"/>
      <c r="B23" s="408"/>
      <c r="C23" s="419"/>
      <c r="D23" s="422" t="s">
        <v>567</v>
      </c>
      <c r="E23" s="53"/>
      <c r="F23" s="54">
        <v>440</v>
      </c>
      <c r="G23" s="874">
        <v>2018</v>
      </c>
      <c r="H23" s="874">
        <v>2018</v>
      </c>
      <c r="I23" s="219">
        <f t="shared" si="0"/>
        <v>500</v>
      </c>
      <c r="J23" s="215">
        <v>0</v>
      </c>
      <c r="K23" s="877">
        <v>0</v>
      </c>
      <c r="L23" s="310">
        <f t="shared" si="1"/>
        <v>0</v>
      </c>
      <c r="M23" s="305">
        <v>0</v>
      </c>
      <c r="N23" s="880">
        <v>0</v>
      </c>
      <c r="O23" s="306">
        <v>0</v>
      </c>
      <c r="P23" s="217">
        <v>0</v>
      </c>
      <c r="Q23" s="218">
        <v>0</v>
      </c>
      <c r="R23" s="883">
        <v>0</v>
      </c>
      <c r="S23" s="320">
        <v>0</v>
      </c>
      <c r="T23" s="217">
        <v>0</v>
      </c>
      <c r="U23" s="218">
        <v>0</v>
      </c>
      <c r="V23" s="883">
        <v>0</v>
      </c>
      <c r="W23" s="320">
        <v>0</v>
      </c>
      <c r="X23" s="217">
        <v>0</v>
      </c>
      <c r="Y23" s="218">
        <v>500</v>
      </c>
      <c r="Z23" s="884">
        <v>0</v>
      </c>
      <c r="AA23" s="882">
        <v>0</v>
      </c>
      <c r="AB23" s="879">
        <v>0</v>
      </c>
      <c r="AC23" s="878">
        <v>0</v>
      </c>
      <c r="AD23" s="875">
        <v>0</v>
      </c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1"/>
      <c r="AQ23" s="461"/>
      <c r="AR23" s="461"/>
      <c r="AS23" s="461"/>
      <c r="AT23" s="461"/>
    </row>
    <row r="24" spans="1:46" s="299" customFormat="1" ht="30" customHeight="1" thickBot="1" x14ac:dyDescent="0.3">
      <c r="A24" s="407"/>
      <c r="B24" s="408"/>
      <c r="C24" s="419"/>
      <c r="D24" s="422" t="s">
        <v>588</v>
      </c>
      <c r="E24" s="53"/>
      <c r="F24" s="54">
        <v>440</v>
      </c>
      <c r="G24" s="54">
        <v>2019</v>
      </c>
      <c r="H24" s="91">
        <v>2019</v>
      </c>
      <c r="I24" s="219">
        <f t="shared" si="0"/>
        <v>5000</v>
      </c>
      <c r="J24" s="215">
        <v>0</v>
      </c>
      <c r="K24" s="877">
        <v>0</v>
      </c>
      <c r="L24" s="340">
        <f t="shared" si="1"/>
        <v>0</v>
      </c>
      <c r="M24" s="305">
        <v>0</v>
      </c>
      <c r="N24" s="880">
        <v>0</v>
      </c>
      <c r="O24" s="306">
        <v>0</v>
      </c>
      <c r="P24" s="217">
        <v>0</v>
      </c>
      <c r="Q24" s="218">
        <v>0</v>
      </c>
      <c r="R24" s="883">
        <v>0</v>
      </c>
      <c r="S24" s="320">
        <v>0</v>
      </c>
      <c r="T24" s="217">
        <v>0</v>
      </c>
      <c r="U24" s="218">
        <v>0</v>
      </c>
      <c r="V24" s="883">
        <v>0</v>
      </c>
      <c r="W24" s="320">
        <v>0</v>
      </c>
      <c r="X24" s="217">
        <v>0</v>
      </c>
      <c r="Y24" s="218">
        <v>0</v>
      </c>
      <c r="Z24" s="319">
        <v>0</v>
      </c>
      <c r="AA24" s="320">
        <v>0</v>
      </c>
      <c r="AB24" s="217">
        <v>0</v>
      </c>
      <c r="AC24" s="218">
        <v>5000</v>
      </c>
      <c r="AD24" s="216">
        <v>0</v>
      </c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</row>
    <row r="25" spans="1:46" s="43" customFormat="1" ht="30" customHeight="1" thickBot="1" x14ac:dyDescent="0.3">
      <c r="A25" s="288"/>
      <c r="B25" s="289"/>
      <c r="C25" s="290"/>
      <c r="D25" s="1345" t="s">
        <v>58</v>
      </c>
      <c r="E25" s="1427"/>
      <c r="F25" s="1427"/>
      <c r="G25" s="1427"/>
      <c r="H25" s="1428"/>
      <c r="I25" s="1139">
        <f t="shared" ref="I25:AD25" si="2">SUM(I7:I24)</f>
        <v>446356</v>
      </c>
      <c r="J25" s="1148">
        <f t="shared" si="2"/>
        <v>8213</v>
      </c>
      <c r="K25" s="1139">
        <f t="shared" si="2"/>
        <v>47</v>
      </c>
      <c r="L25" s="1139">
        <f t="shared" si="2"/>
        <v>12015</v>
      </c>
      <c r="M25" s="1139">
        <f t="shared" si="2"/>
        <v>0</v>
      </c>
      <c r="N25" s="1139">
        <f t="shared" si="2"/>
        <v>9515</v>
      </c>
      <c r="O25" s="1139">
        <f t="shared" si="2"/>
        <v>0</v>
      </c>
      <c r="P25" s="1139">
        <f t="shared" si="2"/>
        <v>0</v>
      </c>
      <c r="Q25" s="1139">
        <f t="shared" si="2"/>
        <v>2500</v>
      </c>
      <c r="R25" s="1139">
        <f t="shared" si="2"/>
        <v>132881</v>
      </c>
      <c r="S25" s="1139">
        <f t="shared" si="2"/>
        <v>217800</v>
      </c>
      <c r="T25" s="1139">
        <f t="shared" si="2"/>
        <v>0</v>
      </c>
      <c r="U25" s="1139">
        <f t="shared" si="2"/>
        <v>3000</v>
      </c>
      <c r="V25" s="1139">
        <f t="shared" si="2"/>
        <v>62400</v>
      </c>
      <c r="W25" s="1139">
        <f t="shared" si="2"/>
        <v>0</v>
      </c>
      <c r="X25" s="1139">
        <f t="shared" si="2"/>
        <v>0</v>
      </c>
      <c r="Y25" s="1139">
        <f t="shared" si="2"/>
        <v>1000</v>
      </c>
      <c r="Z25" s="1139">
        <f t="shared" si="2"/>
        <v>4000</v>
      </c>
      <c r="AA25" s="1139">
        <f t="shared" si="2"/>
        <v>0</v>
      </c>
      <c r="AB25" s="1139">
        <f t="shared" si="2"/>
        <v>0</v>
      </c>
      <c r="AC25" s="1139">
        <f t="shared" si="2"/>
        <v>5000</v>
      </c>
      <c r="AD25" s="1139">
        <f t="shared" si="2"/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73" customFormat="1" ht="25.5" customHeight="1" thickBot="1" x14ac:dyDescent="0.3">
      <c r="A26" s="152"/>
      <c r="B26" s="152"/>
      <c r="C26" s="152"/>
      <c r="D26" s="276"/>
      <c r="E26" s="147"/>
      <c r="F26" s="147"/>
      <c r="G26" s="147"/>
      <c r="H26" s="147"/>
      <c r="I26" s="264"/>
      <c r="J26" s="265"/>
      <c r="K26" s="267"/>
      <c r="L26" s="267"/>
      <c r="M26" s="267"/>
      <c r="N26" s="265"/>
      <c r="O26" s="265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76"/>
      <c r="AA26" s="76"/>
      <c r="AB26" s="76"/>
      <c r="AC26" s="76"/>
      <c r="AD26" s="1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</row>
    <row r="27" spans="1:46" s="4" customFormat="1" ht="15.95" customHeight="1" x14ac:dyDescent="0.25">
      <c r="A27" s="68"/>
      <c r="B27" s="68"/>
      <c r="C27" s="68"/>
      <c r="D27" s="25" t="s">
        <v>83</v>
      </c>
      <c r="E27" s="202"/>
      <c r="F27" s="202"/>
      <c r="G27" s="202"/>
      <c r="H27" s="202"/>
      <c r="I27" s="10" t="s">
        <v>74</v>
      </c>
      <c r="J27" s="85" t="s">
        <v>108</v>
      </c>
      <c r="K27" s="17" t="s">
        <v>84</v>
      </c>
      <c r="L27" s="17"/>
      <c r="M27" s="17" t="s">
        <v>115</v>
      </c>
      <c r="N27" s="85"/>
      <c r="O27" s="85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78"/>
      <c r="AA27" s="75"/>
      <c r="AB27" s="75"/>
      <c r="AC27" s="76"/>
      <c r="AD27" s="16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4" customFormat="1" ht="15.95" customHeight="1" x14ac:dyDescent="0.25">
      <c r="A28" s="58"/>
      <c r="B28" s="58"/>
      <c r="C28" s="58"/>
      <c r="D28" s="13"/>
      <c r="E28" s="203"/>
      <c r="F28" s="203"/>
      <c r="G28" s="203"/>
      <c r="H28" s="203"/>
      <c r="I28" s="12" t="s">
        <v>75</v>
      </c>
      <c r="J28" s="20" t="s">
        <v>108</v>
      </c>
      <c r="K28" s="18" t="s">
        <v>85</v>
      </c>
      <c r="L28" s="18"/>
      <c r="M28" s="18" t="s">
        <v>112</v>
      </c>
      <c r="N28" s="20"/>
      <c r="O28" s="2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80"/>
      <c r="AA28" s="76"/>
      <c r="AB28" s="76"/>
      <c r="AC28" s="76"/>
      <c r="AD28" s="16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3" customFormat="1" ht="15.95" customHeight="1" x14ac:dyDescent="0.25">
      <c r="A29" s="65"/>
      <c r="B29" s="66"/>
      <c r="C29" s="67"/>
      <c r="D29" s="81"/>
      <c r="E29" s="203"/>
      <c r="F29" s="203"/>
      <c r="G29" s="203"/>
      <c r="H29" s="203"/>
      <c r="I29" s="12" t="s">
        <v>76</v>
      </c>
      <c r="J29" s="20" t="s">
        <v>108</v>
      </c>
      <c r="K29" s="21" t="s">
        <v>221</v>
      </c>
      <c r="L29" s="18"/>
      <c r="M29" s="20"/>
      <c r="N29" s="20"/>
      <c r="O29" s="20"/>
      <c r="P29" s="21"/>
      <c r="Q29" s="79"/>
      <c r="R29" s="79"/>
      <c r="S29" s="79"/>
      <c r="T29" s="79"/>
      <c r="U29" s="79"/>
      <c r="V29" s="79"/>
      <c r="W29" s="79"/>
      <c r="X29" s="79"/>
      <c r="Y29" s="79"/>
      <c r="Z29" s="82"/>
      <c r="AA29" s="9"/>
      <c r="AB29" s="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3" customFormat="1" ht="15.95" customHeight="1" thickBot="1" x14ac:dyDescent="0.3">
      <c r="A30" s="4"/>
      <c r="B30" s="66"/>
      <c r="C30" s="67"/>
      <c r="D30" s="83"/>
      <c r="E30" s="204"/>
      <c r="F30" s="204"/>
      <c r="G30" s="204"/>
      <c r="H30" s="204"/>
      <c r="I30" s="11" t="s">
        <v>77</v>
      </c>
      <c r="J30" s="22" t="s">
        <v>108</v>
      </c>
      <c r="K30" s="23" t="s">
        <v>222</v>
      </c>
      <c r="L30" s="24"/>
      <c r="M30" s="22"/>
      <c r="N30" s="22"/>
      <c r="O30" s="22"/>
      <c r="P30" s="23"/>
      <c r="Q30" s="35"/>
      <c r="R30" s="35"/>
      <c r="S30" s="35"/>
      <c r="T30" s="35"/>
      <c r="U30" s="35"/>
      <c r="V30" s="35"/>
      <c r="W30" s="35"/>
      <c r="X30" s="35"/>
      <c r="Y30" s="35"/>
      <c r="Z30" s="14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</sheetData>
  <mergeCells count="27">
    <mergeCell ref="AC1:AD1"/>
    <mergeCell ref="J5:J6"/>
    <mergeCell ref="K5:K6"/>
    <mergeCell ref="L5:L6"/>
    <mergeCell ref="Z5:AC5"/>
    <mergeCell ref="M5:M6"/>
    <mergeCell ref="N5:N6"/>
    <mergeCell ref="O5:O6"/>
    <mergeCell ref="P5:P6"/>
    <mergeCell ref="AD4:AD6"/>
    <mergeCell ref="A3:C4"/>
    <mergeCell ref="D4:D6"/>
    <mergeCell ref="E4:E6"/>
    <mergeCell ref="F4:F6"/>
    <mergeCell ref="A5:A6"/>
    <mergeCell ref="B5:B6"/>
    <mergeCell ref="C5:C6"/>
    <mergeCell ref="D25:H25"/>
    <mergeCell ref="G4:H4"/>
    <mergeCell ref="I4:I6"/>
    <mergeCell ref="M4:Q4"/>
    <mergeCell ref="R4:AC4"/>
    <mergeCell ref="Q5:Q6"/>
    <mergeCell ref="R5:U5"/>
    <mergeCell ref="V5:Y5"/>
    <mergeCell ref="H5:H6"/>
    <mergeCell ref="G5:G6"/>
  </mergeCells>
  <phoneticPr fontId="38" type="noConversion"/>
  <pageMargins left="0" right="0" top="0.98425196850393704" bottom="0.19685039370078741" header="0.59055118110236227" footer="0.19685039370078741"/>
  <pageSetup paperSize="9" scale="48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colBreaks count="1" manualBreakCount="1">
    <brk id="30" max="1048575" man="1"/>
  </colBreaks>
  <ignoredErrors>
    <ignoredError sqref="I7:I2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6"/>
  <sheetViews>
    <sheetView zoomScale="75" zoomScaleNormal="75" zoomScaleSheetLayoutView="70" workbookViewId="0">
      <selection activeCell="X19" sqref="X19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7" width="4.85546875" customWidth="1"/>
    <col min="8" max="8" width="5" customWidth="1"/>
    <col min="9" max="9" width="13.5703125" customWidth="1"/>
    <col min="10" max="30" width="10.7109375" customWidth="1"/>
  </cols>
  <sheetData>
    <row r="1" spans="1:46" ht="15.75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43</v>
      </c>
      <c r="AD1" s="1330"/>
    </row>
    <row r="2" spans="1:46" ht="24.75" customHeight="1" x14ac:dyDescent="0.25">
      <c r="A2" s="6"/>
      <c r="D2" s="117" t="s">
        <v>1</v>
      </c>
      <c r="E2" s="177" t="s">
        <v>225</v>
      </c>
      <c r="F2" s="177"/>
      <c r="G2" s="177"/>
      <c r="H2" s="177"/>
      <c r="I2" s="177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154</v>
      </c>
      <c r="B3" s="1229"/>
      <c r="C3" s="1230"/>
      <c r="D3" s="169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295" customFormat="1" ht="30" customHeight="1" x14ac:dyDescent="0.25">
      <c r="A7" s="529"/>
      <c r="B7" s="530"/>
      <c r="C7" s="531"/>
      <c r="D7" s="451" t="s">
        <v>568</v>
      </c>
      <c r="E7" s="51"/>
      <c r="F7" s="52">
        <v>400</v>
      </c>
      <c r="G7" s="52">
        <v>2010</v>
      </c>
      <c r="H7" s="90">
        <v>2019</v>
      </c>
      <c r="I7" s="206">
        <f>J7+K7+L7+SUM(R7:AD7)</f>
        <v>7185</v>
      </c>
      <c r="J7" s="227">
        <v>185</v>
      </c>
      <c r="K7" s="231">
        <v>1000</v>
      </c>
      <c r="L7" s="310">
        <f t="shared" ref="L7:L8" si="0">M7+N7+O7+P7+Q7</f>
        <v>1500</v>
      </c>
      <c r="M7" s="303">
        <v>0</v>
      </c>
      <c r="N7" s="304">
        <v>1500</v>
      </c>
      <c r="O7" s="304">
        <v>0</v>
      </c>
      <c r="P7" s="211">
        <v>0</v>
      </c>
      <c r="Q7" s="231">
        <v>0</v>
      </c>
      <c r="R7" s="798">
        <v>1500</v>
      </c>
      <c r="S7" s="799">
        <v>0</v>
      </c>
      <c r="T7" s="211">
        <v>0</v>
      </c>
      <c r="U7" s="231">
        <v>0</v>
      </c>
      <c r="V7" s="798">
        <v>1500</v>
      </c>
      <c r="W7" s="799">
        <v>0</v>
      </c>
      <c r="X7" s="211">
        <v>0</v>
      </c>
      <c r="Y7" s="231">
        <v>0</v>
      </c>
      <c r="Z7" s="798">
        <v>1500</v>
      </c>
      <c r="AA7" s="799">
        <v>0</v>
      </c>
      <c r="AB7" s="211">
        <v>0</v>
      </c>
      <c r="AC7" s="231">
        <v>0</v>
      </c>
      <c r="AD7" s="212">
        <v>0</v>
      </c>
      <c r="AE7" s="461"/>
      <c r="AF7" s="461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1"/>
      <c r="AS7" s="461"/>
      <c r="AT7" s="461"/>
    </row>
    <row r="8" spans="1:46" s="299" customFormat="1" ht="30" customHeight="1" thickBot="1" x14ac:dyDescent="0.3">
      <c r="A8" s="526"/>
      <c r="B8" s="527"/>
      <c r="C8" s="528"/>
      <c r="D8" s="452" t="s">
        <v>569</v>
      </c>
      <c r="E8" s="53"/>
      <c r="F8" s="54">
        <v>400</v>
      </c>
      <c r="G8" s="54">
        <v>2010</v>
      </c>
      <c r="H8" s="91">
        <v>2019</v>
      </c>
      <c r="I8" s="219">
        <f t="shared" ref="I8" si="1">J8+K8+L8+SUM(R8:AD8)</f>
        <v>6274</v>
      </c>
      <c r="J8" s="215">
        <v>0</v>
      </c>
      <c r="K8" s="218">
        <v>274</v>
      </c>
      <c r="L8" s="310">
        <f t="shared" si="0"/>
        <v>1500</v>
      </c>
      <c r="M8" s="305">
        <v>0</v>
      </c>
      <c r="N8" s="306">
        <v>1500</v>
      </c>
      <c r="O8" s="306">
        <v>0</v>
      </c>
      <c r="P8" s="217">
        <v>0</v>
      </c>
      <c r="Q8" s="218">
        <v>0</v>
      </c>
      <c r="R8" s="800">
        <v>1500</v>
      </c>
      <c r="S8" s="801">
        <v>0</v>
      </c>
      <c r="T8" s="217">
        <v>0</v>
      </c>
      <c r="U8" s="218">
        <v>0</v>
      </c>
      <c r="V8" s="800">
        <v>1500</v>
      </c>
      <c r="W8" s="801">
        <v>0</v>
      </c>
      <c r="X8" s="217">
        <v>0</v>
      </c>
      <c r="Y8" s="218">
        <v>0</v>
      </c>
      <c r="Z8" s="800">
        <v>1500</v>
      </c>
      <c r="AA8" s="801">
        <v>0</v>
      </c>
      <c r="AB8" s="217">
        <v>0</v>
      </c>
      <c r="AC8" s="218">
        <v>0</v>
      </c>
      <c r="AD8" s="216">
        <v>0</v>
      </c>
      <c r="AE8" s="461"/>
      <c r="AF8" s="461"/>
      <c r="AG8" s="461"/>
      <c r="AH8" s="461"/>
      <c r="AI8" s="461"/>
      <c r="AJ8" s="461"/>
      <c r="AK8" s="461"/>
      <c r="AL8" s="461"/>
      <c r="AM8" s="461"/>
      <c r="AN8" s="461"/>
      <c r="AO8" s="461"/>
      <c r="AP8" s="461"/>
      <c r="AQ8" s="461"/>
      <c r="AR8" s="461"/>
      <c r="AS8" s="461"/>
      <c r="AT8" s="461"/>
    </row>
    <row r="9" spans="1:46" s="43" customFormat="1" ht="30" customHeight="1" thickBot="1" x14ac:dyDescent="0.3">
      <c r="A9" s="532"/>
      <c r="B9" s="533"/>
      <c r="C9" s="534"/>
      <c r="D9" s="1345" t="s">
        <v>58</v>
      </c>
      <c r="E9" s="1346"/>
      <c r="F9" s="1346"/>
      <c r="G9" s="1346"/>
      <c r="H9" s="1347"/>
      <c r="I9" s="1139">
        <f t="shared" ref="I9:AD9" si="2">SUM(I7:I8)</f>
        <v>13459</v>
      </c>
      <c r="J9" s="1148">
        <f t="shared" si="2"/>
        <v>185</v>
      </c>
      <c r="K9" s="1139">
        <f t="shared" si="2"/>
        <v>1274</v>
      </c>
      <c r="L9" s="1139">
        <f t="shared" si="2"/>
        <v>3000</v>
      </c>
      <c r="M9" s="1139">
        <f t="shared" si="2"/>
        <v>0</v>
      </c>
      <c r="N9" s="1139">
        <f t="shared" si="2"/>
        <v>3000</v>
      </c>
      <c r="O9" s="1139">
        <f t="shared" si="2"/>
        <v>0</v>
      </c>
      <c r="P9" s="1139">
        <f t="shared" si="2"/>
        <v>0</v>
      </c>
      <c r="Q9" s="1139">
        <f t="shared" si="2"/>
        <v>0</v>
      </c>
      <c r="R9" s="1139">
        <f t="shared" si="2"/>
        <v>3000</v>
      </c>
      <c r="S9" s="1139">
        <f t="shared" si="2"/>
        <v>0</v>
      </c>
      <c r="T9" s="1139">
        <f t="shared" si="2"/>
        <v>0</v>
      </c>
      <c r="U9" s="1139">
        <f t="shared" si="2"/>
        <v>0</v>
      </c>
      <c r="V9" s="1139">
        <f t="shared" si="2"/>
        <v>3000</v>
      </c>
      <c r="W9" s="1139">
        <f t="shared" si="2"/>
        <v>0</v>
      </c>
      <c r="X9" s="1139">
        <f t="shared" si="2"/>
        <v>0</v>
      </c>
      <c r="Y9" s="1139">
        <f t="shared" si="2"/>
        <v>0</v>
      </c>
      <c r="Z9" s="1139">
        <f t="shared" si="2"/>
        <v>3000</v>
      </c>
      <c r="AA9" s="1139">
        <f t="shared" si="2"/>
        <v>0</v>
      </c>
      <c r="AB9" s="1139">
        <f t="shared" si="2"/>
        <v>0</v>
      </c>
      <c r="AC9" s="1139">
        <f t="shared" si="2"/>
        <v>0</v>
      </c>
      <c r="AD9" s="1139">
        <f t="shared" si="2"/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43" customFormat="1" ht="7.5" customHeight="1" thickBot="1" x14ac:dyDescent="0.3">
      <c r="A10" s="68"/>
      <c r="B10" s="68"/>
      <c r="C10" s="68"/>
      <c r="D10" s="74"/>
      <c r="E10" s="74"/>
      <c r="F10" s="74"/>
      <c r="G10" s="74"/>
      <c r="H10" s="74"/>
      <c r="I10" s="113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4" customFormat="1" ht="15.95" customHeight="1" x14ac:dyDescent="0.25">
      <c r="A11" s="68"/>
      <c r="B11" s="68"/>
      <c r="C11" s="68"/>
      <c r="D11" s="25" t="s">
        <v>83</v>
      </c>
      <c r="E11" s="202"/>
      <c r="F11" s="202"/>
      <c r="G11" s="202"/>
      <c r="H11" s="202"/>
      <c r="I11" s="10" t="s">
        <v>74</v>
      </c>
      <c r="J11" s="85" t="s">
        <v>108</v>
      </c>
      <c r="K11" s="17" t="s">
        <v>84</v>
      </c>
      <c r="L11" s="17"/>
      <c r="M11" s="17" t="s">
        <v>115</v>
      </c>
      <c r="N11" s="85"/>
      <c r="O11" s="85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78"/>
      <c r="AA11" s="75"/>
      <c r="AB11" s="75"/>
      <c r="AC11" s="76"/>
      <c r="AD11" s="16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4" customFormat="1" ht="15.95" customHeight="1" x14ac:dyDescent="0.25">
      <c r="A12" s="58"/>
      <c r="B12" s="58"/>
      <c r="C12" s="58"/>
      <c r="D12" s="13"/>
      <c r="E12" s="203"/>
      <c r="F12" s="203"/>
      <c r="G12" s="203"/>
      <c r="H12" s="203"/>
      <c r="I12" s="12" t="s">
        <v>75</v>
      </c>
      <c r="J12" s="20" t="s">
        <v>108</v>
      </c>
      <c r="K12" s="18" t="s">
        <v>85</v>
      </c>
      <c r="L12" s="18"/>
      <c r="M12" s="18" t="s">
        <v>112</v>
      </c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80"/>
      <c r="AA12" s="76"/>
      <c r="AB12" s="76"/>
      <c r="AC12" s="76"/>
      <c r="AD12" s="16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3" customFormat="1" ht="15.95" customHeight="1" x14ac:dyDescent="0.25">
      <c r="A13" s="65"/>
      <c r="B13" s="66"/>
      <c r="C13" s="67"/>
      <c r="D13" s="81"/>
      <c r="E13" s="203"/>
      <c r="F13" s="203"/>
      <c r="G13" s="203"/>
      <c r="H13" s="203"/>
      <c r="I13" s="12" t="s">
        <v>76</v>
      </c>
      <c r="J13" s="20" t="s">
        <v>108</v>
      </c>
      <c r="K13" s="21" t="s">
        <v>221</v>
      </c>
      <c r="L13" s="18"/>
      <c r="M13" s="20"/>
      <c r="N13" s="20"/>
      <c r="O13" s="20"/>
      <c r="P13" s="21"/>
      <c r="Q13" s="79"/>
      <c r="R13" s="79"/>
      <c r="S13" s="79"/>
      <c r="T13" s="79"/>
      <c r="U13" s="79"/>
      <c r="V13" s="79"/>
      <c r="W13" s="79"/>
      <c r="X13" s="79"/>
      <c r="Y13" s="79"/>
      <c r="Z13" s="82"/>
      <c r="AA13" s="9"/>
      <c r="AB13" s="9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3" customFormat="1" ht="15.95" customHeight="1" thickBot="1" x14ac:dyDescent="0.3">
      <c r="A14" s="4"/>
      <c r="B14" s="66"/>
      <c r="C14" s="67"/>
      <c r="D14" s="83"/>
      <c r="E14" s="204"/>
      <c r="F14" s="204"/>
      <c r="G14" s="204"/>
      <c r="H14" s="204"/>
      <c r="I14" s="11" t="s">
        <v>77</v>
      </c>
      <c r="J14" s="22" t="s">
        <v>108</v>
      </c>
      <c r="K14" s="23" t="s">
        <v>222</v>
      </c>
      <c r="L14" s="24"/>
      <c r="M14" s="22"/>
      <c r="N14" s="22"/>
      <c r="O14" s="22"/>
      <c r="P14" s="23"/>
      <c r="Q14" s="35"/>
      <c r="R14" s="35"/>
      <c r="S14" s="35"/>
      <c r="T14" s="35"/>
      <c r="U14" s="35"/>
      <c r="V14" s="35"/>
      <c r="W14" s="35"/>
      <c r="X14" s="35"/>
      <c r="Y14" s="35"/>
      <c r="Z14" s="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3" customFormat="1" ht="21.95" customHeight="1" x14ac:dyDescent="0.25">
      <c r="A15" s="4"/>
      <c r="B15" s="66"/>
      <c r="C15" s="67"/>
      <c r="E15" s="2"/>
      <c r="F15" s="2"/>
      <c r="G15" s="2"/>
      <c r="H15" s="2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3" customFormat="1" ht="21.95" customHeight="1" x14ac:dyDescent="0.2">
      <c r="E16" s="2"/>
      <c r="F16" s="2"/>
      <c r="G16" s="2"/>
      <c r="H16" s="2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2" customFormat="1" ht="21.95" customHeight="1" x14ac:dyDescent="0.2">
      <c r="A17" s="3"/>
      <c r="B17" s="3"/>
      <c r="C17" s="3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2" customFormat="1" ht="21.95" customHeight="1" x14ac:dyDescent="0.2">
      <c r="A18" s="3"/>
      <c r="B18" s="3"/>
      <c r="C18" s="3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2" customFormat="1" ht="21.95" customHeight="1" x14ac:dyDescent="0.2">
      <c r="A19" s="3"/>
      <c r="B19" s="3"/>
      <c r="C19" s="3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2" customFormat="1" ht="21.95" customHeight="1" x14ac:dyDescent="0.2">
      <c r="A20" s="3"/>
      <c r="B20" s="3"/>
      <c r="C20" s="3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2" customFormat="1" ht="21.95" customHeight="1" x14ac:dyDescent="0.2">
      <c r="E21"/>
      <c r="F21"/>
      <c r="G21"/>
      <c r="H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2" customFormat="1" ht="21.95" customHeight="1" x14ac:dyDescent="0.2">
      <c r="E22"/>
      <c r="F22"/>
      <c r="G22"/>
      <c r="H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2" customFormat="1" ht="21.95" customHeight="1" x14ac:dyDescent="0.2">
      <c r="E23"/>
      <c r="F23"/>
      <c r="G23"/>
      <c r="H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" customFormat="1" ht="21.95" customHeight="1" x14ac:dyDescent="0.2">
      <c r="E24"/>
      <c r="F24"/>
      <c r="G24"/>
      <c r="H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ht="21.95" customHeight="1" x14ac:dyDescent="0.2">
      <c r="A25" s="2"/>
      <c r="B25" s="2"/>
      <c r="C25" s="2"/>
    </row>
    <row r="26" spans="1:46" ht="21.95" customHeight="1" x14ac:dyDescent="0.2">
      <c r="A26" s="2"/>
      <c r="B26" s="2"/>
      <c r="C26" s="2"/>
    </row>
    <row r="27" spans="1:46" ht="21.95" customHeight="1" x14ac:dyDescent="0.2">
      <c r="A27" s="2"/>
      <c r="B27" s="2"/>
      <c r="C27" s="2"/>
    </row>
    <row r="28" spans="1:46" ht="21.95" customHeight="1" x14ac:dyDescent="0.2">
      <c r="A28" s="2"/>
      <c r="B28" s="2"/>
      <c r="C28" s="2"/>
    </row>
    <row r="29" spans="1:46" ht="21.95" customHeight="1" x14ac:dyDescent="0.2"/>
    <row r="30" spans="1:46" ht="21.95" customHeight="1" x14ac:dyDescent="0.2"/>
    <row r="31" spans="1:46" ht="21.95" customHeight="1" x14ac:dyDescent="0.2"/>
    <row r="32" spans="1:46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</sheetData>
  <mergeCells count="27">
    <mergeCell ref="Z5:AC5"/>
    <mergeCell ref="M5:M6"/>
    <mergeCell ref="D9:H9"/>
    <mergeCell ref="Q5:Q6"/>
    <mergeCell ref="AC1:AD1"/>
    <mergeCell ref="I4:I6"/>
    <mergeCell ref="M4:Q4"/>
    <mergeCell ref="R4:AC4"/>
    <mergeCell ref="AD4:AD6"/>
    <mergeCell ref="R5:U5"/>
    <mergeCell ref="V5:Y5"/>
    <mergeCell ref="J5:J6"/>
    <mergeCell ref="K5:K6"/>
    <mergeCell ref="L5:L6"/>
    <mergeCell ref="N5:N6"/>
    <mergeCell ref="O5:O6"/>
    <mergeCell ref="P5:P6"/>
    <mergeCell ref="A3:C4"/>
    <mergeCell ref="D4:D6"/>
    <mergeCell ref="E4:E6"/>
    <mergeCell ref="F4:F6"/>
    <mergeCell ref="G4:H4"/>
    <mergeCell ref="A5:A6"/>
    <mergeCell ref="B5:B6"/>
    <mergeCell ref="C5:C6"/>
    <mergeCell ref="G5:G6"/>
    <mergeCell ref="H5:H6"/>
  </mergeCells>
  <phoneticPr fontId="38" type="noConversion"/>
  <pageMargins left="0" right="0" top="0.98425196850393704" bottom="0.19685039370078741" header="0.59055118110236227" footer="0.19685039370078741"/>
  <pageSetup paperSize="9" scale="48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ignoredErrors>
    <ignoredError sqref="I7:I8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63"/>
  <sheetViews>
    <sheetView view="pageBreakPreview" topLeftCell="A541" zoomScale="70" zoomScaleNormal="70" zoomScaleSheetLayoutView="70" workbookViewId="0">
      <selection activeCell="Z577" sqref="Z577"/>
    </sheetView>
  </sheetViews>
  <sheetFormatPr defaultRowHeight="12.75" x14ac:dyDescent="0.2"/>
  <cols>
    <col min="1" max="2" width="6.7109375" customWidth="1"/>
    <col min="3" max="3" width="6.28515625" customWidth="1"/>
    <col min="4" max="4" width="45.7109375" customWidth="1"/>
    <col min="5" max="5" width="4.85546875" customWidth="1"/>
    <col min="6" max="6" width="5" customWidth="1"/>
    <col min="7" max="7" width="4.42578125" customWidth="1"/>
    <col min="8" max="8" width="4.5703125" customWidth="1"/>
    <col min="9" max="9" width="15.7109375" customWidth="1"/>
    <col min="10" max="11" width="12.7109375" customWidth="1"/>
    <col min="12" max="12" width="14" customWidth="1"/>
    <col min="13" max="13" width="10.7109375" customWidth="1"/>
    <col min="14" max="14" width="13.42578125" customWidth="1"/>
    <col min="15" max="15" width="12.7109375" customWidth="1"/>
    <col min="16" max="16" width="11.7109375" customWidth="1"/>
    <col min="17" max="17" width="10.7109375" customWidth="1"/>
    <col min="18" max="18" width="13" customWidth="1"/>
    <col min="19" max="21" width="10.7109375" customWidth="1"/>
    <col min="22" max="22" width="11.7109375" customWidth="1"/>
    <col min="23" max="23" width="10.7109375" customWidth="1"/>
    <col min="24" max="24" width="12.140625" customWidth="1"/>
    <col min="25" max="25" width="10.7109375" customWidth="1"/>
    <col min="26" max="26" width="11.7109375" customWidth="1"/>
    <col min="27" max="29" width="10.7109375" customWidth="1"/>
    <col min="30" max="30" width="12.5703125" customWidth="1"/>
  </cols>
  <sheetData>
    <row r="1" spans="1:46" ht="15.75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196</v>
      </c>
      <c r="AD1" s="1330"/>
    </row>
    <row r="2" spans="1:46" ht="24.75" customHeight="1" x14ac:dyDescent="0.25">
      <c r="A2" s="6"/>
      <c r="D2" s="117" t="s">
        <v>1</v>
      </c>
      <c r="E2" s="177" t="s">
        <v>8</v>
      </c>
      <c r="F2" s="177"/>
      <c r="G2" s="177"/>
      <c r="H2" s="177"/>
      <c r="I2" s="177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3">
      <c r="A3" s="1228" t="s">
        <v>154</v>
      </c>
      <c r="B3" s="1229"/>
      <c r="C3" s="1230"/>
      <c r="D3" s="184" t="s">
        <v>44</v>
      </c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299" customFormat="1" ht="30" customHeight="1" x14ac:dyDescent="0.25">
      <c r="A7" s="407"/>
      <c r="B7" s="409"/>
      <c r="C7" s="1065">
        <v>3068</v>
      </c>
      <c r="D7" s="476" t="s">
        <v>600</v>
      </c>
      <c r="E7" s="53" t="s">
        <v>229</v>
      </c>
      <c r="F7" s="52">
        <v>400</v>
      </c>
      <c r="G7" s="52">
        <v>2008</v>
      </c>
      <c r="H7" s="90">
        <v>2020</v>
      </c>
      <c r="I7" s="206">
        <f t="shared" ref="I7" si="0">J7+K7+L7+SUM(R7:AD7)</f>
        <v>1173</v>
      </c>
      <c r="J7" s="227">
        <v>1173</v>
      </c>
      <c r="K7" s="231">
        <v>0</v>
      </c>
      <c r="L7" s="316">
        <f t="shared" ref="L7" si="1">M7+N7+O7+P7+Q7</f>
        <v>0</v>
      </c>
      <c r="M7" s="303">
        <v>0</v>
      </c>
      <c r="N7" s="304">
        <v>0</v>
      </c>
      <c r="O7" s="304">
        <v>0</v>
      </c>
      <c r="P7" s="211">
        <v>0</v>
      </c>
      <c r="Q7" s="231">
        <v>0</v>
      </c>
      <c r="R7" s="331">
        <v>0</v>
      </c>
      <c r="S7" s="1218">
        <v>0</v>
      </c>
      <c r="T7" s="1219">
        <v>0</v>
      </c>
      <c r="U7" s="704">
        <v>0</v>
      </c>
      <c r="V7" s="331">
        <v>0</v>
      </c>
      <c r="W7" s="709">
        <v>0</v>
      </c>
      <c r="X7" s="707">
        <v>0</v>
      </c>
      <c r="Y7" s="704">
        <v>0</v>
      </c>
      <c r="Z7" s="708">
        <v>0</v>
      </c>
      <c r="AA7" s="709">
        <v>0</v>
      </c>
      <c r="AB7" s="707">
        <v>0</v>
      </c>
      <c r="AC7" s="704">
        <v>0</v>
      </c>
      <c r="AD7" s="212">
        <v>0</v>
      </c>
      <c r="AE7" s="920"/>
      <c r="AF7" s="920"/>
      <c r="AG7" s="920"/>
      <c r="AH7" s="920"/>
      <c r="AI7" s="920"/>
      <c r="AJ7" s="920"/>
      <c r="AK7" s="920"/>
      <c r="AL7" s="920"/>
      <c r="AM7" s="920"/>
      <c r="AN7" s="920"/>
      <c r="AO7" s="920"/>
      <c r="AP7" s="920"/>
      <c r="AQ7" s="920"/>
      <c r="AR7" s="920"/>
      <c r="AS7" s="920"/>
      <c r="AT7" s="920"/>
    </row>
    <row r="8" spans="1:46" s="42" customFormat="1" ht="30" customHeight="1" x14ac:dyDescent="0.25">
      <c r="A8" s="903"/>
      <c r="B8" s="1062"/>
      <c r="C8" s="1064">
        <v>3069</v>
      </c>
      <c r="D8" s="1079" t="s">
        <v>593</v>
      </c>
      <c r="E8" s="53" t="s">
        <v>229</v>
      </c>
      <c r="F8" s="182">
        <v>400</v>
      </c>
      <c r="G8" s="182">
        <v>2008</v>
      </c>
      <c r="H8" s="233">
        <v>2017</v>
      </c>
      <c r="I8" s="222">
        <f>J8+K8+L8+SUM(R8:AD8)</f>
        <v>68374</v>
      </c>
      <c r="J8" s="208">
        <v>2310</v>
      </c>
      <c r="K8" s="232">
        <v>629</v>
      </c>
      <c r="L8" s="307">
        <f t="shared" ref="L8:L9" si="2">M8+N8+O8+P8+Q8</f>
        <v>25235</v>
      </c>
      <c r="M8" s="308">
        <v>235</v>
      </c>
      <c r="N8" s="309">
        <v>25000</v>
      </c>
      <c r="O8" s="309">
        <v>0</v>
      </c>
      <c r="P8" s="896">
        <v>0</v>
      </c>
      <c r="Q8" s="893">
        <v>0</v>
      </c>
      <c r="R8" s="324">
        <v>40200</v>
      </c>
      <c r="S8" s="899">
        <v>0</v>
      </c>
      <c r="T8" s="896">
        <v>0</v>
      </c>
      <c r="U8" s="434">
        <v>0</v>
      </c>
      <c r="V8" s="324">
        <v>0</v>
      </c>
      <c r="W8" s="440">
        <v>0</v>
      </c>
      <c r="X8" s="435">
        <v>0</v>
      </c>
      <c r="Y8" s="434">
        <v>0</v>
      </c>
      <c r="Z8" s="439">
        <v>0</v>
      </c>
      <c r="AA8" s="440">
        <v>0</v>
      </c>
      <c r="AB8" s="435">
        <v>0</v>
      </c>
      <c r="AC8" s="434">
        <v>0</v>
      </c>
      <c r="AD8" s="216">
        <v>0</v>
      </c>
      <c r="AE8" s="920"/>
      <c r="AF8" s="920"/>
      <c r="AG8" s="920"/>
      <c r="AH8" s="920"/>
      <c r="AI8" s="920"/>
      <c r="AJ8" s="920"/>
      <c r="AK8" s="920"/>
      <c r="AL8" s="920"/>
      <c r="AM8" s="920"/>
      <c r="AN8" s="920"/>
      <c r="AO8" s="920"/>
      <c r="AP8" s="920"/>
      <c r="AQ8" s="920"/>
      <c r="AR8" s="920"/>
      <c r="AS8" s="920"/>
      <c r="AT8" s="920"/>
    </row>
    <row r="9" spans="1:46" s="41" customFormat="1" ht="30" customHeight="1" x14ac:dyDescent="0.25">
      <c r="A9" s="1208"/>
      <c r="B9" s="1209"/>
      <c r="C9" s="1064">
        <v>3106</v>
      </c>
      <c r="D9" s="1079" t="s">
        <v>824</v>
      </c>
      <c r="E9" s="447" t="s">
        <v>237</v>
      </c>
      <c r="F9" s="370">
        <v>400</v>
      </c>
      <c r="G9" s="370">
        <v>2014</v>
      </c>
      <c r="H9" s="448">
        <v>2016</v>
      </c>
      <c r="I9" s="222">
        <f>J9+K9+L9+SUM(R9:AD9)</f>
        <v>20000</v>
      </c>
      <c r="J9" s="1080">
        <v>0</v>
      </c>
      <c r="K9" s="1081">
        <v>0</v>
      </c>
      <c r="L9" s="307">
        <f t="shared" si="2"/>
        <v>20000</v>
      </c>
      <c r="M9" s="1082">
        <v>20000</v>
      </c>
      <c r="N9" s="1083">
        <v>0</v>
      </c>
      <c r="O9" s="1083">
        <v>0</v>
      </c>
      <c r="P9" s="1210">
        <v>0</v>
      </c>
      <c r="Q9" s="1211">
        <v>0</v>
      </c>
      <c r="R9" s="1084">
        <v>0</v>
      </c>
      <c r="S9" s="1212">
        <v>0</v>
      </c>
      <c r="T9" s="1210">
        <v>0</v>
      </c>
      <c r="U9" s="1213">
        <v>0</v>
      </c>
      <c r="V9" s="1084">
        <v>0</v>
      </c>
      <c r="W9" s="1214">
        <v>0</v>
      </c>
      <c r="X9" s="1215">
        <v>0</v>
      </c>
      <c r="Y9" s="1213">
        <v>0</v>
      </c>
      <c r="Z9" s="1216">
        <v>0</v>
      </c>
      <c r="AA9" s="1214">
        <v>0</v>
      </c>
      <c r="AB9" s="1215">
        <v>0</v>
      </c>
      <c r="AC9" s="1213">
        <v>0</v>
      </c>
      <c r="AD9" s="1217">
        <v>0</v>
      </c>
      <c r="AE9" s="1202"/>
      <c r="AF9" s="1202"/>
      <c r="AG9" s="1202"/>
      <c r="AH9" s="1202"/>
      <c r="AI9" s="1202"/>
      <c r="AJ9" s="1202"/>
      <c r="AK9" s="1202"/>
      <c r="AL9" s="1202"/>
      <c r="AM9" s="1202"/>
      <c r="AN9" s="1202"/>
      <c r="AO9" s="1202"/>
      <c r="AP9" s="1202"/>
      <c r="AQ9" s="1202"/>
      <c r="AR9" s="1202"/>
      <c r="AS9" s="1202"/>
      <c r="AT9" s="1202"/>
    </row>
    <row r="10" spans="1:46" s="508" customFormat="1" ht="30" customHeight="1" x14ac:dyDescent="0.25">
      <c r="A10" s="897"/>
      <c r="B10" s="1060"/>
      <c r="C10" s="1064">
        <v>3115</v>
      </c>
      <c r="D10" s="1068" t="s">
        <v>589</v>
      </c>
      <c r="E10" s="889" t="s">
        <v>239</v>
      </c>
      <c r="F10" s="890">
        <v>400</v>
      </c>
      <c r="G10" s="890">
        <v>2016</v>
      </c>
      <c r="H10" s="891">
        <v>2017</v>
      </c>
      <c r="I10" s="887">
        <f t="shared" ref="I10:I16" si="3">J10+K10+L10+SUM(R10:AD10)</f>
        <v>38520</v>
      </c>
      <c r="J10" s="892">
        <v>795</v>
      </c>
      <c r="K10" s="893">
        <v>200</v>
      </c>
      <c r="L10" s="888">
        <f t="shared" ref="L10:L20" si="4">M10+N10+O10+P10+Q10</f>
        <v>10500</v>
      </c>
      <c r="M10" s="894">
        <v>3440</v>
      </c>
      <c r="N10" s="895">
        <v>7060</v>
      </c>
      <c r="O10" s="895">
        <v>0</v>
      </c>
      <c r="P10" s="896">
        <v>0</v>
      </c>
      <c r="Q10" s="893">
        <v>0</v>
      </c>
      <c r="R10" s="898">
        <v>27025</v>
      </c>
      <c r="S10" s="899">
        <v>0</v>
      </c>
      <c r="T10" s="896">
        <v>0</v>
      </c>
      <c r="U10" s="434">
        <v>0</v>
      </c>
      <c r="V10" s="439">
        <v>0</v>
      </c>
      <c r="W10" s="440">
        <v>0</v>
      </c>
      <c r="X10" s="435">
        <v>0</v>
      </c>
      <c r="Y10" s="434">
        <v>0</v>
      </c>
      <c r="Z10" s="439">
        <v>0</v>
      </c>
      <c r="AA10" s="440">
        <v>0</v>
      </c>
      <c r="AB10" s="435">
        <v>0</v>
      </c>
      <c r="AC10" s="434">
        <v>0</v>
      </c>
      <c r="AD10" s="216">
        <v>0</v>
      </c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</row>
    <row r="11" spans="1:46" s="42" customFormat="1" ht="30" customHeight="1" x14ac:dyDescent="0.25">
      <c r="A11" s="903"/>
      <c r="B11" s="1062"/>
      <c r="C11" s="1065">
        <v>3120</v>
      </c>
      <c r="D11" s="1068" t="s">
        <v>594</v>
      </c>
      <c r="E11" s="53" t="s">
        <v>239</v>
      </c>
      <c r="F11" s="54">
        <v>400</v>
      </c>
      <c r="G11" s="54">
        <v>2012</v>
      </c>
      <c r="H11" s="91">
        <v>2017</v>
      </c>
      <c r="I11" s="219">
        <f>J11+K11+L11+SUM(R11:AD11)</f>
        <v>175470</v>
      </c>
      <c r="J11" s="215">
        <v>2112</v>
      </c>
      <c r="K11" s="218">
        <v>83358</v>
      </c>
      <c r="L11" s="301">
        <f t="shared" ref="L11:L15" si="5">M11+N11+O11+P11+Q11</f>
        <v>90000</v>
      </c>
      <c r="M11" s="305">
        <v>0</v>
      </c>
      <c r="N11" s="306">
        <v>90000</v>
      </c>
      <c r="O11" s="306">
        <v>0</v>
      </c>
      <c r="P11" s="896">
        <v>0</v>
      </c>
      <c r="Q11" s="893">
        <v>0</v>
      </c>
      <c r="R11" s="319">
        <v>0</v>
      </c>
      <c r="S11" s="899">
        <v>0</v>
      </c>
      <c r="T11" s="896">
        <v>0</v>
      </c>
      <c r="U11" s="434">
        <v>0</v>
      </c>
      <c r="V11" s="319">
        <v>0</v>
      </c>
      <c r="W11" s="440">
        <v>0</v>
      </c>
      <c r="X11" s="435">
        <v>0</v>
      </c>
      <c r="Y11" s="434">
        <v>0</v>
      </c>
      <c r="Z11" s="439">
        <v>0</v>
      </c>
      <c r="AA11" s="440">
        <v>0</v>
      </c>
      <c r="AB11" s="435">
        <v>0</v>
      </c>
      <c r="AC11" s="434">
        <v>0</v>
      </c>
      <c r="AD11" s="216">
        <v>0</v>
      </c>
      <c r="AE11" s="920"/>
      <c r="AF11" s="920"/>
      <c r="AG11" s="920"/>
      <c r="AH11" s="920"/>
      <c r="AI11" s="920"/>
      <c r="AJ11" s="920"/>
      <c r="AK11" s="920"/>
      <c r="AL11" s="920"/>
      <c r="AM11" s="920"/>
      <c r="AN11" s="920"/>
      <c r="AO11" s="920"/>
      <c r="AP11" s="920"/>
      <c r="AQ11" s="920"/>
      <c r="AR11" s="920"/>
      <c r="AS11" s="920"/>
      <c r="AT11" s="920"/>
    </row>
    <row r="12" spans="1:46" s="42" customFormat="1" ht="30" customHeight="1" x14ac:dyDescent="0.25">
      <c r="A12" s="903"/>
      <c r="B12" s="1062"/>
      <c r="C12" s="1065">
        <v>3140</v>
      </c>
      <c r="D12" s="1220" t="s">
        <v>825</v>
      </c>
      <c r="E12" s="53" t="s">
        <v>239</v>
      </c>
      <c r="F12" s="54">
        <v>400</v>
      </c>
      <c r="G12" s="54">
        <v>2015</v>
      </c>
      <c r="H12" s="91">
        <v>2016</v>
      </c>
      <c r="I12" s="219">
        <f>J12+K12+L12+SUM(R12:AD12)</f>
        <v>33212</v>
      </c>
      <c r="J12" s="215">
        <v>0</v>
      </c>
      <c r="K12" s="218">
        <v>0</v>
      </c>
      <c r="L12" s="301">
        <f t="shared" si="5"/>
        <v>33212</v>
      </c>
      <c r="M12" s="305">
        <v>0</v>
      </c>
      <c r="N12" s="306">
        <v>33212</v>
      </c>
      <c r="O12" s="306">
        <v>0</v>
      </c>
      <c r="P12" s="896">
        <v>0</v>
      </c>
      <c r="Q12" s="893">
        <v>0</v>
      </c>
      <c r="R12" s="319">
        <v>0</v>
      </c>
      <c r="S12" s="899">
        <v>0</v>
      </c>
      <c r="T12" s="896">
        <v>0</v>
      </c>
      <c r="U12" s="434">
        <v>0</v>
      </c>
      <c r="V12" s="319">
        <v>0</v>
      </c>
      <c r="W12" s="440">
        <v>0</v>
      </c>
      <c r="X12" s="435">
        <v>0</v>
      </c>
      <c r="Y12" s="434">
        <v>0</v>
      </c>
      <c r="Z12" s="439">
        <v>0</v>
      </c>
      <c r="AA12" s="440">
        <v>0</v>
      </c>
      <c r="AB12" s="435">
        <v>0</v>
      </c>
      <c r="AC12" s="434">
        <v>0</v>
      </c>
      <c r="AD12" s="216">
        <v>0</v>
      </c>
      <c r="AE12" s="1202"/>
      <c r="AF12" s="1202"/>
      <c r="AG12" s="1202"/>
      <c r="AH12" s="1202"/>
      <c r="AI12" s="1202"/>
      <c r="AJ12" s="1202"/>
      <c r="AK12" s="1202"/>
      <c r="AL12" s="1202"/>
      <c r="AM12" s="1202"/>
      <c r="AN12" s="1202"/>
      <c r="AO12" s="1202"/>
      <c r="AP12" s="1202"/>
      <c r="AQ12" s="1202"/>
      <c r="AR12" s="1202"/>
      <c r="AS12" s="1202"/>
      <c r="AT12" s="1202"/>
    </row>
    <row r="13" spans="1:46" s="42" customFormat="1" ht="30" customHeight="1" x14ac:dyDescent="0.25">
      <c r="A13" s="903"/>
      <c r="B13" s="1062"/>
      <c r="C13" s="1065">
        <v>3150</v>
      </c>
      <c r="D13" s="1069" t="s">
        <v>595</v>
      </c>
      <c r="E13" s="53" t="s">
        <v>270</v>
      </c>
      <c r="F13" s="54">
        <v>400</v>
      </c>
      <c r="G13" s="54">
        <v>2013</v>
      </c>
      <c r="H13" s="91">
        <v>2018</v>
      </c>
      <c r="I13" s="219">
        <f t="shared" ref="I13:I15" si="6">J13+K13+L13+SUM(R13:AD13)</f>
        <v>132655</v>
      </c>
      <c r="J13" s="215">
        <v>403</v>
      </c>
      <c r="K13" s="218">
        <v>830</v>
      </c>
      <c r="L13" s="301">
        <f t="shared" si="5"/>
        <v>27085</v>
      </c>
      <c r="M13" s="305">
        <v>7085</v>
      </c>
      <c r="N13" s="306">
        <v>20000</v>
      </c>
      <c r="O13" s="306">
        <v>0</v>
      </c>
      <c r="P13" s="896">
        <v>0</v>
      </c>
      <c r="Q13" s="893">
        <v>0</v>
      </c>
      <c r="R13" s="319">
        <v>70000</v>
      </c>
      <c r="S13" s="899">
        <v>0</v>
      </c>
      <c r="T13" s="896">
        <v>0</v>
      </c>
      <c r="U13" s="434">
        <v>0</v>
      </c>
      <c r="V13" s="319">
        <v>34337</v>
      </c>
      <c r="W13" s="440">
        <v>0</v>
      </c>
      <c r="X13" s="435">
        <v>0</v>
      </c>
      <c r="Y13" s="434">
        <v>0</v>
      </c>
      <c r="Z13" s="439">
        <v>0</v>
      </c>
      <c r="AA13" s="440">
        <v>0</v>
      </c>
      <c r="AB13" s="435">
        <v>0</v>
      </c>
      <c r="AC13" s="434">
        <v>0</v>
      </c>
      <c r="AD13" s="216">
        <v>0</v>
      </c>
      <c r="AE13" s="920"/>
      <c r="AF13" s="920"/>
      <c r="AG13" s="920"/>
      <c r="AH13" s="920"/>
      <c r="AI13" s="920"/>
      <c r="AJ13" s="920"/>
      <c r="AK13" s="920"/>
      <c r="AL13" s="920"/>
      <c r="AM13" s="920"/>
      <c r="AN13" s="920"/>
      <c r="AO13" s="920"/>
      <c r="AP13" s="920"/>
      <c r="AQ13" s="920"/>
      <c r="AR13" s="920"/>
      <c r="AS13" s="920"/>
      <c r="AT13" s="920"/>
    </row>
    <row r="14" spans="1:46" s="299" customFormat="1" ht="30" customHeight="1" x14ac:dyDescent="0.25">
      <c r="A14" s="407"/>
      <c r="B14" s="409"/>
      <c r="C14" s="1067">
        <v>3162</v>
      </c>
      <c r="D14" s="196" t="s">
        <v>606</v>
      </c>
      <c r="E14" s="181" t="s">
        <v>270</v>
      </c>
      <c r="F14" s="182">
        <v>400</v>
      </c>
      <c r="G14" s="182">
        <v>2014</v>
      </c>
      <c r="H14" s="233">
        <v>2016</v>
      </c>
      <c r="I14" s="634">
        <f>J14+K14+L14+SUM(R14:AD14)</f>
        <v>13693</v>
      </c>
      <c r="J14" s="294">
        <v>3144</v>
      </c>
      <c r="K14" s="414">
        <v>549</v>
      </c>
      <c r="L14" s="640">
        <f>M14+N14+O14+P14+Q14</f>
        <v>10000</v>
      </c>
      <c r="M14" s="412">
        <v>0</v>
      </c>
      <c r="N14" s="411">
        <v>10000</v>
      </c>
      <c r="O14" s="411">
        <v>0</v>
      </c>
      <c r="P14" s="292">
        <v>0</v>
      </c>
      <c r="Q14" s="414">
        <v>0</v>
      </c>
      <c r="R14" s="341">
        <v>0</v>
      </c>
      <c r="S14" s="342">
        <v>0</v>
      </c>
      <c r="T14" s="292">
        <v>0</v>
      </c>
      <c r="U14" s="414">
        <v>0</v>
      </c>
      <c r="V14" s="341">
        <v>0</v>
      </c>
      <c r="W14" s="342">
        <v>0</v>
      </c>
      <c r="X14" s="292">
        <v>0</v>
      </c>
      <c r="Y14" s="414">
        <v>0</v>
      </c>
      <c r="Z14" s="341">
        <v>0</v>
      </c>
      <c r="AA14" s="342">
        <v>0</v>
      </c>
      <c r="AB14" s="292">
        <v>0</v>
      </c>
      <c r="AC14" s="414">
        <v>0</v>
      </c>
      <c r="AD14" s="209">
        <v>0</v>
      </c>
      <c r="AE14" s="920"/>
      <c r="AF14" s="920"/>
      <c r="AG14" s="920"/>
      <c r="AH14" s="920"/>
      <c r="AI14" s="920"/>
      <c r="AJ14" s="920"/>
      <c r="AK14" s="920"/>
      <c r="AL14" s="920"/>
      <c r="AM14" s="920"/>
      <c r="AN14" s="920"/>
      <c r="AO14" s="920"/>
      <c r="AP14" s="920"/>
      <c r="AQ14" s="920"/>
      <c r="AR14" s="920"/>
      <c r="AS14" s="920"/>
      <c r="AT14" s="920"/>
    </row>
    <row r="15" spans="1:46" s="42" customFormat="1" ht="30" customHeight="1" x14ac:dyDescent="0.25">
      <c r="A15" s="903"/>
      <c r="B15" s="1062"/>
      <c r="C15" s="1065">
        <v>3163</v>
      </c>
      <c r="D15" s="1070" t="s">
        <v>596</v>
      </c>
      <c r="E15" s="181" t="s">
        <v>270</v>
      </c>
      <c r="F15" s="182">
        <v>400</v>
      </c>
      <c r="G15" s="182">
        <v>2014</v>
      </c>
      <c r="H15" s="233">
        <v>2016</v>
      </c>
      <c r="I15" s="222">
        <f t="shared" si="6"/>
        <v>4815</v>
      </c>
      <c r="J15" s="208">
        <v>86</v>
      </c>
      <c r="K15" s="232">
        <v>47</v>
      </c>
      <c r="L15" s="307">
        <f t="shared" si="5"/>
        <v>4682</v>
      </c>
      <c r="M15" s="308">
        <v>172</v>
      </c>
      <c r="N15" s="309">
        <v>4510</v>
      </c>
      <c r="O15" s="309">
        <v>0</v>
      </c>
      <c r="P15" s="1073">
        <v>0</v>
      </c>
      <c r="Q15" s="1072">
        <v>0</v>
      </c>
      <c r="R15" s="324">
        <v>0</v>
      </c>
      <c r="S15" s="1074">
        <v>0</v>
      </c>
      <c r="T15" s="1073">
        <v>0</v>
      </c>
      <c r="U15" s="1075">
        <v>0</v>
      </c>
      <c r="V15" s="324">
        <v>0</v>
      </c>
      <c r="W15" s="1077">
        <v>0</v>
      </c>
      <c r="X15" s="1078">
        <v>0</v>
      </c>
      <c r="Y15" s="1075">
        <v>0</v>
      </c>
      <c r="Z15" s="1076">
        <v>0</v>
      </c>
      <c r="AA15" s="1077">
        <v>0</v>
      </c>
      <c r="AB15" s="1078">
        <v>0</v>
      </c>
      <c r="AC15" s="1075">
        <v>0</v>
      </c>
      <c r="AD15" s="209">
        <v>0</v>
      </c>
      <c r="AE15" s="920"/>
      <c r="AF15" s="920"/>
      <c r="AG15" s="920"/>
      <c r="AH15" s="920"/>
      <c r="AI15" s="920"/>
      <c r="AJ15" s="920"/>
      <c r="AK15" s="920"/>
      <c r="AL15" s="920"/>
      <c r="AM15" s="920"/>
      <c r="AN15" s="920"/>
      <c r="AO15" s="920"/>
      <c r="AP15" s="920"/>
      <c r="AQ15" s="920"/>
      <c r="AR15" s="920"/>
      <c r="AS15" s="920"/>
      <c r="AT15" s="920"/>
    </row>
    <row r="16" spans="1:46" s="41" customFormat="1" ht="30" customHeight="1" x14ac:dyDescent="0.25">
      <c r="A16" s="902"/>
      <c r="B16" s="1061"/>
      <c r="C16" s="1065">
        <v>3169</v>
      </c>
      <c r="D16" s="1068" t="s">
        <v>590</v>
      </c>
      <c r="E16" s="889" t="s">
        <v>239</v>
      </c>
      <c r="F16" s="890">
        <v>400</v>
      </c>
      <c r="G16" s="890">
        <v>2016</v>
      </c>
      <c r="H16" s="891">
        <v>2018</v>
      </c>
      <c r="I16" s="887">
        <f t="shared" si="3"/>
        <v>1050</v>
      </c>
      <c r="J16" s="892">
        <v>955</v>
      </c>
      <c r="K16" s="893">
        <v>0</v>
      </c>
      <c r="L16" s="888">
        <f t="shared" si="4"/>
        <v>95</v>
      </c>
      <c r="M16" s="894">
        <v>95</v>
      </c>
      <c r="N16" s="895">
        <v>0</v>
      </c>
      <c r="O16" s="895">
        <v>0</v>
      </c>
      <c r="P16" s="896">
        <v>0</v>
      </c>
      <c r="Q16" s="893">
        <v>0</v>
      </c>
      <c r="R16" s="898">
        <v>0</v>
      </c>
      <c r="S16" s="899">
        <v>0</v>
      </c>
      <c r="T16" s="896">
        <v>0</v>
      </c>
      <c r="U16" s="434">
        <v>0</v>
      </c>
      <c r="V16" s="439">
        <v>0</v>
      </c>
      <c r="W16" s="440">
        <v>0</v>
      </c>
      <c r="X16" s="435">
        <v>0</v>
      </c>
      <c r="Y16" s="434">
        <v>0</v>
      </c>
      <c r="Z16" s="439">
        <v>0</v>
      </c>
      <c r="AA16" s="440">
        <v>0</v>
      </c>
      <c r="AB16" s="435">
        <v>0</v>
      </c>
      <c r="AC16" s="434">
        <v>0</v>
      </c>
      <c r="AD16" s="216">
        <v>0</v>
      </c>
      <c r="AE16" s="485"/>
      <c r="AF16" s="485"/>
      <c r="AG16" s="485"/>
      <c r="AH16" s="485"/>
      <c r="AI16" s="485">
        <v>2212</v>
      </c>
      <c r="AJ16" s="485"/>
      <c r="AK16" s="485"/>
      <c r="AL16" s="485"/>
      <c r="AM16" s="485"/>
      <c r="AN16" s="485"/>
      <c r="AO16" s="485"/>
      <c r="AP16" s="485"/>
      <c r="AQ16" s="485"/>
      <c r="AR16" s="485"/>
      <c r="AS16" s="485"/>
      <c r="AT16" s="485"/>
    </row>
    <row r="17" spans="1:46" s="42" customFormat="1" ht="30" customHeight="1" x14ac:dyDescent="0.25">
      <c r="A17" s="903"/>
      <c r="B17" s="1062"/>
      <c r="C17" s="1065">
        <v>3171</v>
      </c>
      <c r="D17" s="1070" t="s">
        <v>597</v>
      </c>
      <c r="E17" s="53" t="s">
        <v>237</v>
      </c>
      <c r="F17" s="54">
        <v>400</v>
      </c>
      <c r="G17" s="54">
        <v>2015</v>
      </c>
      <c r="H17" s="91">
        <v>2020</v>
      </c>
      <c r="I17" s="219">
        <f t="shared" ref="I17:I20" si="7">J17+K17+L17+SUM(R17:AD17)</f>
        <v>20160</v>
      </c>
      <c r="J17" s="215">
        <v>0</v>
      </c>
      <c r="K17" s="218">
        <v>0</v>
      </c>
      <c r="L17" s="301">
        <f t="shared" si="4"/>
        <v>9160</v>
      </c>
      <c r="M17" s="305">
        <v>1160</v>
      </c>
      <c r="N17" s="306">
        <v>8000</v>
      </c>
      <c r="O17" s="306">
        <v>0</v>
      </c>
      <c r="P17" s="896">
        <v>0</v>
      </c>
      <c r="Q17" s="893">
        <v>0</v>
      </c>
      <c r="R17" s="319">
        <v>11000</v>
      </c>
      <c r="S17" s="899">
        <v>0</v>
      </c>
      <c r="T17" s="896">
        <v>0</v>
      </c>
      <c r="U17" s="434">
        <v>0</v>
      </c>
      <c r="V17" s="319">
        <v>0</v>
      </c>
      <c r="W17" s="440">
        <v>0</v>
      </c>
      <c r="X17" s="435">
        <v>0</v>
      </c>
      <c r="Y17" s="434">
        <v>0</v>
      </c>
      <c r="Z17" s="439">
        <v>0</v>
      </c>
      <c r="AA17" s="440">
        <v>0</v>
      </c>
      <c r="AB17" s="435">
        <v>0</v>
      </c>
      <c r="AC17" s="434">
        <v>0</v>
      </c>
      <c r="AD17" s="216">
        <v>0</v>
      </c>
      <c r="AE17" s="485"/>
      <c r="AF17" s="485"/>
      <c r="AG17" s="485"/>
      <c r="AH17" s="485"/>
      <c r="AI17" s="485"/>
      <c r="AJ17" s="485"/>
      <c r="AK17" s="485"/>
      <c r="AL17" s="485"/>
      <c r="AM17" s="485"/>
      <c r="AN17" s="485"/>
      <c r="AO17" s="485"/>
      <c r="AP17" s="485"/>
      <c r="AQ17" s="485"/>
      <c r="AR17" s="485"/>
      <c r="AS17" s="485"/>
      <c r="AT17" s="485"/>
    </row>
    <row r="18" spans="1:46" s="295" customFormat="1" ht="30" customHeight="1" x14ac:dyDescent="0.25">
      <c r="A18" s="904"/>
      <c r="B18" s="1063"/>
      <c r="C18" s="1065">
        <v>3172</v>
      </c>
      <c r="D18" s="476" t="s">
        <v>598</v>
      </c>
      <c r="E18" s="53" t="s">
        <v>599</v>
      </c>
      <c r="F18" s="54">
        <v>400</v>
      </c>
      <c r="G18" s="54">
        <v>2014</v>
      </c>
      <c r="H18" s="91">
        <v>2016</v>
      </c>
      <c r="I18" s="219">
        <f t="shared" si="7"/>
        <v>23673</v>
      </c>
      <c r="J18" s="215">
        <v>147</v>
      </c>
      <c r="K18" s="218">
        <v>157</v>
      </c>
      <c r="L18" s="301">
        <f t="shared" si="4"/>
        <v>23369</v>
      </c>
      <c r="M18" s="305">
        <v>193</v>
      </c>
      <c r="N18" s="306">
        <v>23176</v>
      </c>
      <c r="O18" s="306">
        <v>0</v>
      </c>
      <c r="P18" s="896">
        <v>0</v>
      </c>
      <c r="Q18" s="893">
        <v>0</v>
      </c>
      <c r="R18" s="319">
        <v>0</v>
      </c>
      <c r="S18" s="899">
        <v>0</v>
      </c>
      <c r="T18" s="896">
        <v>0</v>
      </c>
      <c r="U18" s="434">
        <v>0</v>
      </c>
      <c r="V18" s="319">
        <v>0</v>
      </c>
      <c r="W18" s="440">
        <v>0</v>
      </c>
      <c r="X18" s="435">
        <v>0</v>
      </c>
      <c r="Y18" s="434">
        <v>0</v>
      </c>
      <c r="Z18" s="439">
        <v>0</v>
      </c>
      <c r="AA18" s="440">
        <v>0</v>
      </c>
      <c r="AB18" s="435">
        <v>0</v>
      </c>
      <c r="AC18" s="434">
        <v>0</v>
      </c>
      <c r="AD18" s="216">
        <v>0</v>
      </c>
      <c r="AE18" s="485"/>
      <c r="AF18" s="485"/>
      <c r="AG18" s="485"/>
      <c r="AH18" s="485"/>
      <c r="AI18" s="485"/>
      <c r="AJ18" s="485"/>
      <c r="AK18" s="485"/>
      <c r="AL18" s="485"/>
      <c r="AM18" s="485"/>
      <c r="AN18" s="485"/>
      <c r="AO18" s="485"/>
      <c r="AP18" s="485"/>
      <c r="AQ18" s="485"/>
      <c r="AR18" s="485"/>
      <c r="AS18" s="485"/>
      <c r="AT18" s="485"/>
    </row>
    <row r="19" spans="1:46" s="295" customFormat="1" ht="30" customHeight="1" x14ac:dyDescent="0.25">
      <c r="A19" s="1204"/>
      <c r="B19" s="1205"/>
      <c r="C19" s="1206">
        <v>3180</v>
      </c>
      <c r="D19" s="1070" t="s">
        <v>826</v>
      </c>
      <c r="E19" s="1207" t="s">
        <v>231</v>
      </c>
      <c r="F19" s="91">
        <v>400</v>
      </c>
      <c r="G19" s="91">
        <v>2015</v>
      </c>
      <c r="H19" s="91">
        <v>2016</v>
      </c>
      <c r="I19" s="219">
        <f t="shared" si="7"/>
        <v>2300</v>
      </c>
      <c r="J19" s="208">
        <v>0</v>
      </c>
      <c r="K19" s="232">
        <v>0</v>
      </c>
      <c r="L19" s="301">
        <f t="shared" si="4"/>
        <v>2300</v>
      </c>
      <c r="M19" s="308">
        <v>0</v>
      </c>
      <c r="N19" s="309">
        <v>2300</v>
      </c>
      <c r="O19" s="309">
        <v>0</v>
      </c>
      <c r="P19" s="1073">
        <v>0</v>
      </c>
      <c r="Q19" s="1072">
        <v>0</v>
      </c>
      <c r="R19" s="324">
        <v>0</v>
      </c>
      <c r="S19" s="1074">
        <v>0</v>
      </c>
      <c r="T19" s="1073">
        <v>0</v>
      </c>
      <c r="U19" s="1075">
        <v>0</v>
      </c>
      <c r="V19" s="324">
        <v>0</v>
      </c>
      <c r="W19" s="1077">
        <v>0</v>
      </c>
      <c r="X19" s="1078">
        <v>0</v>
      </c>
      <c r="Y19" s="1075">
        <v>0</v>
      </c>
      <c r="Z19" s="1076">
        <v>0</v>
      </c>
      <c r="AA19" s="1077">
        <v>0</v>
      </c>
      <c r="AB19" s="1078">
        <v>0</v>
      </c>
      <c r="AC19" s="1075">
        <v>0</v>
      </c>
      <c r="AD19" s="209">
        <v>0</v>
      </c>
      <c r="AE19" s="1202"/>
      <c r="AF19" s="1202"/>
      <c r="AG19" s="1202"/>
      <c r="AH19" s="1202"/>
      <c r="AI19" s="1202"/>
      <c r="AJ19" s="1202"/>
      <c r="AK19" s="1202"/>
      <c r="AL19" s="1202"/>
      <c r="AM19" s="1202"/>
      <c r="AN19" s="1202"/>
      <c r="AO19" s="1202"/>
      <c r="AP19" s="1202"/>
      <c r="AQ19" s="1202"/>
      <c r="AR19" s="1202"/>
      <c r="AS19" s="1202"/>
      <c r="AT19" s="1202"/>
    </row>
    <row r="20" spans="1:46" s="299" customFormat="1" ht="30" customHeight="1" thickBot="1" x14ac:dyDescent="0.3">
      <c r="A20" s="407"/>
      <c r="B20" s="409"/>
      <c r="C20" s="1066">
        <v>7217</v>
      </c>
      <c r="D20" s="1071" t="s">
        <v>605</v>
      </c>
      <c r="E20" s="907" t="s">
        <v>275</v>
      </c>
      <c r="F20" s="432">
        <v>400</v>
      </c>
      <c r="G20" s="432">
        <v>2012</v>
      </c>
      <c r="H20" s="690">
        <v>2016</v>
      </c>
      <c r="I20" s="222">
        <f t="shared" si="7"/>
        <v>7578</v>
      </c>
      <c r="J20" s="208">
        <v>228</v>
      </c>
      <c r="K20" s="232">
        <v>4550</v>
      </c>
      <c r="L20" s="307">
        <f t="shared" si="4"/>
        <v>2800</v>
      </c>
      <c r="M20" s="308">
        <v>0</v>
      </c>
      <c r="N20" s="309">
        <v>2800</v>
      </c>
      <c r="O20" s="309">
        <v>0</v>
      </c>
      <c r="P20" s="210">
        <v>0</v>
      </c>
      <c r="Q20" s="232">
        <v>0</v>
      </c>
      <c r="R20" s="324">
        <v>0</v>
      </c>
      <c r="S20" s="325">
        <v>0</v>
      </c>
      <c r="T20" s="210">
        <v>0</v>
      </c>
      <c r="U20" s="232">
        <v>0</v>
      </c>
      <c r="V20" s="324">
        <v>0</v>
      </c>
      <c r="W20" s="325">
        <v>0</v>
      </c>
      <c r="X20" s="210">
        <v>0</v>
      </c>
      <c r="Y20" s="232">
        <v>0</v>
      </c>
      <c r="Z20" s="324">
        <v>0</v>
      </c>
      <c r="AA20" s="325">
        <v>0</v>
      </c>
      <c r="AB20" s="210">
        <v>0</v>
      </c>
      <c r="AC20" s="232">
        <v>0</v>
      </c>
      <c r="AD20" s="209">
        <v>0</v>
      </c>
      <c r="AE20" s="1202"/>
      <c r="AF20" s="1202"/>
      <c r="AG20" s="1202"/>
      <c r="AH20" s="1202"/>
      <c r="AI20" s="1202"/>
      <c r="AJ20" s="1202"/>
      <c r="AK20" s="1202"/>
      <c r="AL20" s="1202"/>
      <c r="AM20" s="1202"/>
      <c r="AN20" s="1202"/>
      <c r="AO20" s="1202"/>
      <c r="AP20" s="1202"/>
      <c r="AQ20" s="1202"/>
      <c r="AR20" s="1202"/>
      <c r="AS20" s="1202"/>
      <c r="AT20" s="1202"/>
    </row>
    <row r="21" spans="1:46" s="43" customFormat="1" ht="30" customHeight="1" thickBot="1" x14ac:dyDescent="0.3">
      <c r="A21" s="288"/>
      <c r="B21" s="289"/>
      <c r="C21" s="455"/>
      <c r="D21" s="1327" t="s">
        <v>58</v>
      </c>
      <c r="E21" s="1328"/>
      <c r="F21" s="1328"/>
      <c r="G21" s="1328"/>
      <c r="H21" s="1329"/>
      <c r="I21" s="752">
        <f t="shared" ref="I21:AD21" si="8">SUM(I7:I20)</f>
        <v>542673</v>
      </c>
      <c r="J21" s="752">
        <f t="shared" si="8"/>
        <v>11353</v>
      </c>
      <c r="K21" s="752">
        <f t="shared" si="8"/>
        <v>90320</v>
      </c>
      <c r="L21" s="752">
        <f t="shared" si="8"/>
        <v>258438</v>
      </c>
      <c r="M21" s="752">
        <f t="shared" si="8"/>
        <v>32380</v>
      </c>
      <c r="N21" s="752">
        <f t="shared" si="8"/>
        <v>226058</v>
      </c>
      <c r="O21" s="752">
        <f t="shared" si="8"/>
        <v>0</v>
      </c>
      <c r="P21" s="752">
        <f t="shared" si="8"/>
        <v>0</v>
      </c>
      <c r="Q21" s="752">
        <f t="shared" si="8"/>
        <v>0</v>
      </c>
      <c r="R21" s="752">
        <f t="shared" si="8"/>
        <v>148225</v>
      </c>
      <c r="S21" s="752">
        <f t="shared" si="8"/>
        <v>0</v>
      </c>
      <c r="T21" s="752">
        <f t="shared" si="8"/>
        <v>0</v>
      </c>
      <c r="U21" s="752">
        <f t="shared" si="8"/>
        <v>0</v>
      </c>
      <c r="V21" s="752">
        <f t="shared" si="8"/>
        <v>34337</v>
      </c>
      <c r="W21" s="752">
        <f t="shared" si="8"/>
        <v>0</v>
      </c>
      <c r="X21" s="752">
        <f t="shared" si="8"/>
        <v>0</v>
      </c>
      <c r="Y21" s="752">
        <f t="shared" si="8"/>
        <v>0</v>
      </c>
      <c r="Z21" s="752">
        <f t="shared" si="8"/>
        <v>0</v>
      </c>
      <c r="AA21" s="752">
        <f t="shared" si="8"/>
        <v>0</v>
      </c>
      <c r="AB21" s="752">
        <f t="shared" si="8"/>
        <v>0</v>
      </c>
      <c r="AC21" s="752">
        <f t="shared" si="8"/>
        <v>0</v>
      </c>
      <c r="AD21" s="752">
        <f t="shared" si="8"/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ht="15.75" customHeight="1" thickBot="1" x14ac:dyDescent="0.45">
      <c r="A22" s="59"/>
      <c r="B22" s="60"/>
      <c r="C22" s="60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330"/>
      <c r="AD22" s="1330"/>
    </row>
    <row r="23" spans="1:46" s="4" customFormat="1" ht="15.95" customHeight="1" x14ac:dyDescent="0.25">
      <c r="A23" s="68"/>
      <c r="B23" s="68"/>
      <c r="C23" s="68"/>
      <c r="D23" s="25" t="s">
        <v>83</v>
      </c>
      <c r="E23" s="202"/>
      <c r="F23" s="202"/>
      <c r="G23" s="202"/>
      <c r="H23" s="202"/>
      <c r="I23" s="10" t="s">
        <v>74</v>
      </c>
      <c r="J23" s="85" t="s">
        <v>108</v>
      </c>
      <c r="K23" s="17" t="s">
        <v>84</v>
      </c>
      <c r="L23" s="17"/>
      <c r="M23" s="17" t="s">
        <v>115</v>
      </c>
      <c r="N23" s="85"/>
      <c r="O23" s="85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78"/>
      <c r="AA23" s="75"/>
      <c r="AB23" s="75"/>
      <c r="AC23" s="76"/>
      <c r="AD23" s="16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4" customFormat="1" ht="15.95" customHeight="1" x14ac:dyDescent="0.25">
      <c r="A24" s="58"/>
      <c r="B24" s="58"/>
      <c r="C24" s="58"/>
      <c r="D24" s="13"/>
      <c r="E24" s="203"/>
      <c r="F24" s="203"/>
      <c r="G24" s="203"/>
      <c r="H24" s="203"/>
      <c r="I24" s="12" t="s">
        <v>75</v>
      </c>
      <c r="J24" s="20" t="s">
        <v>108</v>
      </c>
      <c r="K24" s="18" t="s">
        <v>85</v>
      </c>
      <c r="L24" s="18"/>
      <c r="M24" s="18" t="s">
        <v>112</v>
      </c>
      <c r="N24" s="20"/>
      <c r="O24" s="20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80"/>
      <c r="AA24" s="76"/>
      <c r="AB24" s="76"/>
      <c r="AC24" s="76"/>
      <c r="AD24" s="16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3" customFormat="1" ht="15.95" customHeight="1" x14ac:dyDescent="0.25">
      <c r="A25" s="65"/>
      <c r="B25" s="66"/>
      <c r="C25" s="67"/>
      <c r="D25" s="81"/>
      <c r="E25" s="203"/>
      <c r="F25" s="203"/>
      <c r="G25" s="203"/>
      <c r="H25" s="203"/>
      <c r="I25" s="12" t="s">
        <v>76</v>
      </c>
      <c r="J25" s="20" t="s">
        <v>108</v>
      </c>
      <c r="K25" s="21" t="s">
        <v>221</v>
      </c>
      <c r="L25" s="18"/>
      <c r="M25" s="20"/>
      <c r="N25" s="20"/>
      <c r="O25" s="20"/>
      <c r="P25" s="21"/>
      <c r="Q25" s="79"/>
      <c r="R25" s="79"/>
      <c r="S25" s="79"/>
      <c r="T25" s="79"/>
      <c r="U25" s="79"/>
      <c r="V25" s="79"/>
      <c r="W25" s="79"/>
      <c r="X25" s="79"/>
      <c r="Y25" s="79"/>
      <c r="Z25" s="82"/>
      <c r="AA25" s="9"/>
      <c r="AB25" s="9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3" customFormat="1" ht="15.95" customHeight="1" thickBot="1" x14ac:dyDescent="0.3">
      <c r="A26" s="4"/>
      <c r="B26" s="66"/>
      <c r="C26" s="67"/>
      <c r="D26" s="83"/>
      <c r="E26" s="204"/>
      <c r="F26" s="204"/>
      <c r="G26" s="204"/>
      <c r="H26" s="204"/>
      <c r="I26" s="11" t="s">
        <v>77</v>
      </c>
      <c r="J26" s="22" t="s">
        <v>108</v>
      </c>
      <c r="K26" s="23" t="s">
        <v>222</v>
      </c>
      <c r="L26" s="24"/>
      <c r="M26" s="22"/>
      <c r="N26" s="22"/>
      <c r="O26" s="22"/>
      <c r="P26" s="23"/>
      <c r="Q26" s="35"/>
      <c r="R26" s="35"/>
      <c r="S26" s="35"/>
      <c r="T26" s="35"/>
      <c r="U26" s="35"/>
      <c r="V26" s="35"/>
      <c r="W26" s="35"/>
      <c r="X26" s="35"/>
      <c r="Y26" s="35"/>
      <c r="Z26" s="14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ht="15.75" customHeight="1" x14ac:dyDescent="0.4">
      <c r="A27" s="59"/>
      <c r="B27" s="60"/>
      <c r="C27" s="60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281"/>
      <c r="AD27" s="281"/>
    </row>
    <row r="28" spans="1:46" ht="15.75" customHeight="1" x14ac:dyDescent="0.4">
      <c r="A28" s="59"/>
      <c r="B28" s="60"/>
      <c r="C28" s="60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281"/>
      <c r="AD28" s="281"/>
    </row>
    <row r="29" spans="1:46" ht="15.75" customHeight="1" x14ac:dyDescent="0.4">
      <c r="A29" s="59"/>
      <c r="B29" s="60"/>
      <c r="C29" s="60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281"/>
      <c r="AD29" s="281"/>
    </row>
    <row r="30" spans="1:46" ht="15.75" customHeight="1" x14ac:dyDescent="0.4">
      <c r="A30" s="59"/>
      <c r="B30" s="60"/>
      <c r="C30" s="60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281"/>
      <c r="AD30" s="281"/>
    </row>
    <row r="31" spans="1:46" ht="15.75" customHeight="1" x14ac:dyDescent="0.4">
      <c r="A31" s="59"/>
      <c r="B31" s="60"/>
      <c r="C31" s="60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281"/>
      <c r="AD31" s="281"/>
    </row>
    <row r="32" spans="1:46" ht="15.75" customHeight="1" x14ac:dyDescent="0.4">
      <c r="A32" s="59"/>
      <c r="B32" s="60"/>
      <c r="C32" s="60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281"/>
      <c r="AD32" s="281"/>
    </row>
    <row r="33" spans="1:30" ht="15.75" customHeight="1" x14ac:dyDescent="0.4">
      <c r="A33" s="59"/>
      <c r="B33" s="60"/>
      <c r="C33" s="60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281"/>
      <c r="AD33" s="281"/>
    </row>
    <row r="34" spans="1:30" ht="15.75" customHeight="1" x14ac:dyDescent="0.4">
      <c r="A34" s="59"/>
      <c r="B34" s="60"/>
      <c r="C34" s="60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281"/>
      <c r="AD34" s="281"/>
    </row>
    <row r="35" spans="1:30" ht="63" customHeight="1" x14ac:dyDescent="0.4">
      <c r="A35" s="59"/>
      <c r="B35" s="60"/>
      <c r="C35" s="60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281"/>
      <c r="AD35" s="281"/>
    </row>
    <row r="36" spans="1:30" ht="15.75" customHeight="1" x14ac:dyDescent="0.4">
      <c r="A36" s="59"/>
      <c r="B36" s="60"/>
      <c r="C36" s="60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281"/>
      <c r="AD36" s="281"/>
    </row>
    <row r="37" spans="1:30" ht="15.75" customHeight="1" x14ac:dyDescent="0.4">
      <c r="A37" s="59"/>
      <c r="B37" s="60"/>
      <c r="C37" s="60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281"/>
      <c r="AD37" s="281"/>
    </row>
    <row r="38" spans="1:30" ht="15.75" customHeight="1" x14ac:dyDescent="0.4">
      <c r="A38" s="59"/>
      <c r="B38" s="60"/>
      <c r="C38" s="60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281"/>
      <c r="AD38" s="281"/>
    </row>
    <row r="39" spans="1:30" s="920" customFormat="1" ht="15.75" customHeight="1" x14ac:dyDescent="0.4">
      <c r="A39" s="59"/>
      <c r="B39" s="60"/>
      <c r="C39" s="60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921"/>
      <c r="AD39" s="921"/>
    </row>
    <row r="40" spans="1:30" s="920" customFormat="1" ht="15.75" customHeight="1" x14ac:dyDescent="0.4">
      <c r="A40" s="59"/>
      <c r="B40" s="60"/>
      <c r="C40" s="60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921"/>
      <c r="AD40" s="921"/>
    </row>
    <row r="41" spans="1:30" s="920" customFormat="1" ht="15.75" customHeight="1" x14ac:dyDescent="0.4">
      <c r="A41" s="59"/>
      <c r="B41" s="60"/>
      <c r="C41" s="60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921"/>
      <c r="AD41" s="921"/>
    </row>
    <row r="42" spans="1:30" s="920" customFormat="1" ht="15.75" customHeight="1" x14ac:dyDescent="0.4">
      <c r="A42" s="59"/>
      <c r="B42" s="60"/>
      <c r="C42" s="60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921"/>
      <c r="AD42" s="921"/>
    </row>
    <row r="43" spans="1:30" s="920" customFormat="1" ht="15.75" customHeight="1" x14ac:dyDescent="0.4">
      <c r="A43" s="59"/>
      <c r="B43" s="60"/>
      <c r="C43" s="60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921"/>
      <c r="AD43" s="921"/>
    </row>
    <row r="44" spans="1:30" s="920" customFormat="1" ht="15.75" customHeight="1" x14ac:dyDescent="0.4">
      <c r="A44" s="59"/>
      <c r="B44" s="60"/>
      <c r="C44" s="60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921"/>
      <c r="AD44" s="921"/>
    </row>
    <row r="45" spans="1:30" s="920" customFormat="1" ht="15.75" customHeight="1" x14ac:dyDescent="0.4">
      <c r="A45" s="59"/>
      <c r="B45" s="60"/>
      <c r="C45" s="60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921"/>
      <c r="AD45" s="921"/>
    </row>
    <row r="46" spans="1:30" s="920" customFormat="1" ht="15.75" customHeight="1" x14ac:dyDescent="0.4">
      <c r="A46" s="59"/>
      <c r="B46" s="60"/>
      <c r="C46" s="60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921"/>
      <c r="AD46" s="921"/>
    </row>
    <row r="47" spans="1:30" s="920" customFormat="1" ht="15.75" customHeight="1" x14ac:dyDescent="0.4">
      <c r="A47" s="59"/>
      <c r="B47" s="60"/>
      <c r="C47" s="60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921"/>
      <c r="AD47" s="921"/>
    </row>
    <row r="48" spans="1:30" ht="15.75" customHeight="1" x14ac:dyDescent="0.4">
      <c r="A48" s="59"/>
      <c r="B48" s="60"/>
      <c r="C48" s="60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281"/>
      <c r="AD48" s="281"/>
    </row>
    <row r="49" spans="1:46" s="583" customFormat="1" ht="15.75" customHeight="1" x14ac:dyDescent="0.4">
      <c r="A49" s="59"/>
      <c r="B49" s="60"/>
      <c r="C49" s="60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582"/>
      <c r="AD49" s="582"/>
    </row>
    <row r="50" spans="1:46" s="583" customFormat="1" ht="15.75" customHeight="1" x14ac:dyDescent="0.4">
      <c r="A50" s="59"/>
      <c r="B50" s="60"/>
      <c r="C50" s="60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582"/>
      <c r="AD50" s="582"/>
    </row>
    <row r="51" spans="1:46" s="583" customFormat="1" ht="15.75" customHeight="1" x14ac:dyDescent="0.4">
      <c r="A51" s="59"/>
      <c r="B51" s="60"/>
      <c r="C51" s="60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582"/>
      <c r="AD51" s="582"/>
    </row>
    <row r="52" spans="1:46" s="583" customFormat="1" ht="15.75" customHeight="1" x14ac:dyDescent="0.4">
      <c r="A52" s="59"/>
      <c r="B52" s="60"/>
      <c r="C52" s="60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582"/>
      <c r="AD52" s="582"/>
    </row>
    <row r="53" spans="1:46" ht="15.75" customHeight="1" x14ac:dyDescent="0.4">
      <c r="A53" s="59"/>
      <c r="B53" s="60"/>
      <c r="C53" s="60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281"/>
      <c r="AD53" s="281"/>
    </row>
    <row r="54" spans="1:46" s="576" customFormat="1" ht="15.75" customHeight="1" x14ac:dyDescent="0.4">
      <c r="A54" s="59"/>
      <c r="B54" s="60"/>
      <c r="C54" s="60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577"/>
      <c r="AD54" s="577"/>
    </row>
    <row r="55" spans="1:46" s="576" customFormat="1" ht="15.75" customHeight="1" x14ac:dyDescent="0.4">
      <c r="A55" s="59"/>
      <c r="B55" s="60"/>
      <c r="C55" s="60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577"/>
      <c r="AD55" s="577"/>
    </row>
    <row r="56" spans="1:46" ht="15.75" customHeight="1" x14ac:dyDescent="0.4">
      <c r="A56" s="59"/>
      <c r="B56" s="60"/>
      <c r="C56" s="60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330" t="s">
        <v>806</v>
      </c>
      <c r="AD56" s="1330"/>
    </row>
    <row r="57" spans="1:46" ht="18" customHeight="1" x14ac:dyDescent="0.25">
      <c r="A57" s="6"/>
      <c r="D57" s="117" t="s">
        <v>1</v>
      </c>
      <c r="E57" s="177" t="s">
        <v>8</v>
      </c>
      <c r="F57" s="177"/>
      <c r="G57" s="177"/>
      <c r="H57" s="177"/>
      <c r="I57" s="177"/>
      <c r="J57" s="168"/>
      <c r="K57" s="15"/>
      <c r="L57" s="15"/>
      <c r="M57" s="15"/>
      <c r="N57" s="15"/>
      <c r="O57" s="15"/>
      <c r="P57" s="15"/>
      <c r="Q57" s="1"/>
      <c r="AD57" s="5" t="s">
        <v>87</v>
      </c>
    </row>
    <row r="58" spans="1:46" ht="15" customHeight="1" thickBot="1" x14ac:dyDescent="0.3">
      <c r="A58" s="1228" t="s">
        <v>154</v>
      </c>
      <c r="B58" s="1229"/>
      <c r="C58" s="1230"/>
      <c r="D58" s="184" t="s">
        <v>45</v>
      </c>
      <c r="I58" s="7" t="s">
        <v>59</v>
      </c>
      <c r="J58" s="7" t="s">
        <v>60</v>
      </c>
      <c r="K58" s="7" t="s">
        <v>61</v>
      </c>
      <c r="L58" s="7" t="s">
        <v>62</v>
      </c>
      <c r="M58" s="7" t="s">
        <v>63</v>
      </c>
      <c r="N58" s="7" t="s">
        <v>64</v>
      </c>
      <c r="O58" s="7" t="s">
        <v>65</v>
      </c>
      <c r="P58" s="8" t="s">
        <v>66</v>
      </c>
      <c r="Q58" s="8" t="s">
        <v>67</v>
      </c>
      <c r="R58" s="8" t="s">
        <v>68</v>
      </c>
      <c r="S58" s="8" t="s">
        <v>69</v>
      </c>
      <c r="T58" s="8" t="s">
        <v>70</v>
      </c>
      <c r="U58" s="8" t="s">
        <v>73</v>
      </c>
      <c r="V58" s="8" t="s">
        <v>78</v>
      </c>
      <c r="W58" s="8" t="s">
        <v>86</v>
      </c>
      <c r="X58" s="8" t="s">
        <v>92</v>
      </c>
      <c r="Y58" s="8" t="s">
        <v>93</v>
      </c>
      <c r="Z58" s="8" t="s">
        <v>94</v>
      </c>
      <c r="AA58" s="8" t="s">
        <v>95</v>
      </c>
      <c r="AB58" s="7" t="s">
        <v>96</v>
      </c>
      <c r="AC58" s="7" t="s">
        <v>99</v>
      </c>
      <c r="AD58" s="7" t="s">
        <v>109</v>
      </c>
    </row>
    <row r="59" spans="1:46" ht="15.75" customHeight="1" thickBot="1" x14ac:dyDescent="0.25">
      <c r="A59" s="1231"/>
      <c r="B59" s="1232"/>
      <c r="C59" s="1233"/>
      <c r="D59" s="1252" t="s">
        <v>57</v>
      </c>
      <c r="E59" s="1274" t="s">
        <v>100</v>
      </c>
      <c r="F59" s="1276" t="s">
        <v>101</v>
      </c>
      <c r="G59" s="1278" t="s">
        <v>102</v>
      </c>
      <c r="H59" s="1279"/>
      <c r="I59" s="1250" t="s">
        <v>89</v>
      </c>
      <c r="J59" s="39" t="s">
        <v>98</v>
      </c>
      <c r="K59" s="39" t="s">
        <v>72</v>
      </c>
      <c r="L59" s="300" t="s">
        <v>71</v>
      </c>
      <c r="M59" s="1316" t="s">
        <v>212</v>
      </c>
      <c r="N59" s="1317"/>
      <c r="O59" s="1317"/>
      <c r="P59" s="1317"/>
      <c r="Q59" s="1318"/>
      <c r="R59" s="1293" t="s">
        <v>219</v>
      </c>
      <c r="S59" s="1294"/>
      <c r="T59" s="1294"/>
      <c r="U59" s="1294"/>
      <c r="V59" s="1294"/>
      <c r="W59" s="1294"/>
      <c r="X59" s="1294"/>
      <c r="Y59" s="1294"/>
      <c r="Z59" s="1294"/>
      <c r="AA59" s="1294"/>
      <c r="AB59" s="1294"/>
      <c r="AC59" s="1319"/>
      <c r="AD59" s="1248" t="s">
        <v>220</v>
      </c>
    </row>
    <row r="60" spans="1:46" ht="15.75" customHeight="1" x14ac:dyDescent="0.2">
      <c r="A60" s="1234" t="s">
        <v>105</v>
      </c>
      <c r="B60" s="1236" t="s">
        <v>106</v>
      </c>
      <c r="C60" s="1238" t="s">
        <v>107</v>
      </c>
      <c r="D60" s="1253"/>
      <c r="E60" s="1275"/>
      <c r="F60" s="1277"/>
      <c r="G60" s="1280" t="s">
        <v>103</v>
      </c>
      <c r="H60" s="1256" t="s">
        <v>104</v>
      </c>
      <c r="I60" s="1251"/>
      <c r="J60" s="1247" t="s">
        <v>217</v>
      </c>
      <c r="K60" s="1247" t="s">
        <v>218</v>
      </c>
      <c r="L60" s="1325" t="s">
        <v>211</v>
      </c>
      <c r="M60" s="1299" t="s">
        <v>213</v>
      </c>
      <c r="N60" s="1303" t="s">
        <v>110</v>
      </c>
      <c r="O60" s="1303" t="s">
        <v>111</v>
      </c>
      <c r="P60" s="1243" t="s">
        <v>81</v>
      </c>
      <c r="Q60" s="1245" t="s">
        <v>82</v>
      </c>
      <c r="R60" s="1321" t="s">
        <v>158</v>
      </c>
      <c r="S60" s="1312"/>
      <c r="T60" s="1312"/>
      <c r="U60" s="1322"/>
      <c r="V60" s="1321" t="s">
        <v>183</v>
      </c>
      <c r="W60" s="1312"/>
      <c r="X60" s="1312"/>
      <c r="Y60" s="1313"/>
      <c r="Z60" s="1312" t="s">
        <v>215</v>
      </c>
      <c r="AA60" s="1312"/>
      <c r="AB60" s="1312"/>
      <c r="AC60" s="1313"/>
      <c r="AD60" s="1249"/>
    </row>
    <row r="61" spans="1:46" ht="39" customHeight="1" thickBot="1" x14ac:dyDescent="0.25">
      <c r="A61" s="1235"/>
      <c r="B61" s="1237"/>
      <c r="C61" s="1239"/>
      <c r="D61" s="1254"/>
      <c r="E61" s="1323"/>
      <c r="F61" s="1324"/>
      <c r="G61" s="1309"/>
      <c r="H61" s="1310"/>
      <c r="I61" s="1315"/>
      <c r="J61" s="1311"/>
      <c r="K61" s="1311"/>
      <c r="L61" s="1326"/>
      <c r="M61" s="1300"/>
      <c r="N61" s="1320"/>
      <c r="O61" s="1304"/>
      <c r="P61" s="1305"/>
      <c r="Q61" s="1306"/>
      <c r="R61" s="317" t="s">
        <v>79</v>
      </c>
      <c r="S61" s="318" t="s">
        <v>88</v>
      </c>
      <c r="T61" s="174" t="s">
        <v>90</v>
      </c>
      <c r="U61" s="175" t="s">
        <v>91</v>
      </c>
      <c r="V61" s="322" t="s">
        <v>79</v>
      </c>
      <c r="W61" s="323" t="s">
        <v>88</v>
      </c>
      <c r="X61" s="174" t="s">
        <v>90</v>
      </c>
      <c r="Y61" s="175" t="s">
        <v>91</v>
      </c>
      <c r="Z61" s="322" t="s">
        <v>79</v>
      </c>
      <c r="AA61" s="323" t="s">
        <v>88</v>
      </c>
      <c r="AB61" s="174" t="s">
        <v>90</v>
      </c>
      <c r="AC61" s="176" t="s">
        <v>91</v>
      </c>
      <c r="AD61" s="1308"/>
    </row>
    <row r="62" spans="1:46" s="42" customFormat="1" ht="30" customHeight="1" x14ac:dyDescent="0.25">
      <c r="A62" s="407"/>
      <c r="B62" s="409"/>
      <c r="C62" s="1087">
        <v>3071</v>
      </c>
      <c r="D62" s="1093" t="s">
        <v>657</v>
      </c>
      <c r="E62" s="1452" t="s">
        <v>805</v>
      </c>
      <c r="F62" s="1453"/>
      <c r="G62" s="173">
        <v>2008</v>
      </c>
      <c r="H62" s="946">
        <v>2016</v>
      </c>
      <c r="I62" s="222">
        <f>J62+K62+L62+SUM(R62:AD62)</f>
        <v>71000</v>
      </c>
      <c r="J62" s="208">
        <v>0</v>
      </c>
      <c r="K62" s="232">
        <v>70000</v>
      </c>
      <c r="L62" s="307">
        <f>M62+N62+O62+P62+Q62</f>
        <v>1000</v>
      </c>
      <c r="M62" s="308">
        <v>0</v>
      </c>
      <c r="N62" s="309">
        <v>1000</v>
      </c>
      <c r="O62" s="309">
        <v>0</v>
      </c>
      <c r="P62" s="210">
        <v>0</v>
      </c>
      <c r="Q62" s="232">
        <v>0</v>
      </c>
      <c r="R62" s="324">
        <v>0</v>
      </c>
      <c r="S62" s="325">
        <v>0</v>
      </c>
      <c r="T62" s="210">
        <v>0</v>
      </c>
      <c r="U62" s="232">
        <v>0</v>
      </c>
      <c r="V62" s="324">
        <v>0</v>
      </c>
      <c r="W62" s="325">
        <v>0</v>
      </c>
      <c r="X62" s="210">
        <v>0</v>
      </c>
      <c r="Y62" s="232">
        <v>0</v>
      </c>
      <c r="Z62" s="324">
        <v>0</v>
      </c>
      <c r="AA62" s="325">
        <v>0</v>
      </c>
      <c r="AB62" s="210">
        <v>0</v>
      </c>
      <c r="AC62" s="232">
        <v>0</v>
      </c>
      <c r="AD62" s="209">
        <v>0</v>
      </c>
      <c r="AE62" s="920"/>
      <c r="AF62" s="920"/>
      <c r="AG62" s="920"/>
      <c r="AH62" s="920"/>
      <c r="AI62" s="920"/>
      <c r="AJ62" s="920"/>
      <c r="AK62" s="920"/>
      <c r="AL62" s="920"/>
      <c r="AM62" s="920"/>
      <c r="AN62" s="920"/>
      <c r="AO62" s="920"/>
      <c r="AP62" s="920"/>
      <c r="AQ62" s="920"/>
      <c r="AR62" s="920"/>
      <c r="AS62" s="920"/>
      <c r="AT62" s="920"/>
    </row>
    <row r="63" spans="1:46" s="42" customFormat="1" ht="30" customHeight="1" x14ac:dyDescent="0.25">
      <c r="A63" s="407"/>
      <c r="B63" s="409"/>
      <c r="C63" s="1087">
        <v>3091</v>
      </c>
      <c r="D63" s="1088" t="s">
        <v>658</v>
      </c>
      <c r="E63" s="631" t="s">
        <v>302</v>
      </c>
      <c r="F63" s="173">
        <v>400</v>
      </c>
      <c r="G63" s="173">
        <v>2010</v>
      </c>
      <c r="H63" s="946">
        <v>2017</v>
      </c>
      <c r="I63" s="222">
        <f>J63+K63+L63+SUM(R63:AD63)</f>
        <v>55549</v>
      </c>
      <c r="J63" s="208">
        <v>1349</v>
      </c>
      <c r="K63" s="232">
        <v>575</v>
      </c>
      <c r="L63" s="307">
        <f>M63+N63+O63+P63+Q63</f>
        <v>1625</v>
      </c>
      <c r="M63" s="308">
        <v>1625</v>
      </c>
      <c r="N63" s="309">
        <v>0</v>
      </c>
      <c r="O63" s="309">
        <v>0</v>
      </c>
      <c r="P63" s="210">
        <v>0</v>
      </c>
      <c r="Q63" s="232">
        <v>0</v>
      </c>
      <c r="R63" s="324">
        <v>52000</v>
      </c>
      <c r="S63" s="325">
        <v>0</v>
      </c>
      <c r="T63" s="210">
        <v>0</v>
      </c>
      <c r="U63" s="232">
        <v>0</v>
      </c>
      <c r="V63" s="324">
        <v>0</v>
      </c>
      <c r="W63" s="325">
        <v>0</v>
      </c>
      <c r="X63" s="210">
        <v>0</v>
      </c>
      <c r="Y63" s="232">
        <v>0</v>
      </c>
      <c r="Z63" s="324">
        <v>0</v>
      </c>
      <c r="AA63" s="325">
        <v>0</v>
      </c>
      <c r="AB63" s="210">
        <v>0</v>
      </c>
      <c r="AC63" s="232">
        <v>0</v>
      </c>
      <c r="AD63" s="209">
        <v>0</v>
      </c>
      <c r="AE63" s="920"/>
      <c r="AF63" s="920"/>
      <c r="AG63" s="920"/>
      <c r="AH63" s="920"/>
      <c r="AI63" s="920"/>
      <c r="AJ63" s="920"/>
      <c r="AK63" s="920"/>
      <c r="AL63" s="920"/>
      <c r="AM63" s="920"/>
      <c r="AN63" s="920"/>
      <c r="AO63" s="920"/>
      <c r="AP63" s="920"/>
      <c r="AQ63" s="920"/>
      <c r="AR63" s="920"/>
      <c r="AS63" s="920"/>
      <c r="AT63" s="920"/>
    </row>
    <row r="64" spans="1:46" s="42" customFormat="1" ht="30" customHeight="1" x14ac:dyDescent="0.25">
      <c r="A64" s="407"/>
      <c r="B64" s="409"/>
      <c r="C64" s="1087">
        <v>3094</v>
      </c>
      <c r="D64" s="1090" t="s">
        <v>659</v>
      </c>
      <c r="E64" s="183" t="s">
        <v>229</v>
      </c>
      <c r="F64" s="172">
        <v>400</v>
      </c>
      <c r="G64" s="172">
        <v>2011</v>
      </c>
      <c r="H64" s="509">
        <v>2017</v>
      </c>
      <c r="I64" s="219">
        <f t="shared" ref="I64:I74" si="9">J64+K64+L64+SUM(R64:AD64)</f>
        <v>28412</v>
      </c>
      <c r="J64" s="215">
        <v>2374</v>
      </c>
      <c r="K64" s="218">
        <v>0</v>
      </c>
      <c r="L64" s="301">
        <f t="shared" ref="L64:L74" si="10">M64+N64+O64+P64+Q64</f>
        <v>10038</v>
      </c>
      <c r="M64" s="305">
        <v>38</v>
      </c>
      <c r="N64" s="306">
        <v>10000</v>
      </c>
      <c r="O64" s="306">
        <v>0</v>
      </c>
      <c r="P64" s="217">
        <v>0</v>
      </c>
      <c r="Q64" s="218">
        <v>0</v>
      </c>
      <c r="R64" s="319">
        <v>16000</v>
      </c>
      <c r="S64" s="320">
        <v>0</v>
      </c>
      <c r="T64" s="217">
        <v>0</v>
      </c>
      <c r="U64" s="218">
        <v>0</v>
      </c>
      <c r="V64" s="319">
        <v>0</v>
      </c>
      <c r="W64" s="320">
        <v>0</v>
      </c>
      <c r="X64" s="217">
        <v>0</v>
      </c>
      <c r="Y64" s="218">
        <v>0</v>
      </c>
      <c r="Z64" s="319">
        <v>0</v>
      </c>
      <c r="AA64" s="320">
        <v>0</v>
      </c>
      <c r="AB64" s="217">
        <v>0</v>
      </c>
      <c r="AC64" s="218">
        <v>0</v>
      </c>
      <c r="AD64" s="216">
        <v>0</v>
      </c>
      <c r="AE64" s="920"/>
      <c r="AF64" s="920"/>
      <c r="AG64" s="920"/>
      <c r="AH64" s="920"/>
      <c r="AI64" s="920"/>
      <c r="AJ64" s="920"/>
      <c r="AK64" s="920"/>
      <c r="AL64" s="920"/>
      <c r="AM64" s="920"/>
      <c r="AN64" s="920"/>
      <c r="AO64" s="920"/>
      <c r="AP64" s="920"/>
      <c r="AQ64" s="920"/>
      <c r="AR64" s="920"/>
      <c r="AS64" s="920"/>
      <c r="AT64" s="920"/>
    </row>
    <row r="65" spans="1:46" s="41" customFormat="1" ht="30" customHeight="1" x14ac:dyDescent="0.25">
      <c r="A65" s="506"/>
      <c r="B65" s="405"/>
      <c r="C65" s="1087">
        <v>3095</v>
      </c>
      <c r="D65" s="1091" t="s">
        <v>660</v>
      </c>
      <c r="E65" s="183" t="s">
        <v>237</v>
      </c>
      <c r="F65" s="172">
        <v>400</v>
      </c>
      <c r="G65" s="172">
        <v>2011</v>
      </c>
      <c r="H65" s="509">
        <v>2016</v>
      </c>
      <c r="I65" s="219">
        <f t="shared" si="9"/>
        <v>24021</v>
      </c>
      <c r="J65" s="215">
        <v>2291</v>
      </c>
      <c r="K65" s="218">
        <v>18116</v>
      </c>
      <c r="L65" s="301">
        <f t="shared" si="10"/>
        <v>3614</v>
      </c>
      <c r="M65" s="305">
        <v>2214</v>
      </c>
      <c r="N65" s="306">
        <v>1400</v>
      </c>
      <c r="O65" s="306">
        <v>0</v>
      </c>
      <c r="P65" s="217">
        <v>0</v>
      </c>
      <c r="Q65" s="218">
        <v>0</v>
      </c>
      <c r="R65" s="319">
        <v>0</v>
      </c>
      <c r="S65" s="320">
        <v>0</v>
      </c>
      <c r="T65" s="217">
        <v>0</v>
      </c>
      <c r="U65" s="218">
        <v>0</v>
      </c>
      <c r="V65" s="319">
        <v>0</v>
      </c>
      <c r="W65" s="320">
        <v>0</v>
      </c>
      <c r="X65" s="217">
        <v>0</v>
      </c>
      <c r="Y65" s="218">
        <v>0</v>
      </c>
      <c r="Z65" s="319">
        <v>0</v>
      </c>
      <c r="AA65" s="320">
        <v>0</v>
      </c>
      <c r="AB65" s="217">
        <v>0</v>
      </c>
      <c r="AC65" s="218">
        <v>0</v>
      </c>
      <c r="AD65" s="216">
        <v>0</v>
      </c>
      <c r="AE65" s="920"/>
      <c r="AF65" s="920"/>
      <c r="AG65" s="920"/>
      <c r="AH65" s="920"/>
      <c r="AI65" s="920"/>
      <c r="AJ65" s="920"/>
      <c r="AK65" s="920"/>
      <c r="AL65" s="920"/>
      <c r="AM65" s="920"/>
      <c r="AN65" s="920"/>
      <c r="AO65" s="920"/>
      <c r="AP65" s="920"/>
      <c r="AQ65" s="920"/>
      <c r="AR65" s="920"/>
      <c r="AS65" s="920"/>
      <c r="AT65" s="920"/>
    </row>
    <row r="66" spans="1:46" s="153" customFormat="1" ht="30" customHeight="1" x14ac:dyDescent="0.25">
      <c r="A66" s="407"/>
      <c r="B66" s="409"/>
      <c r="C66" s="1087">
        <v>3097</v>
      </c>
      <c r="D66" s="195" t="s">
        <v>661</v>
      </c>
      <c r="E66" s="183" t="s">
        <v>229</v>
      </c>
      <c r="F66" s="172">
        <v>400</v>
      </c>
      <c r="G66" s="172">
        <v>2011</v>
      </c>
      <c r="H66" s="509">
        <v>2017</v>
      </c>
      <c r="I66" s="219">
        <f t="shared" si="9"/>
        <v>9706</v>
      </c>
      <c r="J66" s="215">
        <v>985</v>
      </c>
      <c r="K66" s="218">
        <v>0</v>
      </c>
      <c r="L66" s="301">
        <f t="shared" si="10"/>
        <v>721</v>
      </c>
      <c r="M66" s="305">
        <v>721</v>
      </c>
      <c r="N66" s="306">
        <v>0</v>
      </c>
      <c r="O66" s="306">
        <v>0</v>
      </c>
      <c r="P66" s="217">
        <v>0</v>
      </c>
      <c r="Q66" s="218">
        <v>0</v>
      </c>
      <c r="R66" s="319">
        <v>8000</v>
      </c>
      <c r="S66" s="320">
        <v>0</v>
      </c>
      <c r="T66" s="217">
        <v>0</v>
      </c>
      <c r="U66" s="218">
        <v>0</v>
      </c>
      <c r="V66" s="319">
        <v>0</v>
      </c>
      <c r="W66" s="320">
        <v>0</v>
      </c>
      <c r="X66" s="217">
        <v>0</v>
      </c>
      <c r="Y66" s="218">
        <v>0</v>
      </c>
      <c r="Z66" s="319">
        <v>0</v>
      </c>
      <c r="AA66" s="320">
        <v>0</v>
      </c>
      <c r="AB66" s="217">
        <v>0</v>
      </c>
      <c r="AC66" s="218">
        <v>0</v>
      </c>
      <c r="AD66" s="216">
        <v>0</v>
      </c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</row>
    <row r="67" spans="1:46" s="42" customFormat="1" ht="30" customHeight="1" x14ac:dyDescent="0.25">
      <c r="A67" s="407"/>
      <c r="B67" s="409"/>
      <c r="C67" s="1087">
        <v>3102</v>
      </c>
      <c r="D67" s="498" t="s">
        <v>662</v>
      </c>
      <c r="E67" s="183" t="s">
        <v>738</v>
      </c>
      <c r="F67" s="172">
        <v>400</v>
      </c>
      <c r="G67" s="172">
        <v>2011</v>
      </c>
      <c r="H67" s="509">
        <v>2017</v>
      </c>
      <c r="I67" s="219">
        <f t="shared" si="9"/>
        <v>34567</v>
      </c>
      <c r="J67" s="215">
        <v>2255</v>
      </c>
      <c r="K67" s="218">
        <v>871</v>
      </c>
      <c r="L67" s="301">
        <f t="shared" si="10"/>
        <v>8441</v>
      </c>
      <c r="M67" s="305">
        <v>441</v>
      </c>
      <c r="N67" s="306">
        <v>8000</v>
      </c>
      <c r="O67" s="306">
        <v>0</v>
      </c>
      <c r="P67" s="217">
        <v>0</v>
      </c>
      <c r="Q67" s="218">
        <v>0</v>
      </c>
      <c r="R67" s="319">
        <v>23000</v>
      </c>
      <c r="S67" s="320">
        <v>0</v>
      </c>
      <c r="T67" s="217">
        <v>0</v>
      </c>
      <c r="U67" s="218">
        <v>0</v>
      </c>
      <c r="V67" s="319">
        <v>0</v>
      </c>
      <c r="W67" s="320">
        <v>0</v>
      </c>
      <c r="X67" s="217">
        <v>0</v>
      </c>
      <c r="Y67" s="218">
        <v>0</v>
      </c>
      <c r="Z67" s="319">
        <v>0</v>
      </c>
      <c r="AA67" s="320">
        <v>0</v>
      </c>
      <c r="AB67" s="217">
        <v>0</v>
      </c>
      <c r="AC67" s="218">
        <v>0</v>
      </c>
      <c r="AD67" s="216">
        <v>0</v>
      </c>
      <c r="AE67" s="920"/>
      <c r="AF67" s="920"/>
      <c r="AG67" s="920"/>
      <c r="AH67" s="920"/>
      <c r="AI67" s="920"/>
      <c r="AJ67" s="920"/>
      <c r="AK67" s="920"/>
      <c r="AL67" s="920"/>
      <c r="AM67" s="920"/>
      <c r="AN67" s="920"/>
      <c r="AO67" s="920"/>
      <c r="AP67" s="920"/>
      <c r="AQ67" s="920"/>
      <c r="AR67" s="920"/>
      <c r="AS67" s="920"/>
      <c r="AT67" s="920"/>
    </row>
    <row r="68" spans="1:46" s="42" customFormat="1" ht="30" customHeight="1" x14ac:dyDescent="0.25">
      <c r="A68" s="407"/>
      <c r="B68" s="409"/>
      <c r="C68" s="1087">
        <v>3107</v>
      </c>
      <c r="D68" s="1092" t="s">
        <v>663</v>
      </c>
      <c r="E68" s="183" t="s">
        <v>283</v>
      </c>
      <c r="F68" s="172">
        <v>400</v>
      </c>
      <c r="G68" s="172">
        <v>2011</v>
      </c>
      <c r="H68" s="509">
        <v>2018</v>
      </c>
      <c r="I68" s="219">
        <f t="shared" si="9"/>
        <v>43047</v>
      </c>
      <c r="J68" s="215">
        <v>685</v>
      </c>
      <c r="K68" s="218">
        <v>460</v>
      </c>
      <c r="L68" s="301">
        <f t="shared" si="10"/>
        <v>1902</v>
      </c>
      <c r="M68" s="305">
        <v>0</v>
      </c>
      <c r="N68" s="306">
        <v>1902</v>
      </c>
      <c r="O68" s="306">
        <v>0</v>
      </c>
      <c r="P68" s="217">
        <v>0</v>
      </c>
      <c r="Q68" s="218">
        <v>0</v>
      </c>
      <c r="R68" s="319">
        <v>25000</v>
      </c>
      <c r="S68" s="320">
        <v>0</v>
      </c>
      <c r="T68" s="217">
        <v>0</v>
      </c>
      <c r="U68" s="218">
        <v>0</v>
      </c>
      <c r="V68" s="319">
        <v>15000</v>
      </c>
      <c r="W68" s="320">
        <v>0</v>
      </c>
      <c r="X68" s="217">
        <v>0</v>
      </c>
      <c r="Y68" s="218">
        <v>0</v>
      </c>
      <c r="Z68" s="319">
        <v>0</v>
      </c>
      <c r="AA68" s="320">
        <v>0</v>
      </c>
      <c r="AB68" s="217">
        <v>0</v>
      </c>
      <c r="AC68" s="218">
        <v>0</v>
      </c>
      <c r="AD68" s="216">
        <v>0</v>
      </c>
      <c r="AE68" s="920"/>
      <c r="AF68" s="920"/>
      <c r="AG68" s="920"/>
      <c r="AH68" s="920"/>
      <c r="AI68" s="920"/>
      <c r="AJ68" s="920"/>
      <c r="AK68" s="920"/>
      <c r="AL68" s="920"/>
      <c r="AM68" s="920"/>
      <c r="AN68" s="920"/>
      <c r="AO68" s="920"/>
      <c r="AP68" s="920"/>
      <c r="AQ68" s="920"/>
      <c r="AR68" s="920"/>
      <c r="AS68" s="920"/>
      <c r="AT68" s="920"/>
    </row>
    <row r="69" spans="1:46" s="153" customFormat="1" ht="30" customHeight="1" x14ac:dyDescent="0.25">
      <c r="A69" s="407"/>
      <c r="B69" s="409"/>
      <c r="C69" s="1087">
        <v>3109</v>
      </c>
      <c r="D69" s="195" t="s">
        <v>664</v>
      </c>
      <c r="E69" s="183" t="s">
        <v>592</v>
      </c>
      <c r="F69" s="172">
        <v>400</v>
      </c>
      <c r="G69" s="172">
        <v>2011</v>
      </c>
      <c r="H69" s="509">
        <v>2017</v>
      </c>
      <c r="I69" s="219">
        <f t="shared" si="9"/>
        <v>26793</v>
      </c>
      <c r="J69" s="215">
        <v>1274</v>
      </c>
      <c r="K69" s="218">
        <v>0</v>
      </c>
      <c r="L69" s="301">
        <f t="shared" si="10"/>
        <v>13019</v>
      </c>
      <c r="M69" s="305">
        <v>19</v>
      </c>
      <c r="N69" s="306">
        <v>13000</v>
      </c>
      <c r="O69" s="306">
        <v>0</v>
      </c>
      <c r="P69" s="217">
        <v>0</v>
      </c>
      <c r="Q69" s="218">
        <v>0</v>
      </c>
      <c r="R69" s="319">
        <v>12500</v>
      </c>
      <c r="S69" s="320">
        <v>0</v>
      </c>
      <c r="T69" s="217">
        <v>0</v>
      </c>
      <c r="U69" s="218">
        <v>0</v>
      </c>
      <c r="V69" s="319">
        <v>0</v>
      </c>
      <c r="W69" s="320">
        <v>0</v>
      </c>
      <c r="X69" s="217">
        <v>0</v>
      </c>
      <c r="Y69" s="218">
        <v>0</v>
      </c>
      <c r="Z69" s="319">
        <v>0</v>
      </c>
      <c r="AA69" s="320">
        <v>0</v>
      </c>
      <c r="AB69" s="217">
        <v>0</v>
      </c>
      <c r="AC69" s="218">
        <v>0</v>
      </c>
      <c r="AD69" s="216">
        <v>0</v>
      </c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</row>
    <row r="70" spans="1:46" s="42" customFormat="1" ht="30" customHeight="1" x14ac:dyDescent="0.25">
      <c r="A70" s="407"/>
      <c r="B70" s="409"/>
      <c r="C70" s="1087">
        <v>3111</v>
      </c>
      <c r="D70" s="1092" t="s">
        <v>665</v>
      </c>
      <c r="E70" s="183" t="s">
        <v>283</v>
      </c>
      <c r="F70" s="172">
        <v>400</v>
      </c>
      <c r="G70" s="172">
        <v>2012</v>
      </c>
      <c r="H70" s="509">
        <v>2017</v>
      </c>
      <c r="I70" s="219">
        <f t="shared" si="9"/>
        <v>9702</v>
      </c>
      <c r="J70" s="215">
        <v>119</v>
      </c>
      <c r="K70" s="218">
        <v>0</v>
      </c>
      <c r="L70" s="301">
        <f t="shared" si="10"/>
        <v>983</v>
      </c>
      <c r="M70" s="305">
        <v>0</v>
      </c>
      <c r="N70" s="306">
        <v>983</v>
      </c>
      <c r="O70" s="306">
        <v>0</v>
      </c>
      <c r="P70" s="217">
        <v>0</v>
      </c>
      <c r="Q70" s="218">
        <v>0</v>
      </c>
      <c r="R70" s="319">
        <v>8600</v>
      </c>
      <c r="S70" s="320">
        <v>0</v>
      </c>
      <c r="T70" s="217">
        <v>0</v>
      </c>
      <c r="U70" s="218">
        <v>0</v>
      </c>
      <c r="V70" s="319">
        <v>0</v>
      </c>
      <c r="W70" s="320">
        <v>0</v>
      </c>
      <c r="X70" s="217">
        <v>0</v>
      </c>
      <c r="Y70" s="218">
        <v>0</v>
      </c>
      <c r="Z70" s="319">
        <v>0</v>
      </c>
      <c r="AA70" s="320">
        <v>0</v>
      </c>
      <c r="AB70" s="217">
        <v>0</v>
      </c>
      <c r="AC70" s="218">
        <v>0</v>
      </c>
      <c r="AD70" s="216">
        <v>0</v>
      </c>
      <c r="AE70" s="920"/>
      <c r="AF70" s="920"/>
      <c r="AG70" s="920"/>
      <c r="AH70" s="920"/>
      <c r="AI70" s="920"/>
      <c r="AJ70" s="920"/>
      <c r="AK70" s="920"/>
      <c r="AL70" s="920"/>
      <c r="AM70" s="920"/>
      <c r="AN70" s="920"/>
      <c r="AO70" s="920"/>
      <c r="AP70" s="920"/>
      <c r="AQ70" s="920"/>
      <c r="AR70" s="920"/>
      <c r="AS70" s="920"/>
      <c r="AT70" s="920"/>
    </row>
    <row r="71" spans="1:46" s="153" customFormat="1" ht="30" customHeight="1" x14ac:dyDescent="0.25">
      <c r="A71" s="407"/>
      <c r="B71" s="409"/>
      <c r="C71" s="1087">
        <v>3112</v>
      </c>
      <c r="D71" s="195" t="s">
        <v>666</v>
      </c>
      <c r="E71" s="183" t="s">
        <v>312</v>
      </c>
      <c r="F71" s="172">
        <v>400</v>
      </c>
      <c r="G71" s="172">
        <v>2011</v>
      </c>
      <c r="H71" s="509">
        <v>2016</v>
      </c>
      <c r="I71" s="219">
        <f t="shared" si="9"/>
        <v>7631</v>
      </c>
      <c r="J71" s="215">
        <v>631</v>
      </c>
      <c r="K71" s="218">
        <v>6500</v>
      </c>
      <c r="L71" s="301">
        <f t="shared" si="10"/>
        <v>500</v>
      </c>
      <c r="M71" s="305">
        <v>0</v>
      </c>
      <c r="N71" s="306">
        <v>500</v>
      </c>
      <c r="O71" s="306">
        <v>0</v>
      </c>
      <c r="P71" s="217">
        <v>0</v>
      </c>
      <c r="Q71" s="218">
        <v>0</v>
      </c>
      <c r="R71" s="319">
        <v>0</v>
      </c>
      <c r="S71" s="320">
        <v>0</v>
      </c>
      <c r="T71" s="217">
        <v>0</v>
      </c>
      <c r="U71" s="218">
        <v>0</v>
      </c>
      <c r="V71" s="319">
        <v>0</v>
      </c>
      <c r="W71" s="320">
        <v>0</v>
      </c>
      <c r="X71" s="217">
        <v>0</v>
      </c>
      <c r="Y71" s="218">
        <v>0</v>
      </c>
      <c r="Z71" s="319">
        <v>0</v>
      </c>
      <c r="AA71" s="320">
        <v>0</v>
      </c>
      <c r="AB71" s="217">
        <v>0</v>
      </c>
      <c r="AC71" s="218">
        <v>0</v>
      </c>
      <c r="AD71" s="216">
        <v>0</v>
      </c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</row>
    <row r="72" spans="1:46" s="42" customFormat="1" ht="30" customHeight="1" x14ac:dyDescent="0.25">
      <c r="A72" s="407"/>
      <c r="B72" s="409"/>
      <c r="C72" s="1087">
        <v>3123</v>
      </c>
      <c r="D72" s="1092" t="s">
        <v>667</v>
      </c>
      <c r="E72" s="183" t="s">
        <v>231</v>
      </c>
      <c r="F72" s="172">
        <v>400</v>
      </c>
      <c r="G72" s="172">
        <v>2012</v>
      </c>
      <c r="H72" s="509">
        <v>2016</v>
      </c>
      <c r="I72" s="219">
        <f t="shared" si="9"/>
        <v>14138</v>
      </c>
      <c r="J72" s="215">
        <v>1060</v>
      </c>
      <c r="K72" s="218">
        <v>3375</v>
      </c>
      <c r="L72" s="301">
        <f t="shared" si="10"/>
        <v>9703</v>
      </c>
      <c r="M72" s="305">
        <v>5703</v>
      </c>
      <c r="N72" s="306">
        <v>4000</v>
      </c>
      <c r="O72" s="306">
        <v>0</v>
      </c>
      <c r="P72" s="217">
        <v>0</v>
      </c>
      <c r="Q72" s="218">
        <v>0</v>
      </c>
      <c r="R72" s="319">
        <v>0</v>
      </c>
      <c r="S72" s="320">
        <v>0</v>
      </c>
      <c r="T72" s="217">
        <v>0</v>
      </c>
      <c r="U72" s="218">
        <v>0</v>
      </c>
      <c r="V72" s="319">
        <v>0</v>
      </c>
      <c r="W72" s="320">
        <v>0</v>
      </c>
      <c r="X72" s="217">
        <v>0</v>
      </c>
      <c r="Y72" s="218">
        <v>0</v>
      </c>
      <c r="Z72" s="319">
        <v>0</v>
      </c>
      <c r="AA72" s="320">
        <v>0</v>
      </c>
      <c r="AB72" s="217">
        <v>0</v>
      </c>
      <c r="AC72" s="218">
        <v>0</v>
      </c>
      <c r="AD72" s="216">
        <v>0</v>
      </c>
      <c r="AE72" s="920"/>
      <c r="AF72" s="920"/>
      <c r="AG72" s="920"/>
      <c r="AH72" s="920"/>
      <c r="AI72" s="920"/>
      <c r="AJ72" s="920"/>
      <c r="AK72" s="920"/>
      <c r="AL72" s="920"/>
      <c r="AM72" s="920"/>
      <c r="AN72" s="920"/>
      <c r="AO72" s="920"/>
      <c r="AP72" s="920"/>
      <c r="AQ72" s="920"/>
      <c r="AR72" s="920"/>
      <c r="AS72" s="920"/>
      <c r="AT72" s="920"/>
    </row>
    <row r="73" spans="1:46" s="42" customFormat="1" ht="30" customHeight="1" x14ac:dyDescent="0.25">
      <c r="A73" s="407"/>
      <c r="B73" s="409"/>
      <c r="C73" s="1087">
        <v>3125</v>
      </c>
      <c r="D73" s="195" t="s">
        <v>668</v>
      </c>
      <c r="E73" s="183" t="s">
        <v>227</v>
      </c>
      <c r="F73" s="172">
        <v>400</v>
      </c>
      <c r="G73" s="172">
        <v>2012</v>
      </c>
      <c r="H73" s="509">
        <v>2017</v>
      </c>
      <c r="I73" s="219">
        <f t="shared" si="9"/>
        <v>15440</v>
      </c>
      <c r="J73" s="215">
        <v>1383</v>
      </c>
      <c r="K73" s="218">
        <v>0</v>
      </c>
      <c r="L73" s="301">
        <f t="shared" si="10"/>
        <v>8557</v>
      </c>
      <c r="M73" s="305">
        <v>57</v>
      </c>
      <c r="N73" s="306">
        <v>8500</v>
      </c>
      <c r="O73" s="306">
        <v>0</v>
      </c>
      <c r="P73" s="217">
        <v>0</v>
      </c>
      <c r="Q73" s="218">
        <v>0</v>
      </c>
      <c r="R73" s="319">
        <v>5500</v>
      </c>
      <c r="S73" s="320">
        <v>0</v>
      </c>
      <c r="T73" s="217">
        <v>0</v>
      </c>
      <c r="U73" s="218">
        <v>0</v>
      </c>
      <c r="V73" s="319">
        <v>0</v>
      </c>
      <c r="W73" s="320">
        <v>0</v>
      </c>
      <c r="X73" s="217">
        <v>0</v>
      </c>
      <c r="Y73" s="218">
        <v>0</v>
      </c>
      <c r="Z73" s="319">
        <v>0</v>
      </c>
      <c r="AA73" s="320">
        <v>0</v>
      </c>
      <c r="AB73" s="217">
        <v>0</v>
      </c>
      <c r="AC73" s="218">
        <v>0</v>
      </c>
      <c r="AD73" s="216">
        <v>0</v>
      </c>
      <c r="AE73" s="920"/>
      <c r="AF73" s="920"/>
      <c r="AG73" s="920"/>
      <c r="AH73" s="920"/>
      <c r="AI73" s="920"/>
      <c r="AJ73" s="920"/>
      <c r="AK73" s="920"/>
      <c r="AL73" s="920"/>
      <c r="AM73" s="920"/>
      <c r="AN73" s="920"/>
      <c r="AO73" s="920"/>
      <c r="AP73" s="920"/>
      <c r="AQ73" s="920"/>
      <c r="AR73" s="920"/>
      <c r="AS73" s="920"/>
      <c r="AT73" s="920"/>
    </row>
    <row r="74" spans="1:46" s="42" customFormat="1" ht="30" customHeight="1" x14ac:dyDescent="0.25">
      <c r="A74" s="407"/>
      <c r="B74" s="409"/>
      <c r="C74" s="1087">
        <v>3126</v>
      </c>
      <c r="D74" s="793" t="s">
        <v>669</v>
      </c>
      <c r="E74" s="183" t="s">
        <v>239</v>
      </c>
      <c r="F74" s="172">
        <v>400</v>
      </c>
      <c r="G74" s="172">
        <v>2012</v>
      </c>
      <c r="H74" s="509">
        <v>2017</v>
      </c>
      <c r="I74" s="219">
        <f t="shared" si="9"/>
        <v>13033</v>
      </c>
      <c r="J74" s="215">
        <v>3371</v>
      </c>
      <c r="K74" s="218">
        <v>138</v>
      </c>
      <c r="L74" s="301">
        <f t="shared" si="10"/>
        <v>3524</v>
      </c>
      <c r="M74" s="305">
        <v>524</v>
      </c>
      <c r="N74" s="306">
        <v>3000</v>
      </c>
      <c r="O74" s="306">
        <v>0</v>
      </c>
      <c r="P74" s="217">
        <v>0</v>
      </c>
      <c r="Q74" s="218">
        <v>0</v>
      </c>
      <c r="R74" s="319">
        <v>6000</v>
      </c>
      <c r="S74" s="320">
        <v>0</v>
      </c>
      <c r="T74" s="217">
        <v>0</v>
      </c>
      <c r="U74" s="218">
        <v>0</v>
      </c>
      <c r="V74" s="319">
        <v>0</v>
      </c>
      <c r="W74" s="320">
        <v>0</v>
      </c>
      <c r="X74" s="217">
        <v>0</v>
      </c>
      <c r="Y74" s="218">
        <v>0</v>
      </c>
      <c r="Z74" s="319">
        <v>0</v>
      </c>
      <c r="AA74" s="320">
        <v>0</v>
      </c>
      <c r="AB74" s="217">
        <v>0</v>
      </c>
      <c r="AC74" s="218">
        <v>0</v>
      </c>
      <c r="AD74" s="216">
        <v>0</v>
      </c>
      <c r="AE74" s="920"/>
      <c r="AF74" s="920"/>
      <c r="AG74" s="920"/>
      <c r="AH74" s="920"/>
      <c r="AI74" s="920"/>
      <c r="AJ74" s="920"/>
      <c r="AK74" s="920"/>
      <c r="AL74" s="920"/>
      <c r="AM74" s="920"/>
      <c r="AN74" s="920"/>
      <c r="AO74" s="920"/>
      <c r="AP74" s="920"/>
      <c r="AQ74" s="920"/>
      <c r="AR74" s="920"/>
      <c r="AS74" s="920"/>
      <c r="AT74" s="920"/>
    </row>
    <row r="75" spans="1:46" s="500" customFormat="1" ht="27.75" customHeight="1" x14ac:dyDescent="0.25">
      <c r="A75" s="568"/>
      <c r="B75" s="1086"/>
      <c r="C75" s="1087">
        <v>3129</v>
      </c>
      <c r="D75" s="1069" t="s">
        <v>607</v>
      </c>
      <c r="E75" s="53" t="s">
        <v>229</v>
      </c>
      <c r="F75" s="54">
        <v>400</v>
      </c>
      <c r="G75" s="54">
        <v>2013</v>
      </c>
      <c r="H75" s="91">
        <v>2017</v>
      </c>
      <c r="I75" s="241">
        <f>J75+K75+L75+SUM(R75:AD75)</f>
        <v>24470</v>
      </c>
      <c r="J75" s="238">
        <v>1470</v>
      </c>
      <c r="K75" s="239">
        <v>0</v>
      </c>
      <c r="L75" s="637">
        <f t="shared" ref="L75:L96" si="11">M75+N75+O75+P75+Q75</f>
        <v>3000</v>
      </c>
      <c r="M75" s="336">
        <v>0</v>
      </c>
      <c r="N75" s="337">
        <v>3000</v>
      </c>
      <c r="O75" s="337">
        <v>0</v>
      </c>
      <c r="P75" s="240">
        <v>0</v>
      </c>
      <c r="Q75" s="239">
        <v>0</v>
      </c>
      <c r="R75" s="338">
        <v>20000</v>
      </c>
      <c r="S75" s="339">
        <v>0</v>
      </c>
      <c r="T75" s="240">
        <v>0</v>
      </c>
      <c r="U75" s="239">
        <v>0</v>
      </c>
      <c r="V75" s="338">
        <v>0</v>
      </c>
      <c r="W75" s="339">
        <v>0</v>
      </c>
      <c r="X75" s="240">
        <v>0</v>
      </c>
      <c r="Y75" s="239">
        <v>0</v>
      </c>
      <c r="Z75" s="338">
        <v>0</v>
      </c>
      <c r="AA75" s="339">
        <v>0</v>
      </c>
      <c r="AB75" s="240">
        <v>0</v>
      </c>
      <c r="AC75" s="239">
        <v>0</v>
      </c>
      <c r="AD75" s="216">
        <v>0</v>
      </c>
    </row>
    <row r="76" spans="1:46" s="42" customFormat="1" ht="30" customHeight="1" x14ac:dyDescent="0.25">
      <c r="A76" s="407"/>
      <c r="B76" s="409"/>
      <c r="C76" s="1087">
        <v>3137</v>
      </c>
      <c r="D76" s="196" t="s">
        <v>670</v>
      </c>
      <c r="E76" s="183" t="s">
        <v>275</v>
      </c>
      <c r="F76" s="172">
        <v>400</v>
      </c>
      <c r="G76" s="172">
        <v>2012</v>
      </c>
      <c r="H76" s="509">
        <v>2017</v>
      </c>
      <c r="I76" s="219">
        <f t="shared" ref="I76:I91" si="12">J76+K76+L76+SUM(R76:AD76)</f>
        <v>15844</v>
      </c>
      <c r="J76" s="215">
        <v>656</v>
      </c>
      <c r="K76" s="218">
        <v>688</v>
      </c>
      <c r="L76" s="301">
        <f t="shared" si="11"/>
        <v>7000</v>
      </c>
      <c r="M76" s="305">
        <v>0</v>
      </c>
      <c r="N76" s="306">
        <v>7000</v>
      </c>
      <c r="O76" s="306">
        <v>0</v>
      </c>
      <c r="P76" s="217">
        <v>0</v>
      </c>
      <c r="Q76" s="218">
        <v>0</v>
      </c>
      <c r="R76" s="319">
        <v>7500</v>
      </c>
      <c r="S76" s="320">
        <v>0</v>
      </c>
      <c r="T76" s="217">
        <v>0</v>
      </c>
      <c r="U76" s="218">
        <v>0</v>
      </c>
      <c r="V76" s="319">
        <v>0</v>
      </c>
      <c r="W76" s="320">
        <v>0</v>
      </c>
      <c r="X76" s="217">
        <v>0</v>
      </c>
      <c r="Y76" s="218">
        <v>0</v>
      </c>
      <c r="Z76" s="319">
        <v>0</v>
      </c>
      <c r="AA76" s="320">
        <v>0</v>
      </c>
      <c r="AB76" s="217">
        <v>0</v>
      </c>
      <c r="AC76" s="218">
        <v>0</v>
      </c>
      <c r="AD76" s="216">
        <v>0</v>
      </c>
      <c r="AE76" s="920"/>
      <c r="AF76" s="920"/>
      <c r="AG76" s="920"/>
      <c r="AH76" s="920"/>
      <c r="AI76" s="920"/>
      <c r="AJ76" s="920"/>
      <c r="AK76" s="920"/>
      <c r="AL76" s="920"/>
      <c r="AM76" s="920"/>
      <c r="AN76" s="920"/>
      <c r="AO76" s="920"/>
      <c r="AP76" s="920"/>
      <c r="AQ76" s="920"/>
      <c r="AR76" s="920"/>
      <c r="AS76" s="920"/>
      <c r="AT76" s="920"/>
    </row>
    <row r="77" spans="1:46" s="504" customFormat="1" ht="30" customHeight="1" x14ac:dyDescent="0.25">
      <c r="A77" s="407"/>
      <c r="B77" s="409"/>
      <c r="C77" s="1087">
        <v>3138</v>
      </c>
      <c r="D77" s="498" t="s">
        <v>671</v>
      </c>
      <c r="E77" s="183" t="s">
        <v>227</v>
      </c>
      <c r="F77" s="172">
        <v>400</v>
      </c>
      <c r="G77" s="172">
        <v>2012</v>
      </c>
      <c r="H77" s="509">
        <v>2017</v>
      </c>
      <c r="I77" s="219">
        <f t="shared" si="12"/>
        <v>13386</v>
      </c>
      <c r="J77" s="215">
        <v>569</v>
      </c>
      <c r="K77" s="218">
        <v>0</v>
      </c>
      <c r="L77" s="301">
        <f t="shared" si="11"/>
        <v>317</v>
      </c>
      <c r="M77" s="305">
        <v>317</v>
      </c>
      <c r="N77" s="306">
        <v>0</v>
      </c>
      <c r="O77" s="306">
        <v>0</v>
      </c>
      <c r="P77" s="217">
        <v>0</v>
      </c>
      <c r="Q77" s="218">
        <v>0</v>
      </c>
      <c r="R77" s="319">
        <v>12500</v>
      </c>
      <c r="S77" s="320">
        <v>0</v>
      </c>
      <c r="T77" s="217">
        <v>0</v>
      </c>
      <c r="U77" s="218">
        <v>0</v>
      </c>
      <c r="V77" s="319">
        <v>0</v>
      </c>
      <c r="W77" s="320">
        <v>0</v>
      </c>
      <c r="X77" s="217">
        <v>0</v>
      </c>
      <c r="Y77" s="218">
        <v>0</v>
      </c>
      <c r="Z77" s="319">
        <v>0</v>
      </c>
      <c r="AA77" s="320">
        <v>0</v>
      </c>
      <c r="AB77" s="217">
        <v>0</v>
      </c>
      <c r="AC77" s="218">
        <v>0</v>
      </c>
      <c r="AD77" s="216">
        <v>0</v>
      </c>
      <c r="AE77" s="503"/>
      <c r="AF77" s="503"/>
      <c r="AG77" s="503"/>
      <c r="AH77" s="503"/>
      <c r="AI77" s="503"/>
      <c r="AJ77" s="503"/>
      <c r="AK77" s="503"/>
      <c r="AL77" s="503"/>
      <c r="AM77" s="503"/>
      <c r="AN77" s="503"/>
      <c r="AO77" s="503"/>
      <c r="AP77" s="503"/>
      <c r="AQ77" s="503"/>
      <c r="AR77" s="503"/>
      <c r="AS77" s="503"/>
      <c r="AT77" s="503"/>
    </row>
    <row r="78" spans="1:46" s="299" customFormat="1" ht="30" customHeight="1" x14ac:dyDescent="0.25">
      <c r="A78" s="407"/>
      <c r="B78" s="409"/>
      <c r="C78" s="1087">
        <v>3146</v>
      </c>
      <c r="D78" s="1088" t="s">
        <v>619</v>
      </c>
      <c r="E78" s="53" t="s">
        <v>237</v>
      </c>
      <c r="F78" s="54">
        <v>400</v>
      </c>
      <c r="G78" s="54">
        <v>2016</v>
      </c>
      <c r="H78" s="91">
        <v>2017</v>
      </c>
      <c r="I78" s="219">
        <f t="shared" si="12"/>
        <v>3797</v>
      </c>
      <c r="J78" s="215">
        <v>157</v>
      </c>
      <c r="K78" s="218">
        <v>140</v>
      </c>
      <c r="L78" s="301">
        <f t="shared" ref="L78" si="13">M78+N78+O78+P78+Q78</f>
        <v>3500</v>
      </c>
      <c r="M78" s="305">
        <v>0</v>
      </c>
      <c r="N78" s="306">
        <v>3500</v>
      </c>
      <c r="O78" s="306">
        <v>0</v>
      </c>
      <c r="P78" s="240">
        <v>0</v>
      </c>
      <c r="Q78" s="239">
        <v>0</v>
      </c>
      <c r="R78" s="338">
        <v>0</v>
      </c>
      <c r="S78" s="339">
        <v>0</v>
      </c>
      <c r="T78" s="240">
        <v>0</v>
      </c>
      <c r="U78" s="239">
        <v>0</v>
      </c>
      <c r="V78" s="338">
        <v>0</v>
      </c>
      <c r="W78" s="339">
        <v>0</v>
      </c>
      <c r="X78" s="240">
        <v>0</v>
      </c>
      <c r="Y78" s="239">
        <v>0</v>
      </c>
      <c r="Z78" s="338">
        <v>0</v>
      </c>
      <c r="AA78" s="339">
        <v>0</v>
      </c>
      <c r="AB78" s="240">
        <v>0</v>
      </c>
      <c r="AC78" s="239">
        <v>0</v>
      </c>
      <c r="AD78" s="216">
        <v>0</v>
      </c>
      <c r="AE78" s="920"/>
      <c r="AF78" s="920"/>
      <c r="AG78" s="920"/>
      <c r="AH78" s="920"/>
      <c r="AI78" s="920"/>
      <c r="AJ78" s="920"/>
      <c r="AK78" s="920"/>
      <c r="AL78" s="920"/>
      <c r="AM78" s="920"/>
      <c r="AN78" s="920"/>
      <c r="AO78" s="920"/>
      <c r="AP78" s="920"/>
      <c r="AQ78" s="920"/>
      <c r="AR78" s="920"/>
      <c r="AS78" s="920"/>
      <c r="AT78" s="920"/>
    </row>
    <row r="79" spans="1:46" s="153" customFormat="1" ht="30" customHeight="1" x14ac:dyDescent="0.25">
      <c r="A79" s="407"/>
      <c r="B79" s="409"/>
      <c r="C79" s="1087">
        <v>3152</v>
      </c>
      <c r="D79" s="498" t="s">
        <v>672</v>
      </c>
      <c r="E79" s="183" t="s">
        <v>237</v>
      </c>
      <c r="F79" s="172">
        <v>400</v>
      </c>
      <c r="G79" s="172">
        <v>2013</v>
      </c>
      <c r="H79" s="509">
        <v>2017</v>
      </c>
      <c r="I79" s="219">
        <f t="shared" si="12"/>
        <v>19388</v>
      </c>
      <c r="J79" s="215">
        <v>144</v>
      </c>
      <c r="K79" s="218">
        <v>426</v>
      </c>
      <c r="L79" s="301">
        <f t="shared" si="11"/>
        <v>818</v>
      </c>
      <c r="M79" s="305">
        <v>818</v>
      </c>
      <c r="N79" s="306">
        <v>0</v>
      </c>
      <c r="O79" s="306">
        <v>0</v>
      </c>
      <c r="P79" s="217">
        <v>0</v>
      </c>
      <c r="Q79" s="218">
        <v>0</v>
      </c>
      <c r="R79" s="319">
        <v>18000</v>
      </c>
      <c r="S79" s="320">
        <v>0</v>
      </c>
      <c r="T79" s="217">
        <v>0</v>
      </c>
      <c r="U79" s="218">
        <v>0</v>
      </c>
      <c r="V79" s="319">
        <v>0</v>
      </c>
      <c r="W79" s="320">
        <v>0</v>
      </c>
      <c r="X79" s="217">
        <v>0</v>
      </c>
      <c r="Y79" s="218">
        <v>0</v>
      </c>
      <c r="Z79" s="319">
        <v>0</v>
      </c>
      <c r="AA79" s="320">
        <v>0</v>
      </c>
      <c r="AB79" s="217">
        <v>0</v>
      </c>
      <c r="AC79" s="218">
        <v>0</v>
      </c>
      <c r="AD79" s="216">
        <v>0</v>
      </c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</row>
    <row r="80" spans="1:46" s="153" customFormat="1" ht="30" customHeight="1" x14ac:dyDescent="0.25">
      <c r="A80" s="407"/>
      <c r="B80" s="409"/>
      <c r="C80" s="1087">
        <v>3153</v>
      </c>
      <c r="D80" s="498" t="s">
        <v>673</v>
      </c>
      <c r="E80" s="183" t="s">
        <v>275</v>
      </c>
      <c r="F80" s="172">
        <v>400</v>
      </c>
      <c r="G80" s="172">
        <v>2013</v>
      </c>
      <c r="H80" s="509">
        <v>2017</v>
      </c>
      <c r="I80" s="219">
        <f t="shared" si="12"/>
        <v>13068</v>
      </c>
      <c r="J80" s="215">
        <v>263</v>
      </c>
      <c r="K80" s="218">
        <v>526</v>
      </c>
      <c r="L80" s="301">
        <f t="shared" si="11"/>
        <v>8279</v>
      </c>
      <c r="M80" s="305">
        <v>279</v>
      </c>
      <c r="N80" s="306">
        <v>8000</v>
      </c>
      <c r="O80" s="306">
        <v>0</v>
      </c>
      <c r="P80" s="217">
        <v>0</v>
      </c>
      <c r="Q80" s="218">
        <v>0</v>
      </c>
      <c r="R80" s="319">
        <v>4000</v>
      </c>
      <c r="S80" s="320">
        <v>0</v>
      </c>
      <c r="T80" s="217">
        <v>0</v>
      </c>
      <c r="U80" s="218">
        <v>0</v>
      </c>
      <c r="V80" s="319">
        <v>0</v>
      </c>
      <c r="W80" s="320">
        <v>0</v>
      </c>
      <c r="X80" s="217">
        <v>0</v>
      </c>
      <c r="Y80" s="218">
        <v>0</v>
      </c>
      <c r="Z80" s="319">
        <v>0</v>
      </c>
      <c r="AA80" s="320">
        <v>0</v>
      </c>
      <c r="AB80" s="217">
        <v>0</v>
      </c>
      <c r="AC80" s="218">
        <v>0</v>
      </c>
      <c r="AD80" s="216">
        <v>0</v>
      </c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</row>
    <row r="81" spans="1:46" s="42" customFormat="1" ht="30" customHeight="1" x14ac:dyDescent="0.25">
      <c r="A81" s="407"/>
      <c r="B81" s="409"/>
      <c r="C81" s="1087">
        <v>3154</v>
      </c>
      <c r="D81" s="498" t="s">
        <v>674</v>
      </c>
      <c r="E81" s="183" t="s">
        <v>302</v>
      </c>
      <c r="F81" s="172">
        <v>400</v>
      </c>
      <c r="G81" s="172">
        <v>2013</v>
      </c>
      <c r="H81" s="509">
        <v>2017</v>
      </c>
      <c r="I81" s="219">
        <f t="shared" si="12"/>
        <v>20826</v>
      </c>
      <c r="J81" s="215">
        <v>218</v>
      </c>
      <c r="K81" s="218">
        <v>0</v>
      </c>
      <c r="L81" s="301">
        <f t="shared" si="11"/>
        <v>2108</v>
      </c>
      <c r="M81" s="305">
        <v>1108</v>
      </c>
      <c r="N81" s="306">
        <v>1000</v>
      </c>
      <c r="O81" s="306">
        <v>0</v>
      </c>
      <c r="P81" s="217">
        <v>0</v>
      </c>
      <c r="Q81" s="218">
        <v>0</v>
      </c>
      <c r="R81" s="319">
        <v>18500</v>
      </c>
      <c r="S81" s="320">
        <v>0</v>
      </c>
      <c r="T81" s="217">
        <v>0</v>
      </c>
      <c r="U81" s="218">
        <v>0</v>
      </c>
      <c r="V81" s="319">
        <v>0</v>
      </c>
      <c r="W81" s="320">
        <v>0</v>
      </c>
      <c r="X81" s="217">
        <v>0</v>
      </c>
      <c r="Y81" s="218">
        <v>0</v>
      </c>
      <c r="Z81" s="319">
        <v>0</v>
      </c>
      <c r="AA81" s="320">
        <v>0</v>
      </c>
      <c r="AB81" s="217">
        <v>0</v>
      </c>
      <c r="AC81" s="218">
        <v>0</v>
      </c>
      <c r="AD81" s="216">
        <v>0</v>
      </c>
      <c r="AE81" s="920"/>
      <c r="AF81" s="920"/>
      <c r="AG81" s="920"/>
      <c r="AH81" s="920"/>
      <c r="AI81" s="920"/>
      <c r="AJ81" s="920"/>
      <c r="AK81" s="920"/>
      <c r="AL81" s="920"/>
      <c r="AM81" s="920"/>
      <c r="AN81" s="920"/>
      <c r="AO81" s="920"/>
      <c r="AP81" s="920"/>
      <c r="AQ81" s="920"/>
      <c r="AR81" s="920"/>
      <c r="AS81" s="920"/>
      <c r="AT81" s="920"/>
    </row>
    <row r="82" spans="1:46" s="42" customFormat="1" ht="30" customHeight="1" x14ac:dyDescent="0.25">
      <c r="A82" s="407"/>
      <c r="B82" s="409"/>
      <c r="C82" s="1087">
        <v>3155</v>
      </c>
      <c r="D82" s="498" t="s">
        <v>675</v>
      </c>
      <c r="E82" s="183" t="s">
        <v>229</v>
      </c>
      <c r="F82" s="172">
        <v>400</v>
      </c>
      <c r="G82" s="172">
        <v>2013</v>
      </c>
      <c r="H82" s="509">
        <v>2018</v>
      </c>
      <c r="I82" s="219">
        <f t="shared" si="12"/>
        <v>22299</v>
      </c>
      <c r="J82" s="215">
        <v>243</v>
      </c>
      <c r="K82" s="218">
        <v>0</v>
      </c>
      <c r="L82" s="301">
        <f t="shared" si="11"/>
        <v>2056</v>
      </c>
      <c r="M82" s="305">
        <f>1256-615</f>
        <v>641</v>
      </c>
      <c r="N82" s="306">
        <v>1415</v>
      </c>
      <c r="O82" s="306">
        <v>0</v>
      </c>
      <c r="P82" s="217">
        <v>0</v>
      </c>
      <c r="Q82" s="218">
        <v>0</v>
      </c>
      <c r="R82" s="319">
        <v>10000</v>
      </c>
      <c r="S82" s="320">
        <v>0</v>
      </c>
      <c r="T82" s="217">
        <v>0</v>
      </c>
      <c r="U82" s="218">
        <v>0</v>
      </c>
      <c r="V82" s="319">
        <v>10000</v>
      </c>
      <c r="W82" s="320">
        <v>0</v>
      </c>
      <c r="X82" s="217">
        <v>0</v>
      </c>
      <c r="Y82" s="218">
        <v>0</v>
      </c>
      <c r="Z82" s="319">
        <v>0</v>
      </c>
      <c r="AA82" s="320">
        <v>0</v>
      </c>
      <c r="AB82" s="217">
        <v>0</v>
      </c>
      <c r="AC82" s="218">
        <v>0</v>
      </c>
      <c r="AD82" s="216">
        <v>0</v>
      </c>
      <c r="AE82" s="920"/>
      <c r="AF82" s="920"/>
      <c r="AG82" s="920"/>
      <c r="AH82" s="920"/>
      <c r="AI82" s="920"/>
      <c r="AJ82" s="920"/>
      <c r="AK82" s="920"/>
      <c r="AL82" s="920"/>
      <c r="AM82" s="920"/>
      <c r="AN82" s="920"/>
      <c r="AO82" s="920"/>
      <c r="AP82" s="920"/>
      <c r="AQ82" s="920"/>
      <c r="AR82" s="920"/>
      <c r="AS82" s="920"/>
      <c r="AT82" s="920"/>
    </row>
    <row r="83" spans="1:46" s="299" customFormat="1" ht="30" customHeight="1" x14ac:dyDescent="0.25">
      <c r="A83" s="407"/>
      <c r="B83" s="409"/>
      <c r="C83" s="1087">
        <v>3161</v>
      </c>
      <c r="D83" s="1089" t="s">
        <v>620</v>
      </c>
      <c r="E83" s="53" t="s">
        <v>275</v>
      </c>
      <c r="F83" s="54">
        <v>400</v>
      </c>
      <c r="G83" s="54">
        <v>2016</v>
      </c>
      <c r="H83" s="91">
        <v>2016</v>
      </c>
      <c r="I83" s="219">
        <f t="shared" si="12"/>
        <v>4947</v>
      </c>
      <c r="J83" s="215">
        <v>256</v>
      </c>
      <c r="K83" s="218">
        <v>106</v>
      </c>
      <c r="L83" s="301">
        <f t="shared" ref="L83:L84" si="14">M83+N83+O83+P83+Q83</f>
        <v>4585</v>
      </c>
      <c r="M83" s="305">
        <v>295</v>
      </c>
      <c r="N83" s="306">
        <v>4290</v>
      </c>
      <c r="O83" s="306">
        <v>0</v>
      </c>
      <c r="P83" s="240">
        <v>0</v>
      </c>
      <c r="Q83" s="239">
        <v>0</v>
      </c>
      <c r="R83" s="338">
        <v>0</v>
      </c>
      <c r="S83" s="339">
        <v>0</v>
      </c>
      <c r="T83" s="240">
        <v>0</v>
      </c>
      <c r="U83" s="239">
        <v>0</v>
      </c>
      <c r="V83" s="338">
        <v>0</v>
      </c>
      <c r="W83" s="339">
        <v>0</v>
      </c>
      <c r="X83" s="240">
        <v>0</v>
      </c>
      <c r="Y83" s="239">
        <v>0</v>
      </c>
      <c r="Z83" s="338">
        <v>0</v>
      </c>
      <c r="AA83" s="339">
        <v>0</v>
      </c>
      <c r="AB83" s="240">
        <v>0</v>
      </c>
      <c r="AC83" s="239">
        <v>0</v>
      </c>
      <c r="AD83" s="216">
        <v>0</v>
      </c>
      <c r="AE83" s="920"/>
      <c r="AF83" s="920"/>
      <c r="AG83" s="920"/>
      <c r="AH83" s="920"/>
      <c r="AI83" s="920"/>
      <c r="AJ83" s="920"/>
      <c r="AK83" s="920"/>
      <c r="AL83" s="920"/>
      <c r="AM83" s="920"/>
      <c r="AN83" s="920"/>
      <c r="AO83" s="920"/>
      <c r="AP83" s="920"/>
      <c r="AQ83" s="920"/>
      <c r="AR83" s="920"/>
      <c r="AS83" s="920"/>
      <c r="AT83" s="920"/>
    </row>
    <row r="84" spans="1:46" s="299" customFormat="1" ht="29.25" customHeight="1" x14ac:dyDescent="0.25">
      <c r="A84" s="407"/>
      <c r="B84" s="409"/>
      <c r="C84" s="1087">
        <v>3173</v>
      </c>
      <c r="D84" s="1088" t="s">
        <v>618</v>
      </c>
      <c r="E84" s="181" t="s">
        <v>227</v>
      </c>
      <c r="F84" s="182">
        <v>400</v>
      </c>
      <c r="G84" s="182">
        <v>2015</v>
      </c>
      <c r="H84" s="233">
        <v>2016</v>
      </c>
      <c r="I84" s="222">
        <f>J84+K84+L84+SUM(R84:AD84)</f>
        <v>12985</v>
      </c>
      <c r="J84" s="208">
        <v>591</v>
      </c>
      <c r="K84" s="232">
        <v>4000</v>
      </c>
      <c r="L84" s="307">
        <f t="shared" si="14"/>
        <v>8394</v>
      </c>
      <c r="M84" s="308">
        <v>5539</v>
      </c>
      <c r="N84" s="309">
        <v>2855</v>
      </c>
      <c r="O84" s="309">
        <v>0</v>
      </c>
      <c r="P84" s="210">
        <v>0</v>
      </c>
      <c r="Q84" s="232">
        <v>0</v>
      </c>
      <c r="R84" s="338">
        <v>0</v>
      </c>
      <c r="S84" s="339">
        <v>0</v>
      </c>
      <c r="T84" s="240">
        <v>0</v>
      </c>
      <c r="U84" s="239">
        <v>0</v>
      </c>
      <c r="V84" s="338">
        <v>0</v>
      </c>
      <c r="W84" s="339">
        <v>0</v>
      </c>
      <c r="X84" s="240">
        <v>0</v>
      </c>
      <c r="Y84" s="239">
        <v>0</v>
      </c>
      <c r="Z84" s="338">
        <v>0</v>
      </c>
      <c r="AA84" s="339">
        <v>0</v>
      </c>
      <c r="AB84" s="240">
        <v>0</v>
      </c>
      <c r="AC84" s="239">
        <v>0</v>
      </c>
      <c r="AD84" s="216">
        <v>0</v>
      </c>
      <c r="AE84" s="920"/>
      <c r="AF84" s="920"/>
      <c r="AG84" s="920"/>
      <c r="AH84" s="920"/>
      <c r="AI84" s="920"/>
      <c r="AJ84" s="920"/>
      <c r="AK84" s="920"/>
      <c r="AL84" s="920"/>
      <c r="AM84" s="920"/>
      <c r="AN84" s="920"/>
      <c r="AO84" s="920"/>
      <c r="AP84" s="920"/>
      <c r="AQ84" s="920"/>
      <c r="AR84" s="920"/>
      <c r="AS84" s="920"/>
      <c r="AT84" s="920"/>
    </row>
    <row r="85" spans="1:46" s="42" customFormat="1" ht="30" customHeight="1" x14ac:dyDescent="0.25">
      <c r="A85" s="407"/>
      <c r="B85" s="409"/>
      <c r="C85" s="1087">
        <v>3176</v>
      </c>
      <c r="D85" s="498" t="s">
        <v>676</v>
      </c>
      <c r="E85" s="183" t="s">
        <v>275</v>
      </c>
      <c r="F85" s="172">
        <v>400</v>
      </c>
      <c r="G85" s="172">
        <v>2014</v>
      </c>
      <c r="H85" s="509">
        <v>2017</v>
      </c>
      <c r="I85" s="219">
        <f t="shared" si="12"/>
        <v>10600</v>
      </c>
      <c r="J85" s="215">
        <v>0</v>
      </c>
      <c r="K85" s="218">
        <v>148</v>
      </c>
      <c r="L85" s="301">
        <f t="shared" si="11"/>
        <v>952</v>
      </c>
      <c r="M85" s="305">
        <v>552</v>
      </c>
      <c r="N85" s="306">
        <v>400</v>
      </c>
      <c r="O85" s="306">
        <v>0</v>
      </c>
      <c r="P85" s="217">
        <v>0</v>
      </c>
      <c r="Q85" s="218">
        <v>0</v>
      </c>
      <c r="R85" s="319">
        <v>9500</v>
      </c>
      <c r="S85" s="320">
        <v>0</v>
      </c>
      <c r="T85" s="217">
        <v>0</v>
      </c>
      <c r="U85" s="218">
        <v>0</v>
      </c>
      <c r="V85" s="319">
        <v>0</v>
      </c>
      <c r="W85" s="320">
        <v>0</v>
      </c>
      <c r="X85" s="217">
        <v>0</v>
      </c>
      <c r="Y85" s="218">
        <v>0</v>
      </c>
      <c r="Z85" s="319">
        <v>0</v>
      </c>
      <c r="AA85" s="320">
        <v>0</v>
      </c>
      <c r="AB85" s="217">
        <v>0</v>
      </c>
      <c r="AC85" s="218">
        <v>0</v>
      </c>
      <c r="AD85" s="216">
        <v>0</v>
      </c>
      <c r="AE85" s="920"/>
      <c r="AF85" s="920"/>
      <c r="AG85" s="920"/>
      <c r="AH85" s="920"/>
      <c r="AI85" s="920"/>
      <c r="AJ85" s="920"/>
      <c r="AK85" s="920"/>
      <c r="AL85" s="920"/>
      <c r="AM85" s="920"/>
      <c r="AN85" s="920"/>
      <c r="AO85" s="920"/>
      <c r="AP85" s="920"/>
      <c r="AQ85" s="920"/>
      <c r="AR85" s="920"/>
      <c r="AS85" s="920"/>
      <c r="AT85" s="920"/>
    </row>
    <row r="86" spans="1:46" s="42" customFormat="1" ht="30" customHeight="1" x14ac:dyDescent="0.25">
      <c r="A86" s="407"/>
      <c r="B86" s="409"/>
      <c r="C86" s="1087">
        <v>3177</v>
      </c>
      <c r="D86" s="498" t="s">
        <v>677</v>
      </c>
      <c r="E86" s="183" t="s">
        <v>239</v>
      </c>
      <c r="F86" s="172">
        <v>400</v>
      </c>
      <c r="G86" s="172">
        <v>2014</v>
      </c>
      <c r="H86" s="509">
        <v>2018</v>
      </c>
      <c r="I86" s="219">
        <f t="shared" si="12"/>
        <v>13350</v>
      </c>
      <c r="J86" s="215">
        <v>0</v>
      </c>
      <c r="K86" s="218">
        <v>164</v>
      </c>
      <c r="L86" s="301">
        <f t="shared" si="11"/>
        <v>1186</v>
      </c>
      <c r="M86" s="305">
        <v>586</v>
      </c>
      <c r="N86" s="306">
        <v>600</v>
      </c>
      <c r="O86" s="306">
        <v>0</v>
      </c>
      <c r="P86" s="217">
        <v>0</v>
      </c>
      <c r="Q86" s="218">
        <v>0</v>
      </c>
      <c r="R86" s="319">
        <v>4000</v>
      </c>
      <c r="S86" s="320">
        <v>0</v>
      </c>
      <c r="T86" s="217">
        <v>0</v>
      </c>
      <c r="U86" s="218">
        <v>0</v>
      </c>
      <c r="V86" s="319">
        <v>8000</v>
      </c>
      <c r="W86" s="320">
        <v>0</v>
      </c>
      <c r="X86" s="217">
        <v>0</v>
      </c>
      <c r="Y86" s="218">
        <v>0</v>
      </c>
      <c r="Z86" s="319">
        <v>0</v>
      </c>
      <c r="AA86" s="320">
        <v>0</v>
      </c>
      <c r="AB86" s="217">
        <v>0</v>
      </c>
      <c r="AC86" s="218">
        <v>0</v>
      </c>
      <c r="AD86" s="216">
        <v>0</v>
      </c>
      <c r="AE86" s="920"/>
      <c r="AF86" s="920"/>
      <c r="AG86" s="920"/>
      <c r="AH86" s="920"/>
      <c r="AI86" s="920"/>
      <c r="AJ86" s="920"/>
      <c r="AK86" s="920"/>
      <c r="AL86" s="920"/>
      <c r="AM86" s="920"/>
      <c r="AN86" s="920"/>
      <c r="AO86" s="920"/>
      <c r="AP86" s="920"/>
      <c r="AQ86" s="920"/>
      <c r="AR86" s="920"/>
      <c r="AS86" s="920"/>
      <c r="AT86" s="920"/>
    </row>
    <row r="87" spans="1:46" s="295" customFormat="1" ht="27.75" customHeight="1" x14ac:dyDescent="0.25">
      <c r="A87" s="506"/>
      <c r="B87" s="405"/>
      <c r="C87" s="1087">
        <v>3181</v>
      </c>
      <c r="D87" s="1085" t="s">
        <v>616</v>
      </c>
      <c r="E87" s="53" t="s">
        <v>270</v>
      </c>
      <c r="F87" s="54">
        <v>400</v>
      </c>
      <c r="G87" s="54">
        <v>2015</v>
      </c>
      <c r="H87" s="91">
        <v>2016</v>
      </c>
      <c r="I87" s="241">
        <f>J87+K87+L87+SUM(R87:AD87)</f>
        <v>42000</v>
      </c>
      <c r="J87" s="238">
        <v>0</v>
      </c>
      <c r="K87" s="239">
        <v>0</v>
      </c>
      <c r="L87" s="637">
        <f t="shared" ref="L87" si="15">M87+N87+O87+P87+Q87</f>
        <v>2000</v>
      </c>
      <c r="M87" s="336">
        <v>0</v>
      </c>
      <c r="N87" s="337">
        <v>2000</v>
      </c>
      <c r="O87" s="337">
        <v>0</v>
      </c>
      <c r="P87" s="240">
        <v>0</v>
      </c>
      <c r="Q87" s="239">
        <v>0</v>
      </c>
      <c r="R87" s="338">
        <v>30000</v>
      </c>
      <c r="S87" s="339">
        <v>0</v>
      </c>
      <c r="T87" s="240">
        <v>0</v>
      </c>
      <c r="U87" s="239">
        <v>0</v>
      </c>
      <c r="V87" s="338">
        <v>10000</v>
      </c>
      <c r="W87" s="339">
        <v>0</v>
      </c>
      <c r="X87" s="240">
        <v>0</v>
      </c>
      <c r="Y87" s="239">
        <v>0</v>
      </c>
      <c r="Z87" s="338">
        <v>0</v>
      </c>
      <c r="AA87" s="339">
        <v>0</v>
      </c>
      <c r="AB87" s="240">
        <v>0</v>
      </c>
      <c r="AC87" s="239">
        <v>0</v>
      </c>
      <c r="AD87" s="216">
        <v>0</v>
      </c>
      <c r="AE87" s="920"/>
      <c r="AF87" s="920"/>
      <c r="AG87" s="920"/>
      <c r="AH87" s="920"/>
      <c r="AI87" s="920"/>
      <c r="AJ87" s="920"/>
      <c r="AK87" s="920"/>
      <c r="AL87" s="920"/>
      <c r="AM87" s="920"/>
      <c r="AN87" s="920"/>
      <c r="AO87" s="920"/>
      <c r="AP87" s="920"/>
      <c r="AQ87" s="920"/>
      <c r="AR87" s="920"/>
      <c r="AS87" s="920"/>
      <c r="AT87" s="920"/>
    </row>
    <row r="88" spans="1:46" s="299" customFormat="1" ht="27" customHeight="1" x14ac:dyDescent="0.25">
      <c r="A88" s="407"/>
      <c r="B88" s="409"/>
      <c r="C88" s="1087">
        <v>3184</v>
      </c>
      <c r="D88" s="498" t="s">
        <v>678</v>
      </c>
      <c r="E88" s="183" t="s">
        <v>256</v>
      </c>
      <c r="F88" s="172">
        <v>400</v>
      </c>
      <c r="G88" s="172">
        <v>2015</v>
      </c>
      <c r="H88" s="509">
        <v>2018</v>
      </c>
      <c r="I88" s="219">
        <f t="shared" si="12"/>
        <v>42300</v>
      </c>
      <c r="J88" s="215">
        <v>0</v>
      </c>
      <c r="K88" s="218">
        <v>331</v>
      </c>
      <c r="L88" s="301">
        <f t="shared" si="11"/>
        <v>1269</v>
      </c>
      <c r="M88" s="305">
        <v>69</v>
      </c>
      <c r="N88" s="306">
        <v>1200</v>
      </c>
      <c r="O88" s="306">
        <v>0</v>
      </c>
      <c r="P88" s="217">
        <v>0</v>
      </c>
      <c r="Q88" s="218">
        <v>0</v>
      </c>
      <c r="R88" s="319">
        <v>10700</v>
      </c>
      <c r="S88" s="320">
        <v>0</v>
      </c>
      <c r="T88" s="217">
        <v>0</v>
      </c>
      <c r="U88" s="218">
        <v>0</v>
      </c>
      <c r="V88" s="319">
        <v>30000</v>
      </c>
      <c r="W88" s="320">
        <v>0</v>
      </c>
      <c r="X88" s="217">
        <v>0</v>
      </c>
      <c r="Y88" s="218">
        <v>0</v>
      </c>
      <c r="Z88" s="319">
        <v>0</v>
      </c>
      <c r="AA88" s="320">
        <v>0</v>
      </c>
      <c r="AB88" s="217">
        <v>0</v>
      </c>
      <c r="AC88" s="218">
        <v>0</v>
      </c>
      <c r="AD88" s="216">
        <v>0</v>
      </c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</row>
    <row r="89" spans="1:46" s="299" customFormat="1" ht="27" customHeight="1" x14ac:dyDescent="0.25">
      <c r="A89" s="407"/>
      <c r="B89" s="409"/>
      <c r="C89" s="1087">
        <v>3185</v>
      </c>
      <c r="D89" s="498" t="s">
        <v>679</v>
      </c>
      <c r="E89" s="183" t="s">
        <v>229</v>
      </c>
      <c r="F89" s="172">
        <v>400</v>
      </c>
      <c r="G89" s="172">
        <v>2015</v>
      </c>
      <c r="H89" s="509">
        <v>2018</v>
      </c>
      <c r="I89" s="219">
        <f t="shared" si="12"/>
        <v>44000</v>
      </c>
      <c r="J89" s="215">
        <v>0</v>
      </c>
      <c r="K89" s="218">
        <v>363</v>
      </c>
      <c r="L89" s="301">
        <f t="shared" si="11"/>
        <v>1637</v>
      </c>
      <c r="M89" s="305">
        <v>137</v>
      </c>
      <c r="N89" s="306">
        <v>1500</v>
      </c>
      <c r="O89" s="306">
        <v>0</v>
      </c>
      <c r="P89" s="217">
        <v>0</v>
      </c>
      <c r="Q89" s="218">
        <v>0</v>
      </c>
      <c r="R89" s="319">
        <v>10000</v>
      </c>
      <c r="S89" s="320">
        <v>0</v>
      </c>
      <c r="T89" s="217">
        <v>0</v>
      </c>
      <c r="U89" s="218">
        <v>0</v>
      </c>
      <c r="V89" s="319">
        <v>32000</v>
      </c>
      <c r="W89" s="320">
        <v>0</v>
      </c>
      <c r="X89" s="217">
        <v>0</v>
      </c>
      <c r="Y89" s="218">
        <v>0</v>
      </c>
      <c r="Z89" s="319">
        <v>0</v>
      </c>
      <c r="AA89" s="320">
        <v>0</v>
      </c>
      <c r="AB89" s="217">
        <v>0</v>
      </c>
      <c r="AC89" s="218">
        <v>0</v>
      </c>
      <c r="AD89" s="216">
        <v>0</v>
      </c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</row>
    <row r="90" spans="1:46" s="299" customFormat="1" ht="27" customHeight="1" x14ac:dyDescent="0.25">
      <c r="A90" s="407"/>
      <c r="B90" s="409"/>
      <c r="C90" s="1087">
        <v>3186</v>
      </c>
      <c r="D90" s="498" t="s">
        <v>680</v>
      </c>
      <c r="E90" s="183" t="s">
        <v>233</v>
      </c>
      <c r="F90" s="172">
        <v>400</v>
      </c>
      <c r="G90" s="172">
        <v>2015</v>
      </c>
      <c r="H90" s="509">
        <v>2018</v>
      </c>
      <c r="I90" s="219">
        <f t="shared" si="12"/>
        <v>12950</v>
      </c>
      <c r="J90" s="215">
        <v>0</v>
      </c>
      <c r="K90" s="218">
        <v>133</v>
      </c>
      <c r="L90" s="301">
        <f t="shared" si="11"/>
        <v>817</v>
      </c>
      <c r="M90" s="305">
        <v>167</v>
      </c>
      <c r="N90" s="306">
        <v>650</v>
      </c>
      <c r="O90" s="306">
        <v>0</v>
      </c>
      <c r="P90" s="217">
        <v>0</v>
      </c>
      <c r="Q90" s="218">
        <v>0</v>
      </c>
      <c r="R90" s="319">
        <v>8000</v>
      </c>
      <c r="S90" s="320">
        <v>0</v>
      </c>
      <c r="T90" s="217">
        <v>0</v>
      </c>
      <c r="U90" s="218">
        <v>0</v>
      </c>
      <c r="V90" s="319">
        <v>4000</v>
      </c>
      <c r="W90" s="320">
        <v>0</v>
      </c>
      <c r="X90" s="217">
        <v>0</v>
      </c>
      <c r="Y90" s="218">
        <v>0</v>
      </c>
      <c r="Z90" s="319">
        <v>0</v>
      </c>
      <c r="AA90" s="320">
        <v>0</v>
      </c>
      <c r="AB90" s="217">
        <v>0</v>
      </c>
      <c r="AC90" s="218">
        <v>0</v>
      </c>
      <c r="AD90" s="216">
        <v>0</v>
      </c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</row>
    <row r="91" spans="1:46" s="299" customFormat="1" ht="27" customHeight="1" x14ac:dyDescent="0.25">
      <c r="A91" s="407"/>
      <c r="B91" s="409"/>
      <c r="C91" s="1087">
        <v>3187</v>
      </c>
      <c r="D91" s="498" t="s">
        <v>681</v>
      </c>
      <c r="E91" s="183" t="s">
        <v>237</v>
      </c>
      <c r="F91" s="172">
        <v>400</v>
      </c>
      <c r="G91" s="172">
        <v>2015</v>
      </c>
      <c r="H91" s="509">
        <v>2018</v>
      </c>
      <c r="I91" s="219">
        <f t="shared" si="12"/>
        <v>9000</v>
      </c>
      <c r="J91" s="215">
        <v>0</v>
      </c>
      <c r="K91" s="218">
        <v>0</v>
      </c>
      <c r="L91" s="301">
        <f t="shared" si="11"/>
        <v>1000</v>
      </c>
      <c r="M91" s="305">
        <v>400</v>
      </c>
      <c r="N91" s="306">
        <v>600</v>
      </c>
      <c r="O91" s="306">
        <v>0</v>
      </c>
      <c r="P91" s="217">
        <v>0</v>
      </c>
      <c r="Q91" s="218">
        <v>0</v>
      </c>
      <c r="R91" s="319">
        <v>0</v>
      </c>
      <c r="S91" s="320">
        <v>0</v>
      </c>
      <c r="T91" s="217">
        <v>0</v>
      </c>
      <c r="U91" s="218">
        <v>0</v>
      </c>
      <c r="V91" s="319">
        <v>8000</v>
      </c>
      <c r="W91" s="320">
        <v>0</v>
      </c>
      <c r="X91" s="217">
        <v>0</v>
      </c>
      <c r="Y91" s="218">
        <v>0</v>
      </c>
      <c r="Z91" s="319">
        <v>0</v>
      </c>
      <c r="AA91" s="320">
        <v>0</v>
      </c>
      <c r="AB91" s="217">
        <v>0</v>
      </c>
      <c r="AC91" s="218">
        <v>0</v>
      </c>
      <c r="AD91" s="216">
        <v>0</v>
      </c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</row>
    <row r="92" spans="1:46" s="299" customFormat="1" ht="26.25" customHeight="1" x14ac:dyDescent="0.25">
      <c r="A92" s="407"/>
      <c r="B92" s="409"/>
      <c r="C92" s="1087">
        <v>3192</v>
      </c>
      <c r="D92" s="196" t="s">
        <v>608</v>
      </c>
      <c r="E92" s="53" t="s">
        <v>609</v>
      </c>
      <c r="F92" s="54">
        <v>400</v>
      </c>
      <c r="G92" s="54">
        <v>2015</v>
      </c>
      <c r="H92" s="91">
        <v>2017</v>
      </c>
      <c r="I92" s="241">
        <f>J92+K92+L92+SUM(R92:AD92)</f>
        <v>62500</v>
      </c>
      <c r="J92" s="238">
        <v>0</v>
      </c>
      <c r="K92" s="239">
        <v>0</v>
      </c>
      <c r="L92" s="637">
        <f t="shared" si="11"/>
        <v>2500</v>
      </c>
      <c r="M92" s="336">
        <v>0</v>
      </c>
      <c r="N92" s="337">
        <v>2500</v>
      </c>
      <c r="O92" s="337">
        <v>0</v>
      </c>
      <c r="P92" s="240">
        <v>0</v>
      </c>
      <c r="Q92" s="239">
        <v>0</v>
      </c>
      <c r="R92" s="338">
        <v>60000</v>
      </c>
      <c r="S92" s="339">
        <v>0</v>
      </c>
      <c r="T92" s="240">
        <v>0</v>
      </c>
      <c r="U92" s="239">
        <v>0</v>
      </c>
      <c r="V92" s="338">
        <v>0</v>
      </c>
      <c r="W92" s="339">
        <v>0</v>
      </c>
      <c r="X92" s="240">
        <v>0</v>
      </c>
      <c r="Y92" s="239">
        <v>0</v>
      </c>
      <c r="Z92" s="338">
        <v>0</v>
      </c>
      <c r="AA92" s="339">
        <v>0</v>
      </c>
      <c r="AB92" s="240">
        <v>0</v>
      </c>
      <c r="AC92" s="239">
        <v>0</v>
      </c>
      <c r="AD92" s="216">
        <v>0</v>
      </c>
      <c r="AE92" s="485"/>
      <c r="AF92" s="485"/>
      <c r="AG92" s="485"/>
      <c r="AH92" s="485"/>
      <c r="AI92" s="485"/>
      <c r="AJ92" s="485"/>
      <c r="AK92" s="485"/>
      <c r="AL92" s="485"/>
      <c r="AM92" s="485"/>
      <c r="AN92" s="485"/>
      <c r="AO92" s="485"/>
      <c r="AP92" s="485"/>
      <c r="AQ92" s="485"/>
      <c r="AR92" s="485"/>
      <c r="AS92" s="485"/>
      <c r="AT92" s="485"/>
    </row>
    <row r="93" spans="1:46" s="299" customFormat="1" ht="27" customHeight="1" x14ac:dyDescent="0.25">
      <c r="A93" s="407"/>
      <c r="B93" s="409"/>
      <c r="C93" s="1087">
        <v>3193</v>
      </c>
      <c r="D93" s="1088" t="s">
        <v>624</v>
      </c>
      <c r="E93" s="53" t="s">
        <v>231</v>
      </c>
      <c r="F93" s="54">
        <v>400</v>
      </c>
      <c r="G93" s="54">
        <v>2015</v>
      </c>
      <c r="H93" s="91">
        <v>2017</v>
      </c>
      <c r="I93" s="219">
        <f t="shared" ref="I93:I95" si="16">J93+K93+L93+SUM(R93:AD93)</f>
        <v>1000</v>
      </c>
      <c r="J93" s="215">
        <v>0</v>
      </c>
      <c r="K93" s="218">
        <v>0</v>
      </c>
      <c r="L93" s="301">
        <f t="shared" si="11"/>
        <v>1000</v>
      </c>
      <c r="M93" s="305">
        <v>0</v>
      </c>
      <c r="N93" s="306">
        <v>1000</v>
      </c>
      <c r="O93" s="306">
        <v>0</v>
      </c>
      <c r="P93" s="217">
        <v>0</v>
      </c>
      <c r="Q93" s="218">
        <v>0</v>
      </c>
      <c r="R93" s="319">
        <v>0</v>
      </c>
      <c r="S93" s="320">
        <v>0</v>
      </c>
      <c r="T93" s="217">
        <v>0</v>
      </c>
      <c r="U93" s="218">
        <v>0</v>
      </c>
      <c r="V93" s="319">
        <v>0</v>
      </c>
      <c r="W93" s="320">
        <v>0</v>
      </c>
      <c r="X93" s="217">
        <v>0</v>
      </c>
      <c r="Y93" s="218">
        <v>0</v>
      </c>
      <c r="Z93" s="319">
        <v>0</v>
      </c>
      <c r="AA93" s="320">
        <v>0</v>
      </c>
      <c r="AB93" s="217">
        <v>0</v>
      </c>
      <c r="AC93" s="218">
        <v>0</v>
      </c>
      <c r="AD93" s="216">
        <v>0</v>
      </c>
      <c r="AE93" s="947"/>
      <c r="AF93" s="947"/>
      <c r="AG93" s="947"/>
      <c r="AH93" s="947"/>
      <c r="AI93" s="947"/>
      <c r="AJ93" s="947"/>
      <c r="AK93" s="947"/>
      <c r="AL93" s="947"/>
      <c r="AM93" s="947"/>
      <c r="AN93" s="947"/>
      <c r="AO93" s="947"/>
      <c r="AP93" s="947"/>
      <c r="AQ93" s="947"/>
      <c r="AR93" s="947"/>
      <c r="AS93" s="947"/>
      <c r="AT93" s="947"/>
    </row>
    <row r="94" spans="1:46" s="153" customFormat="1" ht="27" customHeight="1" x14ac:dyDescent="0.25">
      <c r="A94" s="407"/>
      <c r="B94" s="409"/>
      <c r="C94" s="944">
        <v>3194</v>
      </c>
      <c r="D94" s="196" t="s">
        <v>807</v>
      </c>
      <c r="E94" s="53" t="s">
        <v>239</v>
      </c>
      <c r="F94" s="54">
        <v>400</v>
      </c>
      <c r="G94" s="54">
        <v>2014</v>
      </c>
      <c r="H94" s="91">
        <v>2018</v>
      </c>
      <c r="I94" s="219">
        <f>J94+K94+L94+SUM(R94:AD94)</f>
        <v>83800</v>
      </c>
      <c r="J94" s="215">
        <v>0</v>
      </c>
      <c r="K94" s="218">
        <v>0</v>
      </c>
      <c r="L94" s="1038">
        <f>M94+N94+O94+P94+Q94</f>
        <v>2000</v>
      </c>
      <c r="M94" s="1135">
        <v>0</v>
      </c>
      <c r="N94" s="1136">
        <v>2000</v>
      </c>
      <c r="O94" s="306">
        <v>0</v>
      </c>
      <c r="P94" s="217">
        <v>0</v>
      </c>
      <c r="Q94" s="218">
        <v>0</v>
      </c>
      <c r="R94" s="319">
        <v>13800</v>
      </c>
      <c r="S94" s="320">
        <v>0</v>
      </c>
      <c r="T94" s="217">
        <v>68000</v>
      </c>
      <c r="U94" s="218">
        <v>0</v>
      </c>
      <c r="V94" s="319">
        <v>0</v>
      </c>
      <c r="W94" s="320">
        <v>0</v>
      </c>
      <c r="X94" s="217">
        <v>0</v>
      </c>
      <c r="Y94" s="218">
        <v>0</v>
      </c>
      <c r="Z94" s="319">
        <v>0</v>
      </c>
      <c r="AA94" s="320">
        <v>0</v>
      </c>
      <c r="AB94" s="217">
        <v>0</v>
      </c>
      <c r="AC94" s="218">
        <v>0</v>
      </c>
      <c r="AD94" s="219">
        <v>0</v>
      </c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</row>
    <row r="95" spans="1:46" s="42" customFormat="1" ht="27" customHeight="1" x14ac:dyDescent="0.25">
      <c r="A95" s="407"/>
      <c r="B95" s="409"/>
      <c r="C95" s="1087">
        <v>3601</v>
      </c>
      <c r="D95" s="498" t="s">
        <v>682</v>
      </c>
      <c r="E95" s="631"/>
      <c r="F95" s="173">
        <v>400</v>
      </c>
      <c r="G95" s="173">
        <v>2011</v>
      </c>
      <c r="H95" s="946">
        <v>2018</v>
      </c>
      <c r="I95" s="222">
        <f t="shared" si="16"/>
        <v>25000</v>
      </c>
      <c r="J95" s="208">
        <v>0</v>
      </c>
      <c r="K95" s="232">
        <v>0</v>
      </c>
      <c r="L95" s="307">
        <f t="shared" si="11"/>
        <v>5000</v>
      </c>
      <c r="M95" s="308">
        <v>0</v>
      </c>
      <c r="N95" s="309">
        <v>5000</v>
      </c>
      <c r="O95" s="309">
        <v>0</v>
      </c>
      <c r="P95" s="210">
        <v>0</v>
      </c>
      <c r="Q95" s="232">
        <v>0</v>
      </c>
      <c r="R95" s="324">
        <v>5000</v>
      </c>
      <c r="S95" s="325">
        <v>0</v>
      </c>
      <c r="T95" s="210">
        <v>0</v>
      </c>
      <c r="U95" s="232">
        <v>0</v>
      </c>
      <c r="V95" s="324">
        <v>5000</v>
      </c>
      <c r="W95" s="325">
        <v>0</v>
      </c>
      <c r="X95" s="210">
        <v>0</v>
      </c>
      <c r="Y95" s="232">
        <v>0</v>
      </c>
      <c r="Z95" s="324">
        <v>5000</v>
      </c>
      <c r="AA95" s="325">
        <v>0</v>
      </c>
      <c r="AB95" s="210">
        <v>0</v>
      </c>
      <c r="AC95" s="232">
        <v>0</v>
      </c>
      <c r="AD95" s="209">
        <v>5000</v>
      </c>
      <c r="AE95" s="947"/>
      <c r="AF95" s="947"/>
      <c r="AG95" s="947"/>
      <c r="AH95" s="947"/>
      <c r="AI95" s="947"/>
      <c r="AJ95" s="947"/>
      <c r="AK95" s="947"/>
      <c r="AL95" s="947"/>
      <c r="AM95" s="947"/>
      <c r="AN95" s="947"/>
      <c r="AO95" s="947"/>
      <c r="AP95" s="947"/>
      <c r="AQ95" s="947"/>
      <c r="AR95" s="947"/>
      <c r="AS95" s="947"/>
      <c r="AT95" s="947"/>
    </row>
    <row r="96" spans="1:46" s="153" customFormat="1" ht="27" customHeight="1" thickBot="1" x14ac:dyDescent="0.3">
      <c r="A96" s="407"/>
      <c r="B96" s="409"/>
      <c r="C96" s="1110">
        <v>8142</v>
      </c>
      <c r="D96" s="498" t="s">
        <v>683</v>
      </c>
      <c r="E96" s="183" t="s">
        <v>256</v>
      </c>
      <c r="F96" s="172">
        <v>400</v>
      </c>
      <c r="G96" s="172">
        <v>2008</v>
      </c>
      <c r="H96" s="509">
        <v>2016</v>
      </c>
      <c r="I96" s="219">
        <f>J96+K96+L96+SUM(R96:AD96)</f>
        <v>23513</v>
      </c>
      <c r="J96" s="215">
        <v>3753</v>
      </c>
      <c r="K96" s="218">
        <v>3178</v>
      </c>
      <c r="L96" s="301">
        <f t="shared" si="11"/>
        <v>16582</v>
      </c>
      <c r="M96" s="305">
        <v>12582</v>
      </c>
      <c r="N96" s="306">
        <v>4000</v>
      </c>
      <c r="O96" s="306">
        <v>0</v>
      </c>
      <c r="P96" s="217">
        <v>0</v>
      </c>
      <c r="Q96" s="218">
        <v>0</v>
      </c>
      <c r="R96" s="319">
        <v>0</v>
      </c>
      <c r="S96" s="320">
        <v>0</v>
      </c>
      <c r="T96" s="217">
        <v>0</v>
      </c>
      <c r="U96" s="218">
        <v>0</v>
      </c>
      <c r="V96" s="319">
        <v>0</v>
      </c>
      <c r="W96" s="320">
        <v>0</v>
      </c>
      <c r="X96" s="217">
        <v>0</v>
      </c>
      <c r="Y96" s="218">
        <v>0</v>
      </c>
      <c r="Z96" s="319">
        <v>0</v>
      </c>
      <c r="AA96" s="320">
        <v>0</v>
      </c>
      <c r="AB96" s="217">
        <v>0</v>
      </c>
      <c r="AC96" s="218">
        <v>0</v>
      </c>
      <c r="AD96" s="216">
        <v>0</v>
      </c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</row>
    <row r="97" spans="1:46" s="43" customFormat="1" ht="30" customHeight="1" thickBot="1" x14ac:dyDescent="0.3">
      <c r="A97" s="288"/>
      <c r="B97" s="289"/>
      <c r="C97" s="455"/>
      <c r="D97" s="1327" t="s">
        <v>58</v>
      </c>
      <c r="E97" s="1328"/>
      <c r="F97" s="1328"/>
      <c r="G97" s="1328"/>
      <c r="H97" s="1329"/>
      <c r="I97" s="752">
        <f t="shared" ref="I97:AD97" si="17">SUM(I62:I96)</f>
        <v>874062</v>
      </c>
      <c r="J97" s="752">
        <f t="shared" si="17"/>
        <v>26097</v>
      </c>
      <c r="K97" s="752">
        <f t="shared" si="17"/>
        <v>110238</v>
      </c>
      <c r="L97" s="752">
        <f t="shared" si="17"/>
        <v>139627</v>
      </c>
      <c r="M97" s="752">
        <f t="shared" si="17"/>
        <v>34832</v>
      </c>
      <c r="N97" s="752">
        <f t="shared" si="17"/>
        <v>104795</v>
      </c>
      <c r="O97" s="752">
        <f t="shared" si="17"/>
        <v>0</v>
      </c>
      <c r="P97" s="752">
        <f t="shared" si="17"/>
        <v>0</v>
      </c>
      <c r="Q97" s="752">
        <f t="shared" si="17"/>
        <v>0</v>
      </c>
      <c r="R97" s="752">
        <f t="shared" si="17"/>
        <v>398100</v>
      </c>
      <c r="S97" s="752">
        <f t="shared" si="17"/>
        <v>0</v>
      </c>
      <c r="T97" s="752">
        <f t="shared" si="17"/>
        <v>68000</v>
      </c>
      <c r="U97" s="752">
        <f t="shared" si="17"/>
        <v>0</v>
      </c>
      <c r="V97" s="752">
        <f t="shared" si="17"/>
        <v>122000</v>
      </c>
      <c r="W97" s="752">
        <f t="shared" si="17"/>
        <v>0</v>
      </c>
      <c r="X97" s="752">
        <f t="shared" si="17"/>
        <v>0</v>
      </c>
      <c r="Y97" s="752">
        <f t="shared" si="17"/>
        <v>0</v>
      </c>
      <c r="Z97" s="752">
        <f t="shared" si="17"/>
        <v>5000</v>
      </c>
      <c r="AA97" s="752">
        <f t="shared" si="17"/>
        <v>0</v>
      </c>
      <c r="AB97" s="752">
        <f t="shared" si="17"/>
        <v>0</v>
      </c>
      <c r="AC97" s="752">
        <f t="shared" si="17"/>
        <v>0</v>
      </c>
      <c r="AD97" s="752">
        <f t="shared" si="17"/>
        <v>5000</v>
      </c>
      <c r="AE97" s="886"/>
      <c r="AF97" s="886"/>
      <c r="AG97" s="886"/>
      <c r="AH97" s="886"/>
      <c r="AI97" s="886"/>
      <c r="AJ97" s="886"/>
      <c r="AK97" s="886"/>
      <c r="AL97" s="886"/>
      <c r="AM97" s="886"/>
      <c r="AN97" s="886"/>
      <c r="AO97" s="886"/>
      <c r="AP97" s="886"/>
      <c r="AQ97" s="886"/>
      <c r="AR97" s="886"/>
      <c r="AS97" s="886"/>
      <c r="AT97" s="886"/>
    </row>
    <row r="98" spans="1:46" s="43" customFormat="1" ht="13.5" customHeight="1" x14ac:dyDescent="0.25">
      <c r="A98" s="68"/>
      <c r="B98" s="68"/>
      <c r="C98" s="68"/>
      <c r="D98" s="268"/>
      <c r="E98" s="268"/>
      <c r="F98" s="268"/>
      <c r="G98" s="268"/>
      <c r="H98" s="268"/>
      <c r="I98" s="113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1330" t="s">
        <v>197</v>
      </c>
      <c r="AD98" s="1330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ht="24.75" customHeight="1" x14ac:dyDescent="0.25">
      <c r="A99" s="6"/>
      <c r="D99" s="117" t="s">
        <v>1</v>
      </c>
      <c r="E99" s="177" t="s">
        <v>8</v>
      </c>
      <c r="F99" s="177"/>
      <c r="G99" s="177"/>
      <c r="H99" s="177"/>
      <c r="I99" s="177"/>
      <c r="J99" s="168"/>
      <c r="K99" s="15"/>
      <c r="L99" s="15"/>
      <c r="M99" s="15"/>
      <c r="N99" s="15"/>
      <c r="O99" s="15"/>
      <c r="P99" s="15"/>
      <c r="Q99" s="1"/>
      <c r="AD99" s="5" t="s">
        <v>87</v>
      </c>
    </row>
    <row r="100" spans="1:46" ht="15" customHeight="1" thickBot="1" x14ac:dyDescent="0.3">
      <c r="A100" s="1228" t="s">
        <v>154</v>
      </c>
      <c r="B100" s="1229"/>
      <c r="C100" s="1230"/>
      <c r="D100" s="184" t="s">
        <v>46</v>
      </c>
      <c r="I100" s="7" t="s">
        <v>59</v>
      </c>
      <c r="J100" s="7" t="s">
        <v>60</v>
      </c>
      <c r="K100" s="7" t="s">
        <v>61</v>
      </c>
      <c r="L100" s="7" t="s">
        <v>62</v>
      </c>
      <c r="M100" s="7" t="s">
        <v>63</v>
      </c>
      <c r="N100" s="7" t="s">
        <v>64</v>
      </c>
      <c r="O100" s="7" t="s">
        <v>65</v>
      </c>
      <c r="P100" s="8" t="s">
        <v>66</v>
      </c>
      <c r="Q100" s="8" t="s">
        <v>67</v>
      </c>
      <c r="R100" s="8" t="s">
        <v>68</v>
      </c>
      <c r="S100" s="8" t="s">
        <v>69</v>
      </c>
      <c r="T100" s="8" t="s">
        <v>70</v>
      </c>
      <c r="U100" s="8" t="s">
        <v>73</v>
      </c>
      <c r="V100" s="8" t="s">
        <v>78</v>
      </c>
      <c r="W100" s="8" t="s">
        <v>86</v>
      </c>
      <c r="X100" s="8" t="s">
        <v>92</v>
      </c>
      <c r="Y100" s="8" t="s">
        <v>93</v>
      </c>
      <c r="Z100" s="8" t="s">
        <v>94</v>
      </c>
      <c r="AA100" s="8" t="s">
        <v>95</v>
      </c>
      <c r="AB100" s="7" t="s">
        <v>96</v>
      </c>
      <c r="AC100" s="7" t="s">
        <v>99</v>
      </c>
      <c r="AD100" s="7" t="s">
        <v>109</v>
      </c>
    </row>
    <row r="101" spans="1:46" ht="15.75" customHeight="1" thickBot="1" x14ac:dyDescent="0.25">
      <c r="A101" s="1231"/>
      <c r="B101" s="1232"/>
      <c r="C101" s="1233"/>
      <c r="D101" s="1252" t="s">
        <v>57</v>
      </c>
      <c r="E101" s="1274" t="s">
        <v>100</v>
      </c>
      <c r="F101" s="1276" t="s">
        <v>101</v>
      </c>
      <c r="G101" s="1278" t="s">
        <v>102</v>
      </c>
      <c r="H101" s="1279"/>
      <c r="I101" s="1250" t="s">
        <v>89</v>
      </c>
      <c r="J101" s="39" t="s">
        <v>98</v>
      </c>
      <c r="K101" s="39" t="s">
        <v>72</v>
      </c>
      <c r="L101" s="300" t="s">
        <v>71</v>
      </c>
      <c r="M101" s="1316" t="s">
        <v>212</v>
      </c>
      <c r="N101" s="1317"/>
      <c r="O101" s="1317"/>
      <c r="P101" s="1317"/>
      <c r="Q101" s="1318"/>
      <c r="R101" s="1293" t="s">
        <v>219</v>
      </c>
      <c r="S101" s="1294"/>
      <c r="T101" s="1294"/>
      <c r="U101" s="1294"/>
      <c r="V101" s="1294"/>
      <c r="W101" s="1294"/>
      <c r="X101" s="1294"/>
      <c r="Y101" s="1294"/>
      <c r="Z101" s="1294"/>
      <c r="AA101" s="1294"/>
      <c r="AB101" s="1294"/>
      <c r="AC101" s="1319"/>
      <c r="AD101" s="1248" t="s">
        <v>220</v>
      </c>
    </row>
    <row r="102" spans="1:46" ht="15.75" customHeight="1" x14ac:dyDescent="0.2">
      <c r="A102" s="1234" t="s">
        <v>105</v>
      </c>
      <c r="B102" s="1236" t="s">
        <v>106</v>
      </c>
      <c r="C102" s="1238" t="s">
        <v>107</v>
      </c>
      <c r="D102" s="1253"/>
      <c r="E102" s="1275"/>
      <c r="F102" s="1277"/>
      <c r="G102" s="1280" t="s">
        <v>103</v>
      </c>
      <c r="H102" s="1256" t="s">
        <v>104</v>
      </c>
      <c r="I102" s="1251"/>
      <c r="J102" s="1247" t="s">
        <v>217</v>
      </c>
      <c r="K102" s="1247" t="s">
        <v>218</v>
      </c>
      <c r="L102" s="1325" t="s">
        <v>211</v>
      </c>
      <c r="M102" s="1299" t="s">
        <v>213</v>
      </c>
      <c r="N102" s="1303" t="s">
        <v>110</v>
      </c>
      <c r="O102" s="1303" t="s">
        <v>111</v>
      </c>
      <c r="P102" s="1243" t="s">
        <v>81</v>
      </c>
      <c r="Q102" s="1245" t="s">
        <v>82</v>
      </c>
      <c r="R102" s="1321" t="s">
        <v>158</v>
      </c>
      <c r="S102" s="1312"/>
      <c r="T102" s="1312"/>
      <c r="U102" s="1322"/>
      <c r="V102" s="1321" t="s">
        <v>183</v>
      </c>
      <c r="W102" s="1312"/>
      <c r="X102" s="1312"/>
      <c r="Y102" s="1313"/>
      <c r="Z102" s="1312" t="s">
        <v>215</v>
      </c>
      <c r="AA102" s="1312"/>
      <c r="AB102" s="1312"/>
      <c r="AC102" s="1313"/>
      <c r="AD102" s="1249"/>
    </row>
    <row r="103" spans="1:46" ht="39" customHeight="1" thickBot="1" x14ac:dyDescent="0.25">
      <c r="A103" s="1235"/>
      <c r="B103" s="1237"/>
      <c r="C103" s="1239"/>
      <c r="D103" s="1254"/>
      <c r="E103" s="1323"/>
      <c r="F103" s="1324"/>
      <c r="G103" s="1309"/>
      <c r="H103" s="1310"/>
      <c r="I103" s="1315"/>
      <c r="J103" s="1311"/>
      <c r="K103" s="1311"/>
      <c r="L103" s="1326"/>
      <c r="M103" s="1300"/>
      <c r="N103" s="1320"/>
      <c r="O103" s="1304"/>
      <c r="P103" s="1305"/>
      <c r="Q103" s="1306"/>
      <c r="R103" s="317" t="s">
        <v>79</v>
      </c>
      <c r="S103" s="318" t="s">
        <v>88</v>
      </c>
      <c r="T103" s="174" t="s">
        <v>90</v>
      </c>
      <c r="U103" s="175" t="s">
        <v>91</v>
      </c>
      <c r="V103" s="322" t="s">
        <v>79</v>
      </c>
      <c r="W103" s="323" t="s">
        <v>88</v>
      </c>
      <c r="X103" s="174" t="s">
        <v>90</v>
      </c>
      <c r="Y103" s="175" t="s">
        <v>91</v>
      </c>
      <c r="Z103" s="322" t="s">
        <v>79</v>
      </c>
      <c r="AA103" s="323" t="s">
        <v>88</v>
      </c>
      <c r="AB103" s="174" t="s">
        <v>90</v>
      </c>
      <c r="AC103" s="176" t="s">
        <v>91</v>
      </c>
      <c r="AD103" s="1308"/>
    </row>
    <row r="104" spans="1:46" s="295" customFormat="1" ht="30" customHeight="1" thickBot="1" x14ac:dyDescent="0.3">
      <c r="A104" s="513"/>
      <c r="B104" s="514"/>
      <c r="C104" s="906">
        <v>3033</v>
      </c>
      <c r="D104" s="1094" t="s">
        <v>601</v>
      </c>
      <c r="E104" s="188" t="s">
        <v>231</v>
      </c>
      <c r="F104" s="189">
        <v>400</v>
      </c>
      <c r="G104" s="189">
        <v>2004</v>
      </c>
      <c r="H104" s="1095">
        <v>2016</v>
      </c>
      <c r="I104" s="927">
        <f>J104+K104+L104+SUM(R104:AD104)</f>
        <v>87281</v>
      </c>
      <c r="J104" s="928">
        <v>7981</v>
      </c>
      <c r="K104" s="936">
        <v>76300</v>
      </c>
      <c r="L104" s="1096">
        <f t="shared" ref="L104" si="18">M104+N104+O104+P104+Q104</f>
        <v>3000</v>
      </c>
      <c r="M104" s="1097">
        <v>3000</v>
      </c>
      <c r="N104" s="938">
        <v>0</v>
      </c>
      <c r="O104" s="938">
        <v>0</v>
      </c>
      <c r="P104" s="933">
        <v>0</v>
      </c>
      <c r="Q104" s="936">
        <v>0</v>
      </c>
      <c r="R104" s="937">
        <v>0</v>
      </c>
      <c r="S104" s="935">
        <v>0</v>
      </c>
      <c r="T104" s="933">
        <v>0</v>
      </c>
      <c r="U104" s="936">
        <v>0</v>
      </c>
      <c r="V104" s="937">
        <v>0</v>
      </c>
      <c r="W104" s="935">
        <v>0</v>
      </c>
      <c r="X104" s="933">
        <v>0</v>
      </c>
      <c r="Y104" s="936">
        <v>0</v>
      </c>
      <c r="Z104" s="937">
        <v>0</v>
      </c>
      <c r="AA104" s="935">
        <v>0</v>
      </c>
      <c r="AB104" s="933">
        <v>0</v>
      </c>
      <c r="AC104" s="936">
        <v>0</v>
      </c>
      <c r="AD104" s="1098">
        <v>0</v>
      </c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</row>
    <row r="105" spans="1:46" s="43" customFormat="1" ht="30" customHeight="1" thickBot="1" x14ac:dyDescent="0.3">
      <c r="A105" s="288"/>
      <c r="B105" s="289"/>
      <c r="C105" s="455"/>
      <c r="D105" s="1445" t="s">
        <v>58</v>
      </c>
      <c r="E105" s="1446"/>
      <c r="F105" s="1446"/>
      <c r="G105" s="1446"/>
      <c r="H105" s="1451"/>
      <c r="I105" s="1099">
        <f t="shared" ref="I105:AD105" si="19">SUM(I104:I104)</f>
        <v>87281</v>
      </c>
      <c r="J105" s="1099">
        <f t="shared" si="19"/>
        <v>7981</v>
      </c>
      <c r="K105" s="1099">
        <f t="shared" si="19"/>
        <v>76300</v>
      </c>
      <c r="L105" s="1099">
        <f t="shared" si="19"/>
        <v>3000</v>
      </c>
      <c r="M105" s="1099">
        <f t="shared" si="19"/>
        <v>3000</v>
      </c>
      <c r="N105" s="1099">
        <f t="shared" si="19"/>
        <v>0</v>
      </c>
      <c r="O105" s="1099">
        <f t="shared" si="19"/>
        <v>0</v>
      </c>
      <c r="P105" s="1099">
        <f t="shared" si="19"/>
        <v>0</v>
      </c>
      <c r="Q105" s="1099">
        <f t="shared" si="19"/>
        <v>0</v>
      </c>
      <c r="R105" s="1099">
        <f t="shared" si="19"/>
        <v>0</v>
      </c>
      <c r="S105" s="1099">
        <f t="shared" si="19"/>
        <v>0</v>
      </c>
      <c r="T105" s="1099">
        <f t="shared" si="19"/>
        <v>0</v>
      </c>
      <c r="U105" s="1099">
        <f t="shared" si="19"/>
        <v>0</v>
      </c>
      <c r="V105" s="1099">
        <f t="shared" si="19"/>
        <v>0</v>
      </c>
      <c r="W105" s="1099">
        <f t="shared" si="19"/>
        <v>0</v>
      </c>
      <c r="X105" s="1099">
        <f t="shared" si="19"/>
        <v>0</v>
      </c>
      <c r="Y105" s="1099">
        <f t="shared" si="19"/>
        <v>0</v>
      </c>
      <c r="Z105" s="1099">
        <f t="shared" si="19"/>
        <v>0</v>
      </c>
      <c r="AA105" s="1099">
        <f t="shared" si="19"/>
        <v>0</v>
      </c>
      <c r="AB105" s="1099">
        <f t="shared" si="19"/>
        <v>0</v>
      </c>
      <c r="AC105" s="1099">
        <f t="shared" si="19"/>
        <v>0</v>
      </c>
      <c r="AD105" s="1099">
        <f t="shared" si="19"/>
        <v>0</v>
      </c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s="43" customFormat="1" ht="7.5" customHeight="1" x14ac:dyDescent="0.25">
      <c r="A106" s="68"/>
      <c r="B106" s="68"/>
      <c r="C106" s="68"/>
      <c r="D106" s="74"/>
      <c r="E106" s="74"/>
      <c r="F106" s="74"/>
      <c r="G106" s="74"/>
      <c r="H106" s="74"/>
      <c r="I106" s="113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s="3" customFormat="1" ht="15.95" customHeight="1" x14ac:dyDescent="0.25">
      <c r="A107" s="273"/>
      <c r="B107" s="274"/>
      <c r="C107" s="275"/>
      <c r="D107" s="147"/>
      <c r="E107" s="263"/>
      <c r="F107" s="263"/>
      <c r="G107" s="263"/>
      <c r="H107" s="263"/>
      <c r="I107" s="264"/>
      <c r="J107" s="265"/>
      <c r="K107" s="266"/>
      <c r="L107" s="267"/>
      <c r="M107" s="265"/>
      <c r="N107" s="265"/>
      <c r="O107" s="265"/>
      <c r="P107" s="266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s="3" customFormat="1" ht="15.95" customHeight="1" x14ac:dyDescent="0.25">
      <c r="A108" s="273"/>
      <c r="B108" s="274"/>
      <c r="C108" s="275"/>
      <c r="D108" s="147"/>
      <c r="E108" s="263"/>
      <c r="F108" s="263"/>
      <c r="G108" s="263"/>
      <c r="H108" s="263"/>
      <c r="I108" s="264"/>
      <c r="J108" s="265"/>
      <c r="K108" s="266"/>
      <c r="L108" s="267"/>
      <c r="M108" s="265"/>
      <c r="N108" s="265"/>
      <c r="O108" s="265"/>
      <c r="P108" s="266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s="3" customFormat="1" ht="15.95" customHeight="1" x14ac:dyDescent="0.25">
      <c r="A109" s="273"/>
      <c r="B109" s="274"/>
      <c r="C109" s="275"/>
      <c r="D109" s="147"/>
      <c r="E109" s="263"/>
      <c r="F109" s="263"/>
      <c r="G109" s="263"/>
      <c r="H109" s="263"/>
      <c r="I109" s="264"/>
      <c r="J109" s="265"/>
      <c r="K109" s="266"/>
      <c r="L109" s="267"/>
      <c r="M109" s="265"/>
      <c r="N109" s="265"/>
      <c r="O109" s="265"/>
      <c r="P109" s="266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ht="15" x14ac:dyDescent="0.25">
      <c r="AC110" s="1330"/>
      <c r="AD110" s="1330"/>
    </row>
    <row r="111" spans="1:46" ht="24.75" customHeight="1" x14ac:dyDescent="0.25">
      <c r="A111" s="6"/>
      <c r="D111" s="117" t="s">
        <v>1</v>
      </c>
      <c r="E111" s="177" t="s">
        <v>8</v>
      </c>
      <c r="F111" s="177"/>
      <c r="G111" s="177"/>
      <c r="H111" s="177"/>
      <c r="I111" s="177"/>
      <c r="J111" s="168"/>
      <c r="K111" s="15"/>
      <c r="L111" s="15"/>
      <c r="M111" s="15"/>
      <c r="N111" s="15"/>
      <c r="O111" s="15"/>
      <c r="P111" s="15"/>
      <c r="Q111" s="1"/>
      <c r="AD111" s="5" t="s">
        <v>87</v>
      </c>
    </row>
    <row r="112" spans="1:46" ht="15" customHeight="1" thickBot="1" x14ac:dyDescent="0.3">
      <c r="A112" s="1228" t="s">
        <v>154</v>
      </c>
      <c r="B112" s="1229"/>
      <c r="C112" s="1230"/>
      <c r="D112" s="184" t="s">
        <v>55</v>
      </c>
      <c r="I112" s="7" t="s">
        <v>59</v>
      </c>
      <c r="J112" s="7" t="s">
        <v>60</v>
      </c>
      <c r="K112" s="7" t="s">
        <v>61</v>
      </c>
      <c r="L112" s="7" t="s">
        <v>62</v>
      </c>
      <c r="M112" s="7" t="s">
        <v>63</v>
      </c>
      <c r="N112" s="7" t="s">
        <v>64</v>
      </c>
      <c r="O112" s="7" t="s">
        <v>65</v>
      </c>
      <c r="P112" s="8" t="s">
        <v>66</v>
      </c>
      <c r="Q112" s="8" t="s">
        <v>67</v>
      </c>
      <c r="R112" s="8" t="s">
        <v>68</v>
      </c>
      <c r="S112" s="8" t="s">
        <v>69</v>
      </c>
      <c r="T112" s="8" t="s">
        <v>70</v>
      </c>
      <c r="U112" s="8" t="s">
        <v>73</v>
      </c>
      <c r="V112" s="8" t="s">
        <v>78</v>
      </c>
      <c r="W112" s="8" t="s">
        <v>86</v>
      </c>
      <c r="X112" s="8" t="s">
        <v>92</v>
      </c>
      <c r="Y112" s="8" t="s">
        <v>93</v>
      </c>
      <c r="Z112" s="8" t="s">
        <v>94</v>
      </c>
      <c r="AA112" s="8" t="s">
        <v>95</v>
      </c>
      <c r="AB112" s="7" t="s">
        <v>96</v>
      </c>
      <c r="AC112" s="7" t="s">
        <v>99</v>
      </c>
      <c r="AD112" s="7" t="s">
        <v>109</v>
      </c>
    </row>
    <row r="113" spans="1:46" ht="15.75" customHeight="1" thickBot="1" x14ac:dyDescent="0.25">
      <c r="A113" s="1231"/>
      <c r="B113" s="1232"/>
      <c r="C113" s="1233"/>
      <c r="D113" s="1252" t="s">
        <v>57</v>
      </c>
      <c r="E113" s="1274" t="s">
        <v>100</v>
      </c>
      <c r="F113" s="1276" t="s">
        <v>101</v>
      </c>
      <c r="G113" s="1278" t="s">
        <v>102</v>
      </c>
      <c r="H113" s="1279"/>
      <c r="I113" s="1250" t="s">
        <v>89</v>
      </c>
      <c r="J113" s="39" t="s">
        <v>98</v>
      </c>
      <c r="K113" s="39" t="s">
        <v>72</v>
      </c>
      <c r="L113" s="300" t="s">
        <v>71</v>
      </c>
      <c r="M113" s="1316" t="s">
        <v>212</v>
      </c>
      <c r="N113" s="1317"/>
      <c r="O113" s="1317"/>
      <c r="P113" s="1317"/>
      <c r="Q113" s="1318"/>
      <c r="R113" s="1293" t="s">
        <v>219</v>
      </c>
      <c r="S113" s="1294"/>
      <c r="T113" s="1294"/>
      <c r="U113" s="1294"/>
      <c r="V113" s="1294"/>
      <c r="W113" s="1294"/>
      <c r="X113" s="1294"/>
      <c r="Y113" s="1294"/>
      <c r="Z113" s="1294"/>
      <c r="AA113" s="1294"/>
      <c r="AB113" s="1294"/>
      <c r="AC113" s="1319"/>
      <c r="AD113" s="1248" t="s">
        <v>220</v>
      </c>
    </row>
    <row r="114" spans="1:46" ht="15.75" customHeight="1" x14ac:dyDescent="0.2">
      <c r="A114" s="1234" t="s">
        <v>105</v>
      </c>
      <c r="B114" s="1236" t="s">
        <v>106</v>
      </c>
      <c r="C114" s="1238" t="s">
        <v>107</v>
      </c>
      <c r="D114" s="1253"/>
      <c r="E114" s="1275"/>
      <c r="F114" s="1277"/>
      <c r="G114" s="1280" t="s">
        <v>103</v>
      </c>
      <c r="H114" s="1256" t="s">
        <v>104</v>
      </c>
      <c r="I114" s="1251"/>
      <c r="J114" s="1247" t="s">
        <v>217</v>
      </c>
      <c r="K114" s="1247" t="s">
        <v>218</v>
      </c>
      <c r="L114" s="1325" t="s">
        <v>211</v>
      </c>
      <c r="M114" s="1299" t="s">
        <v>213</v>
      </c>
      <c r="N114" s="1303" t="s">
        <v>110</v>
      </c>
      <c r="O114" s="1303" t="s">
        <v>111</v>
      </c>
      <c r="P114" s="1243" t="s">
        <v>81</v>
      </c>
      <c r="Q114" s="1245" t="s">
        <v>82</v>
      </c>
      <c r="R114" s="1321" t="s">
        <v>158</v>
      </c>
      <c r="S114" s="1312"/>
      <c r="T114" s="1312"/>
      <c r="U114" s="1322"/>
      <c r="V114" s="1321" t="s">
        <v>183</v>
      </c>
      <c r="W114" s="1312"/>
      <c r="X114" s="1312"/>
      <c r="Y114" s="1313"/>
      <c r="Z114" s="1312" t="s">
        <v>215</v>
      </c>
      <c r="AA114" s="1312"/>
      <c r="AB114" s="1312"/>
      <c r="AC114" s="1313"/>
      <c r="AD114" s="1249"/>
    </row>
    <row r="115" spans="1:46" ht="39" customHeight="1" thickBot="1" x14ac:dyDescent="0.25">
      <c r="A115" s="1235"/>
      <c r="B115" s="1237"/>
      <c r="C115" s="1450"/>
      <c r="D115" s="1254"/>
      <c r="E115" s="1323"/>
      <c r="F115" s="1324"/>
      <c r="G115" s="1309"/>
      <c r="H115" s="1310"/>
      <c r="I115" s="1315"/>
      <c r="J115" s="1311"/>
      <c r="K115" s="1311"/>
      <c r="L115" s="1326"/>
      <c r="M115" s="1300"/>
      <c r="N115" s="1320"/>
      <c r="O115" s="1304"/>
      <c r="P115" s="1305"/>
      <c r="Q115" s="1306"/>
      <c r="R115" s="317" t="s">
        <v>79</v>
      </c>
      <c r="S115" s="318" t="s">
        <v>88</v>
      </c>
      <c r="T115" s="174" t="s">
        <v>90</v>
      </c>
      <c r="U115" s="175" t="s">
        <v>91</v>
      </c>
      <c r="V115" s="322" t="s">
        <v>79</v>
      </c>
      <c r="W115" s="323" t="s">
        <v>88</v>
      </c>
      <c r="X115" s="174" t="s">
        <v>90</v>
      </c>
      <c r="Y115" s="175" t="s">
        <v>91</v>
      </c>
      <c r="Z115" s="322" t="s">
        <v>79</v>
      </c>
      <c r="AA115" s="323" t="s">
        <v>88</v>
      </c>
      <c r="AB115" s="174" t="s">
        <v>90</v>
      </c>
      <c r="AC115" s="176" t="s">
        <v>91</v>
      </c>
      <c r="AD115" s="1308"/>
    </row>
    <row r="116" spans="1:46" s="41" customFormat="1" ht="30" customHeight="1" thickBot="1" x14ac:dyDescent="0.3">
      <c r="A116" s="515"/>
      <c r="B116" s="922"/>
      <c r="C116" s="923">
        <v>3098</v>
      </c>
      <c r="D116" s="1100" t="s">
        <v>635</v>
      </c>
      <c r="E116" s="188"/>
      <c r="F116" s="189">
        <v>400</v>
      </c>
      <c r="G116" s="189">
        <v>2010</v>
      </c>
      <c r="H116" s="205">
        <v>2016</v>
      </c>
      <c r="I116" s="219">
        <f>J116+K116+L116+SUM(R116:AD116)</f>
        <v>6145</v>
      </c>
      <c r="J116" s="227">
        <v>2092</v>
      </c>
      <c r="K116" s="231">
        <v>646</v>
      </c>
      <c r="L116" s="316">
        <f>M116+N116+O116+P116+Q116</f>
        <v>3407</v>
      </c>
      <c r="M116" s="303">
        <v>0</v>
      </c>
      <c r="N116" s="304">
        <v>3407</v>
      </c>
      <c r="O116" s="304">
        <v>0</v>
      </c>
      <c r="P116" s="211">
        <v>0</v>
      </c>
      <c r="Q116" s="231">
        <v>0</v>
      </c>
      <c r="R116" s="331">
        <v>0</v>
      </c>
      <c r="S116" s="328">
        <v>0</v>
      </c>
      <c r="T116" s="211">
        <v>0</v>
      </c>
      <c r="U116" s="231">
        <v>0</v>
      </c>
      <c r="V116" s="331">
        <v>0</v>
      </c>
      <c r="W116" s="328">
        <v>0</v>
      </c>
      <c r="X116" s="211">
        <v>0</v>
      </c>
      <c r="Y116" s="231">
        <v>0</v>
      </c>
      <c r="Z116" s="331">
        <v>0</v>
      </c>
      <c r="AA116" s="328">
        <v>0</v>
      </c>
      <c r="AB116" s="211">
        <v>0</v>
      </c>
      <c r="AC116" s="231">
        <v>0</v>
      </c>
      <c r="AD116" s="212">
        <v>0</v>
      </c>
      <c r="AE116" s="485"/>
      <c r="AF116" s="485"/>
      <c r="AG116" s="485"/>
      <c r="AH116" s="485"/>
      <c r="AI116" s="485"/>
      <c r="AJ116" s="485"/>
      <c r="AK116" s="485"/>
      <c r="AL116" s="485"/>
      <c r="AM116" s="485"/>
      <c r="AN116" s="485"/>
      <c r="AO116" s="485"/>
      <c r="AP116" s="485"/>
      <c r="AQ116" s="485"/>
      <c r="AR116" s="485"/>
      <c r="AS116" s="485"/>
      <c r="AT116" s="485"/>
    </row>
    <row r="117" spans="1:46" s="43" customFormat="1" ht="30" customHeight="1" thickBot="1" x14ac:dyDescent="0.3">
      <c r="A117" s="288"/>
      <c r="B117" s="289"/>
      <c r="C117" s="290"/>
      <c r="D117" s="1445" t="s">
        <v>58</v>
      </c>
      <c r="E117" s="1446"/>
      <c r="F117" s="1446"/>
      <c r="G117" s="1446"/>
      <c r="H117" s="1446"/>
      <c r="I117" s="752">
        <f t="shared" ref="I117:AD117" si="20">SUM(I116:I116)</f>
        <v>6145</v>
      </c>
      <c r="J117" s="1101">
        <f t="shared" si="20"/>
        <v>2092</v>
      </c>
      <c r="K117" s="752">
        <f t="shared" si="20"/>
        <v>646</v>
      </c>
      <c r="L117" s="752">
        <f t="shared" si="20"/>
        <v>3407</v>
      </c>
      <c r="M117" s="752">
        <f t="shared" si="20"/>
        <v>0</v>
      </c>
      <c r="N117" s="752">
        <f t="shared" si="20"/>
        <v>3407</v>
      </c>
      <c r="O117" s="752">
        <f t="shared" si="20"/>
        <v>0</v>
      </c>
      <c r="P117" s="752">
        <f t="shared" si="20"/>
        <v>0</v>
      </c>
      <c r="Q117" s="752">
        <f t="shared" si="20"/>
        <v>0</v>
      </c>
      <c r="R117" s="752">
        <f t="shared" si="20"/>
        <v>0</v>
      </c>
      <c r="S117" s="752">
        <f t="shared" si="20"/>
        <v>0</v>
      </c>
      <c r="T117" s="752">
        <f t="shared" si="20"/>
        <v>0</v>
      </c>
      <c r="U117" s="752">
        <f t="shared" si="20"/>
        <v>0</v>
      </c>
      <c r="V117" s="752">
        <f t="shared" si="20"/>
        <v>0</v>
      </c>
      <c r="W117" s="752">
        <f t="shared" si="20"/>
        <v>0</v>
      </c>
      <c r="X117" s="752">
        <f t="shared" si="20"/>
        <v>0</v>
      </c>
      <c r="Y117" s="752">
        <f t="shared" si="20"/>
        <v>0</v>
      </c>
      <c r="Z117" s="752">
        <f t="shared" si="20"/>
        <v>0</v>
      </c>
      <c r="AA117" s="752">
        <f t="shared" si="20"/>
        <v>0</v>
      </c>
      <c r="AB117" s="752">
        <f t="shared" si="20"/>
        <v>0</v>
      </c>
      <c r="AC117" s="752">
        <f t="shared" si="20"/>
        <v>0</v>
      </c>
      <c r="AD117" s="752">
        <f t="shared" si="20"/>
        <v>0</v>
      </c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s="43" customFormat="1" ht="7.5" customHeight="1" thickBot="1" x14ac:dyDescent="0.3">
      <c r="A118" s="68"/>
      <c r="B118" s="68"/>
      <c r="C118" s="68"/>
      <c r="D118" s="74"/>
      <c r="E118" s="74"/>
      <c r="F118" s="74"/>
      <c r="G118" s="74"/>
      <c r="H118" s="74"/>
      <c r="I118" s="113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s="4" customFormat="1" ht="15.95" customHeight="1" x14ac:dyDescent="0.25">
      <c r="A119" s="68"/>
      <c r="B119" s="68"/>
      <c r="C119" s="68"/>
      <c r="D119" s="25" t="s">
        <v>83</v>
      </c>
      <c r="E119" s="202"/>
      <c r="F119" s="202"/>
      <c r="G119" s="202"/>
      <c r="H119" s="202"/>
      <c r="I119" s="10" t="s">
        <v>74</v>
      </c>
      <c r="J119" s="85" t="s">
        <v>108</v>
      </c>
      <c r="K119" s="17" t="s">
        <v>84</v>
      </c>
      <c r="L119" s="17"/>
      <c r="M119" s="17" t="s">
        <v>115</v>
      </c>
      <c r="N119" s="85"/>
      <c r="O119" s="85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78"/>
      <c r="AA119" s="75"/>
      <c r="AB119" s="75"/>
      <c r="AC119" s="76"/>
      <c r="AD119" s="16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s="4" customFormat="1" ht="15.95" customHeight="1" x14ac:dyDescent="0.25">
      <c r="A120" s="58"/>
      <c r="B120" s="58"/>
      <c r="C120" s="58"/>
      <c r="D120" s="13"/>
      <c r="E120" s="203"/>
      <c r="F120" s="203"/>
      <c r="G120" s="203"/>
      <c r="H120" s="203"/>
      <c r="I120" s="12" t="s">
        <v>75</v>
      </c>
      <c r="J120" s="20" t="s">
        <v>108</v>
      </c>
      <c r="K120" s="18" t="s">
        <v>85</v>
      </c>
      <c r="L120" s="18"/>
      <c r="M120" s="18" t="s">
        <v>112</v>
      </c>
      <c r="N120" s="20"/>
      <c r="O120" s="20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80"/>
      <c r="AA120" s="76"/>
      <c r="AB120" s="76"/>
      <c r="AC120" s="76"/>
      <c r="AD120" s="16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1:46" s="3" customFormat="1" ht="15.95" customHeight="1" x14ac:dyDescent="0.25">
      <c r="A121" s="65"/>
      <c r="B121" s="66"/>
      <c r="C121" s="67"/>
      <c r="D121" s="81"/>
      <c r="E121" s="203"/>
      <c r="F121" s="203"/>
      <c r="G121" s="203"/>
      <c r="H121" s="203"/>
      <c r="I121" s="12" t="s">
        <v>76</v>
      </c>
      <c r="J121" s="20" t="s">
        <v>108</v>
      </c>
      <c r="K121" s="21" t="s">
        <v>221</v>
      </c>
      <c r="L121" s="18"/>
      <c r="M121" s="20"/>
      <c r="N121" s="20"/>
      <c r="O121" s="20"/>
      <c r="P121" s="21"/>
      <c r="Q121" s="79"/>
      <c r="R121" s="79"/>
      <c r="S121" s="79"/>
      <c r="T121" s="79"/>
      <c r="U121" s="79"/>
      <c r="V121" s="79"/>
      <c r="W121" s="79"/>
      <c r="X121" s="79"/>
      <c r="Y121" s="79"/>
      <c r="Z121" s="82"/>
      <c r="AA121" s="9"/>
      <c r="AB121" s="9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1:46" s="3" customFormat="1" ht="15.95" customHeight="1" thickBot="1" x14ac:dyDescent="0.3">
      <c r="A122" s="4"/>
      <c r="B122" s="66"/>
      <c r="C122" s="67"/>
      <c r="D122" s="83"/>
      <c r="E122" s="204"/>
      <c r="F122" s="204"/>
      <c r="G122" s="204"/>
      <c r="H122" s="204"/>
      <c r="I122" s="11" t="s">
        <v>77</v>
      </c>
      <c r="J122" s="22" t="s">
        <v>108</v>
      </c>
      <c r="K122" s="23" t="s">
        <v>222</v>
      </c>
      <c r="L122" s="24"/>
      <c r="M122" s="22"/>
      <c r="N122" s="22"/>
      <c r="O122" s="22"/>
      <c r="P122" s="23"/>
      <c r="Q122" s="35"/>
      <c r="R122" s="35"/>
      <c r="S122" s="35"/>
      <c r="T122" s="35"/>
      <c r="U122" s="35"/>
      <c r="V122" s="35"/>
      <c r="W122" s="35"/>
      <c r="X122" s="35"/>
      <c r="Y122" s="35"/>
      <c r="Z122" s="14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s="43" customFormat="1" ht="7.5" customHeight="1" x14ac:dyDescent="0.25">
      <c r="A123" s="68"/>
      <c r="B123" s="68"/>
      <c r="C123" s="68"/>
      <c r="D123" s="268"/>
      <c r="E123" s="268"/>
      <c r="F123" s="268"/>
      <c r="G123" s="268"/>
      <c r="H123" s="268"/>
      <c r="I123" s="113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s="43" customFormat="1" ht="7.5" customHeight="1" x14ac:dyDescent="0.25">
      <c r="A124" s="68"/>
      <c r="B124" s="68"/>
      <c r="C124" s="68"/>
      <c r="D124" s="268"/>
      <c r="E124" s="268"/>
      <c r="F124" s="268"/>
      <c r="G124" s="268"/>
      <c r="H124" s="268"/>
      <c r="I124" s="113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s="43" customFormat="1" ht="7.5" customHeight="1" x14ac:dyDescent="0.25">
      <c r="A125" s="68"/>
      <c r="B125" s="68"/>
      <c r="C125" s="68"/>
      <c r="D125" s="268"/>
      <c r="E125" s="268"/>
      <c r="F125" s="268"/>
      <c r="G125" s="268"/>
      <c r="H125" s="268"/>
      <c r="I125" s="113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s="43" customFormat="1" ht="7.5" customHeight="1" x14ac:dyDescent="0.25">
      <c r="A126" s="68"/>
      <c r="B126" s="68"/>
      <c r="C126" s="68"/>
      <c r="D126" s="268"/>
      <c r="E126" s="268"/>
      <c r="F126" s="268"/>
      <c r="G126" s="268"/>
      <c r="H126" s="268"/>
      <c r="I126" s="113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  <c r="AO126" s="583"/>
      <c r="AP126" s="583"/>
      <c r="AQ126" s="583"/>
      <c r="AR126" s="583"/>
      <c r="AS126" s="583"/>
      <c r="AT126" s="583"/>
    </row>
    <row r="127" spans="1:46" s="43" customFormat="1" ht="7.5" customHeight="1" x14ac:dyDescent="0.25">
      <c r="A127" s="68"/>
      <c r="B127" s="68"/>
      <c r="C127" s="68"/>
      <c r="D127" s="268"/>
      <c r="E127" s="268"/>
      <c r="F127" s="268"/>
      <c r="G127" s="268"/>
      <c r="H127" s="268"/>
      <c r="I127" s="113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  <c r="AO127" s="583"/>
      <c r="AP127" s="583"/>
      <c r="AQ127" s="583"/>
      <c r="AR127" s="583"/>
      <c r="AS127" s="583"/>
      <c r="AT127" s="583"/>
    </row>
    <row r="128" spans="1:46" s="43" customFormat="1" ht="7.5" customHeight="1" x14ac:dyDescent="0.25">
      <c r="A128" s="68"/>
      <c r="B128" s="68"/>
      <c r="C128" s="68"/>
      <c r="D128" s="268"/>
      <c r="E128" s="268"/>
      <c r="F128" s="268"/>
      <c r="G128" s="268"/>
      <c r="H128" s="268"/>
      <c r="I128" s="113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  <c r="AO128" s="583"/>
      <c r="AP128" s="583"/>
      <c r="AQ128" s="583"/>
      <c r="AR128" s="583"/>
      <c r="AS128" s="583"/>
      <c r="AT128" s="583"/>
    </row>
    <row r="129" spans="1:46" s="43" customFormat="1" ht="7.5" customHeight="1" x14ac:dyDescent="0.25">
      <c r="A129" s="68"/>
      <c r="B129" s="68"/>
      <c r="C129" s="68"/>
      <c r="D129" s="268"/>
      <c r="E129" s="268"/>
      <c r="F129" s="268"/>
      <c r="G129" s="268"/>
      <c r="H129" s="268"/>
      <c r="I129" s="113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  <c r="AO129" s="583"/>
      <c r="AP129" s="583"/>
      <c r="AQ129" s="583"/>
      <c r="AR129" s="583"/>
      <c r="AS129" s="583"/>
      <c r="AT129" s="583"/>
    </row>
    <row r="130" spans="1:46" s="43" customFormat="1" ht="7.5" customHeight="1" x14ac:dyDescent="0.25">
      <c r="A130" s="68"/>
      <c r="B130" s="68"/>
      <c r="C130" s="68"/>
      <c r="D130" s="268"/>
      <c r="E130" s="268"/>
      <c r="F130" s="268"/>
      <c r="G130" s="268"/>
      <c r="H130" s="268"/>
      <c r="I130" s="113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  <c r="AO130" s="583"/>
      <c r="AP130" s="583"/>
      <c r="AQ130" s="583"/>
      <c r="AR130" s="583"/>
      <c r="AS130" s="583"/>
      <c r="AT130" s="583"/>
    </row>
    <row r="131" spans="1:46" s="43" customFormat="1" ht="7.5" customHeight="1" x14ac:dyDescent="0.25">
      <c r="A131" s="68"/>
      <c r="B131" s="68"/>
      <c r="C131" s="68"/>
      <c r="D131" s="268"/>
      <c r="E131" s="268"/>
      <c r="F131" s="268"/>
      <c r="G131" s="268"/>
      <c r="H131" s="268"/>
      <c r="I131" s="113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  <c r="AO131" s="583"/>
      <c r="AP131" s="583"/>
      <c r="AQ131" s="583"/>
      <c r="AR131" s="583"/>
      <c r="AS131" s="583"/>
      <c r="AT131" s="583"/>
    </row>
    <row r="132" spans="1:46" s="43" customFormat="1" ht="7.5" customHeight="1" x14ac:dyDescent="0.25">
      <c r="A132" s="68"/>
      <c r="B132" s="68"/>
      <c r="C132" s="68"/>
      <c r="D132" s="268"/>
      <c r="E132" s="268"/>
      <c r="F132" s="268"/>
      <c r="G132" s="268"/>
      <c r="H132" s="268"/>
      <c r="I132" s="113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  <c r="AO132" s="583"/>
      <c r="AP132" s="583"/>
      <c r="AQ132" s="583"/>
      <c r="AR132" s="583"/>
      <c r="AS132" s="583"/>
      <c r="AT132" s="583"/>
    </row>
    <row r="133" spans="1:46" s="43" customFormat="1" ht="7.5" customHeight="1" x14ac:dyDescent="0.25">
      <c r="A133" s="68"/>
      <c r="B133" s="68"/>
      <c r="C133" s="68"/>
      <c r="D133" s="268"/>
      <c r="E133" s="268"/>
      <c r="F133" s="268"/>
      <c r="G133" s="268"/>
      <c r="H133" s="268"/>
      <c r="I133" s="113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  <c r="AO133" s="583"/>
      <c r="AP133" s="583"/>
      <c r="AQ133" s="583"/>
      <c r="AR133" s="583"/>
      <c r="AS133" s="583"/>
      <c r="AT133" s="583"/>
    </row>
    <row r="134" spans="1:46" s="43" customFormat="1" ht="7.5" customHeight="1" x14ac:dyDescent="0.25">
      <c r="A134" s="68"/>
      <c r="B134" s="68"/>
      <c r="C134" s="68"/>
      <c r="D134" s="268"/>
      <c r="E134" s="268"/>
      <c r="F134" s="268"/>
      <c r="G134" s="268"/>
      <c r="H134" s="268"/>
      <c r="I134" s="113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  <c r="AO134" s="583"/>
      <c r="AP134" s="583"/>
      <c r="AQ134" s="583"/>
      <c r="AR134" s="583"/>
      <c r="AS134" s="583"/>
      <c r="AT134" s="583"/>
    </row>
    <row r="135" spans="1:46" s="43" customFormat="1" ht="7.5" customHeight="1" x14ac:dyDescent="0.25">
      <c r="A135" s="68"/>
      <c r="B135" s="68"/>
      <c r="C135" s="68"/>
      <c r="D135" s="268"/>
      <c r="E135" s="268"/>
      <c r="F135" s="268"/>
      <c r="G135" s="268"/>
      <c r="H135" s="268"/>
      <c r="I135" s="113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  <c r="AO135" s="583"/>
      <c r="AP135" s="583"/>
      <c r="AQ135" s="583"/>
      <c r="AR135" s="583"/>
      <c r="AS135" s="583"/>
      <c r="AT135" s="583"/>
    </row>
    <row r="136" spans="1:46" s="43" customFormat="1" ht="7.5" customHeight="1" x14ac:dyDescent="0.25">
      <c r="A136" s="68"/>
      <c r="B136" s="68"/>
      <c r="C136" s="68"/>
      <c r="D136" s="268"/>
      <c r="E136" s="268"/>
      <c r="F136" s="268"/>
      <c r="G136" s="268"/>
      <c r="H136" s="268"/>
      <c r="I136" s="113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  <c r="AO136" s="583"/>
      <c r="AP136" s="583"/>
      <c r="AQ136" s="583"/>
      <c r="AR136" s="583"/>
      <c r="AS136" s="583"/>
      <c r="AT136" s="583"/>
    </row>
    <row r="137" spans="1:46" s="43" customFormat="1" ht="7.5" customHeight="1" x14ac:dyDescent="0.25">
      <c r="A137" s="68"/>
      <c r="B137" s="68"/>
      <c r="C137" s="68"/>
      <c r="D137" s="268"/>
      <c r="E137" s="268"/>
      <c r="F137" s="268"/>
      <c r="G137" s="268"/>
      <c r="H137" s="268"/>
      <c r="I137" s="113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  <c r="AO137" s="583"/>
      <c r="AP137" s="583"/>
      <c r="AQ137" s="583"/>
      <c r="AR137" s="583"/>
      <c r="AS137" s="583"/>
      <c r="AT137" s="583"/>
    </row>
    <row r="138" spans="1:46" s="43" customFormat="1" ht="7.5" customHeight="1" x14ac:dyDescent="0.25">
      <c r="A138" s="68"/>
      <c r="B138" s="68"/>
      <c r="C138" s="68"/>
      <c r="D138" s="268"/>
      <c r="E138" s="268"/>
      <c r="F138" s="268"/>
      <c r="G138" s="268"/>
      <c r="H138" s="268"/>
      <c r="I138" s="113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  <c r="AO138" s="583"/>
      <c r="AP138" s="583"/>
      <c r="AQ138" s="583"/>
      <c r="AR138" s="583"/>
      <c r="AS138" s="583"/>
      <c r="AT138" s="583"/>
    </row>
    <row r="139" spans="1:46" s="43" customFormat="1" ht="7.5" customHeight="1" x14ac:dyDescent="0.25">
      <c r="A139" s="68"/>
      <c r="B139" s="68"/>
      <c r="C139" s="68"/>
      <c r="D139" s="268"/>
      <c r="E139" s="268"/>
      <c r="F139" s="268"/>
      <c r="G139" s="268"/>
      <c r="H139" s="268"/>
      <c r="I139" s="113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  <c r="AO139" s="583"/>
      <c r="AP139" s="583"/>
      <c r="AQ139" s="583"/>
      <c r="AR139" s="583"/>
      <c r="AS139" s="583"/>
      <c r="AT139" s="583"/>
    </row>
    <row r="140" spans="1:46" s="43" customFormat="1" ht="7.5" customHeight="1" x14ac:dyDescent="0.25">
      <c r="A140" s="68"/>
      <c r="B140" s="68"/>
      <c r="C140" s="68"/>
      <c r="D140" s="268"/>
      <c r="E140" s="268"/>
      <c r="F140" s="268"/>
      <c r="G140" s="268"/>
      <c r="H140" s="268"/>
      <c r="I140" s="113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  <c r="AO140" s="583"/>
      <c r="AP140" s="583"/>
      <c r="AQ140" s="583"/>
      <c r="AR140" s="583"/>
      <c r="AS140" s="583"/>
      <c r="AT140" s="583"/>
    </row>
    <row r="141" spans="1:46" s="43" customFormat="1" ht="7.5" customHeight="1" x14ac:dyDescent="0.25">
      <c r="A141" s="68"/>
      <c r="B141" s="68"/>
      <c r="C141" s="68"/>
      <c r="D141" s="268"/>
      <c r="E141" s="268"/>
      <c r="F141" s="268"/>
      <c r="G141" s="268"/>
      <c r="H141" s="268"/>
      <c r="I141" s="113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  <c r="AO141" s="583"/>
      <c r="AP141" s="583"/>
      <c r="AQ141" s="583"/>
      <c r="AR141" s="583"/>
      <c r="AS141" s="583"/>
      <c r="AT141" s="583"/>
    </row>
    <row r="142" spans="1:46" s="43" customFormat="1" ht="7.5" customHeight="1" x14ac:dyDescent="0.25">
      <c r="A142" s="68"/>
      <c r="B142" s="68"/>
      <c r="C142" s="68"/>
      <c r="D142" s="268"/>
      <c r="E142" s="268"/>
      <c r="F142" s="268"/>
      <c r="G142" s="268"/>
      <c r="H142" s="268"/>
      <c r="I142" s="113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  <c r="AO142" s="583"/>
      <c r="AP142" s="583"/>
      <c r="AQ142" s="583"/>
      <c r="AR142" s="583"/>
      <c r="AS142" s="583"/>
      <c r="AT142" s="583"/>
    </row>
    <row r="143" spans="1:46" s="43" customFormat="1" ht="7.5" customHeight="1" x14ac:dyDescent="0.25">
      <c r="A143" s="68"/>
      <c r="B143" s="68"/>
      <c r="C143" s="68"/>
      <c r="D143" s="268"/>
      <c r="E143" s="268"/>
      <c r="F143" s="268"/>
      <c r="G143" s="268"/>
      <c r="H143" s="268"/>
      <c r="I143" s="113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  <c r="AO143" s="583"/>
      <c r="AP143" s="583"/>
      <c r="AQ143" s="583"/>
      <c r="AR143" s="583"/>
      <c r="AS143" s="583"/>
      <c r="AT143" s="583"/>
    </row>
    <row r="144" spans="1:46" s="43" customFormat="1" ht="7.5" customHeight="1" x14ac:dyDescent="0.25">
      <c r="A144" s="68"/>
      <c r="B144" s="68"/>
      <c r="C144" s="68"/>
      <c r="D144" s="268"/>
      <c r="E144" s="268"/>
      <c r="F144" s="268"/>
      <c r="G144" s="268"/>
      <c r="H144" s="268"/>
      <c r="I144" s="113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  <c r="AO144" s="583"/>
      <c r="AP144" s="583"/>
      <c r="AQ144" s="583"/>
      <c r="AR144" s="583"/>
      <c r="AS144" s="583"/>
      <c r="AT144" s="583"/>
    </row>
    <row r="145" spans="1:46" s="43" customFormat="1" ht="7.5" customHeight="1" x14ac:dyDescent="0.25">
      <c r="A145" s="68"/>
      <c r="B145" s="68"/>
      <c r="C145" s="68"/>
      <c r="D145" s="268"/>
      <c r="E145" s="268"/>
      <c r="F145" s="268"/>
      <c r="G145" s="268"/>
      <c r="H145" s="268"/>
      <c r="I145" s="113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  <c r="AO145" s="583"/>
      <c r="AP145" s="583"/>
      <c r="AQ145" s="583"/>
      <c r="AR145" s="583"/>
      <c r="AS145" s="583"/>
      <c r="AT145" s="583"/>
    </row>
    <row r="146" spans="1:46" s="43" customFormat="1" ht="7.5" customHeight="1" x14ac:dyDescent="0.25">
      <c r="A146" s="68"/>
      <c r="B146" s="68"/>
      <c r="C146" s="68"/>
      <c r="D146" s="268"/>
      <c r="E146" s="268"/>
      <c r="F146" s="268"/>
      <c r="G146" s="268"/>
      <c r="H146" s="268"/>
      <c r="I146" s="113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  <c r="AO146" s="583"/>
      <c r="AP146" s="583"/>
      <c r="AQ146" s="583"/>
      <c r="AR146" s="583"/>
      <c r="AS146" s="583"/>
      <c r="AT146" s="583"/>
    </row>
    <row r="147" spans="1:46" s="43" customFormat="1" ht="7.5" customHeight="1" x14ac:dyDescent="0.25">
      <c r="A147" s="68"/>
      <c r="B147" s="68"/>
      <c r="C147" s="68"/>
      <c r="D147" s="268"/>
      <c r="E147" s="268"/>
      <c r="F147" s="268"/>
      <c r="G147" s="268"/>
      <c r="H147" s="268"/>
      <c r="I147" s="113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  <c r="AO147" s="583"/>
      <c r="AP147" s="583"/>
      <c r="AQ147" s="583"/>
      <c r="AR147" s="583"/>
      <c r="AS147" s="583"/>
      <c r="AT147" s="583"/>
    </row>
    <row r="148" spans="1:46" s="43" customFormat="1" ht="7.5" customHeight="1" x14ac:dyDescent="0.25">
      <c r="A148" s="68"/>
      <c r="B148" s="68"/>
      <c r="C148" s="68"/>
      <c r="D148" s="268"/>
      <c r="E148" s="268"/>
      <c r="F148" s="268"/>
      <c r="G148" s="268"/>
      <c r="H148" s="268"/>
      <c r="I148" s="113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  <c r="AO148" s="583"/>
      <c r="AP148" s="583"/>
      <c r="AQ148" s="583"/>
      <c r="AR148" s="583"/>
      <c r="AS148" s="583"/>
      <c r="AT148" s="583"/>
    </row>
    <row r="149" spans="1:46" s="43" customFormat="1" ht="7.5" customHeight="1" x14ac:dyDescent="0.25">
      <c r="A149" s="68"/>
      <c r="B149" s="68"/>
      <c r="C149" s="68"/>
      <c r="D149" s="268"/>
      <c r="E149" s="268"/>
      <c r="F149" s="268"/>
      <c r="G149" s="268"/>
      <c r="H149" s="268"/>
      <c r="I149" s="113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  <c r="AO149" s="583"/>
      <c r="AP149" s="583"/>
      <c r="AQ149" s="583"/>
      <c r="AR149" s="583"/>
      <c r="AS149" s="583"/>
      <c r="AT149" s="583"/>
    </row>
    <row r="150" spans="1:46" s="43" customFormat="1" ht="7.5" customHeight="1" x14ac:dyDescent="0.25">
      <c r="A150" s="68"/>
      <c r="B150" s="68"/>
      <c r="C150" s="68"/>
      <c r="D150" s="268"/>
      <c r="E150" s="268"/>
      <c r="F150" s="268"/>
      <c r="G150" s="268"/>
      <c r="H150" s="268"/>
      <c r="I150" s="113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  <c r="AO150" s="583"/>
      <c r="AP150" s="583"/>
      <c r="AQ150" s="583"/>
      <c r="AR150" s="583"/>
      <c r="AS150" s="583"/>
      <c r="AT150" s="583"/>
    </row>
    <row r="151" spans="1:46" s="43" customFormat="1" ht="7.5" customHeight="1" x14ac:dyDescent="0.25">
      <c r="A151" s="68"/>
      <c r="B151" s="68"/>
      <c r="C151" s="68"/>
      <c r="D151" s="268"/>
      <c r="E151" s="268"/>
      <c r="F151" s="268"/>
      <c r="G151" s="268"/>
      <c r="H151" s="268"/>
      <c r="I151" s="113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  <c r="AO151" s="583"/>
      <c r="AP151" s="583"/>
      <c r="AQ151" s="583"/>
      <c r="AR151" s="583"/>
      <c r="AS151" s="583"/>
      <c r="AT151" s="583"/>
    </row>
    <row r="152" spans="1:46" s="43" customFormat="1" ht="7.5" customHeight="1" x14ac:dyDescent="0.25">
      <c r="A152" s="68"/>
      <c r="B152" s="68"/>
      <c r="C152" s="68"/>
      <c r="D152" s="268"/>
      <c r="E152" s="268"/>
      <c r="F152" s="268"/>
      <c r="G152" s="268"/>
      <c r="H152" s="268"/>
      <c r="I152" s="113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  <c r="AO152" s="583"/>
      <c r="AP152" s="583"/>
      <c r="AQ152" s="583"/>
      <c r="AR152" s="583"/>
      <c r="AS152" s="583"/>
      <c r="AT152" s="583"/>
    </row>
    <row r="153" spans="1:46" s="43" customFormat="1" ht="7.5" customHeight="1" x14ac:dyDescent="0.25">
      <c r="A153" s="68"/>
      <c r="B153" s="68"/>
      <c r="C153" s="68"/>
      <c r="D153" s="268"/>
      <c r="E153" s="268"/>
      <c r="F153" s="268"/>
      <c r="G153" s="268"/>
      <c r="H153" s="268"/>
      <c r="I153" s="113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  <c r="AO153" s="583"/>
      <c r="AP153" s="583"/>
      <c r="AQ153" s="583"/>
      <c r="AR153" s="583"/>
      <c r="AS153" s="583"/>
      <c r="AT153" s="583"/>
    </row>
    <row r="154" spans="1:46" s="43" customFormat="1" ht="7.5" customHeight="1" x14ac:dyDescent="0.25">
      <c r="A154" s="68"/>
      <c r="B154" s="68"/>
      <c r="C154" s="68"/>
      <c r="D154" s="268"/>
      <c r="E154" s="268"/>
      <c r="F154" s="268"/>
      <c r="G154" s="268"/>
      <c r="H154" s="268"/>
      <c r="I154" s="113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  <c r="AO154" s="583"/>
      <c r="AP154" s="583"/>
      <c r="AQ154" s="583"/>
      <c r="AR154" s="583"/>
      <c r="AS154" s="583"/>
      <c r="AT154" s="583"/>
    </row>
    <row r="155" spans="1:46" s="43" customFormat="1" ht="7.5" customHeight="1" x14ac:dyDescent="0.25">
      <c r="A155" s="68"/>
      <c r="B155" s="68"/>
      <c r="C155" s="68"/>
      <c r="D155" s="268"/>
      <c r="E155" s="268"/>
      <c r="F155" s="268"/>
      <c r="G155" s="268"/>
      <c r="H155" s="268"/>
      <c r="I155" s="113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  <c r="AO155" s="583"/>
      <c r="AP155" s="583"/>
      <c r="AQ155" s="583"/>
      <c r="AR155" s="583"/>
      <c r="AS155" s="583"/>
      <c r="AT155" s="583"/>
    </row>
    <row r="156" spans="1:46" s="43" customFormat="1" ht="7.5" customHeight="1" x14ac:dyDescent="0.25">
      <c r="A156" s="68"/>
      <c r="B156" s="68"/>
      <c r="C156" s="68"/>
      <c r="D156" s="268"/>
      <c r="E156" s="268"/>
      <c r="F156" s="268"/>
      <c r="G156" s="268"/>
      <c r="H156" s="268"/>
      <c r="I156" s="113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  <c r="AO156" s="583"/>
      <c r="AP156" s="583"/>
      <c r="AQ156" s="583"/>
      <c r="AR156" s="583"/>
      <c r="AS156" s="583"/>
      <c r="AT156" s="583"/>
    </row>
    <row r="157" spans="1:46" s="43" customFormat="1" ht="7.5" customHeight="1" x14ac:dyDescent="0.25">
      <c r="A157" s="68"/>
      <c r="B157" s="68"/>
      <c r="C157" s="68"/>
      <c r="D157" s="268"/>
      <c r="E157" s="268"/>
      <c r="F157" s="268"/>
      <c r="G157" s="268"/>
      <c r="H157" s="268"/>
      <c r="I157" s="113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  <c r="AO157" s="583"/>
      <c r="AP157" s="583"/>
      <c r="AQ157" s="583"/>
      <c r="AR157" s="583"/>
      <c r="AS157" s="583"/>
      <c r="AT157" s="583"/>
    </row>
    <row r="158" spans="1:46" s="43" customFormat="1" ht="7.5" customHeight="1" x14ac:dyDescent="0.25">
      <c r="A158" s="68"/>
      <c r="B158" s="68"/>
      <c r="C158" s="68"/>
      <c r="D158" s="268"/>
      <c r="E158" s="268"/>
      <c r="F158" s="268"/>
      <c r="G158" s="268"/>
      <c r="H158" s="268"/>
      <c r="I158" s="113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1:46" s="43" customFormat="1" ht="7.5" customHeight="1" x14ac:dyDescent="0.25">
      <c r="A159" s="68"/>
      <c r="B159" s="68"/>
      <c r="C159" s="68"/>
      <c r="D159" s="268"/>
      <c r="E159" s="268"/>
      <c r="F159" s="268"/>
      <c r="G159" s="268"/>
      <c r="H159" s="268"/>
      <c r="I159" s="113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1:46" s="43" customFormat="1" ht="7.5" customHeight="1" x14ac:dyDescent="0.25">
      <c r="A160" s="68"/>
      <c r="B160" s="68"/>
      <c r="C160" s="68"/>
      <c r="D160" s="268"/>
      <c r="E160" s="268"/>
      <c r="F160" s="268"/>
      <c r="G160" s="268"/>
      <c r="H160" s="268"/>
      <c r="I160" s="113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s="43" customFormat="1" ht="7.5" customHeight="1" x14ac:dyDescent="0.25">
      <c r="A161" s="68"/>
      <c r="B161" s="68"/>
      <c r="C161" s="68"/>
      <c r="D161" s="268"/>
      <c r="E161" s="268"/>
      <c r="F161" s="268"/>
      <c r="G161" s="268"/>
      <c r="H161" s="268"/>
      <c r="I161" s="113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1:46" s="43" customFormat="1" ht="7.5" customHeight="1" x14ac:dyDescent="0.25">
      <c r="A162" s="68"/>
      <c r="B162" s="68"/>
      <c r="C162" s="68"/>
      <c r="D162" s="268"/>
      <c r="E162" s="268"/>
      <c r="F162" s="268"/>
      <c r="G162" s="268"/>
      <c r="H162" s="268"/>
      <c r="I162" s="113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1:46" s="43" customFormat="1" ht="7.5" customHeight="1" x14ac:dyDescent="0.25">
      <c r="A163" s="68"/>
      <c r="B163" s="68"/>
      <c r="C163" s="68"/>
      <c r="D163" s="268"/>
      <c r="E163" s="268"/>
      <c r="F163" s="268"/>
      <c r="G163" s="268"/>
      <c r="H163" s="268"/>
      <c r="I163" s="113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1:46" s="43" customFormat="1" ht="7.5" customHeight="1" x14ac:dyDescent="0.25">
      <c r="A164" s="68"/>
      <c r="B164" s="68"/>
      <c r="C164" s="68"/>
      <c r="D164" s="268"/>
      <c r="E164" s="268"/>
      <c r="F164" s="268"/>
      <c r="G164" s="268"/>
      <c r="H164" s="268"/>
      <c r="I164" s="113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1:46" s="43" customFormat="1" ht="7.5" customHeight="1" x14ac:dyDescent="0.25">
      <c r="A165" s="68"/>
      <c r="B165" s="68"/>
      <c r="C165" s="68"/>
      <c r="D165" s="268"/>
      <c r="E165" s="268"/>
      <c r="F165" s="268"/>
      <c r="G165" s="268"/>
      <c r="H165" s="268"/>
      <c r="I165" s="113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1:46" s="43" customFormat="1" ht="7.5" customHeight="1" x14ac:dyDescent="0.25">
      <c r="A166" s="68"/>
      <c r="B166" s="68"/>
      <c r="C166" s="68"/>
      <c r="D166" s="268"/>
      <c r="E166" s="268"/>
      <c r="F166" s="268"/>
      <c r="G166" s="268"/>
      <c r="H166" s="268"/>
      <c r="I166" s="113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s="43" customFormat="1" ht="15.75" customHeight="1" x14ac:dyDescent="0.25">
      <c r="A167" s="68"/>
      <c r="B167" s="68"/>
      <c r="C167" s="68"/>
      <c r="D167" s="268"/>
      <c r="E167" s="268"/>
      <c r="F167" s="268"/>
      <c r="G167" s="268"/>
      <c r="H167" s="268"/>
      <c r="I167" s="113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1330" t="s">
        <v>174</v>
      </c>
      <c r="AD167" s="1330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ht="24.75" customHeight="1" x14ac:dyDescent="0.25">
      <c r="A168" s="6"/>
      <c r="D168" s="117" t="s">
        <v>1</v>
      </c>
      <c r="E168" s="177" t="s">
        <v>8</v>
      </c>
      <c r="F168" s="177"/>
      <c r="G168" s="177"/>
      <c r="H168" s="177"/>
      <c r="I168" s="177"/>
      <c r="J168" s="168"/>
      <c r="K168" s="15"/>
      <c r="L168" s="15"/>
      <c r="M168" s="15"/>
      <c r="N168" s="15"/>
      <c r="O168" s="15"/>
      <c r="P168" s="15"/>
      <c r="Q168" s="1"/>
      <c r="AD168" s="5" t="s">
        <v>87</v>
      </c>
    </row>
    <row r="169" spans="1:46" ht="15" customHeight="1" thickBot="1" x14ac:dyDescent="0.3">
      <c r="A169" s="1228" t="s">
        <v>154</v>
      </c>
      <c r="B169" s="1229"/>
      <c r="C169" s="1230"/>
      <c r="D169" s="184" t="s">
        <v>47</v>
      </c>
      <c r="I169" s="7" t="s">
        <v>59</v>
      </c>
      <c r="J169" s="7" t="s">
        <v>60</v>
      </c>
      <c r="K169" s="7" t="s">
        <v>61</v>
      </c>
      <c r="L169" s="7" t="s">
        <v>62</v>
      </c>
      <c r="M169" s="7" t="s">
        <v>63</v>
      </c>
      <c r="N169" s="7" t="s">
        <v>64</v>
      </c>
      <c r="O169" s="7" t="s">
        <v>65</v>
      </c>
      <c r="P169" s="8" t="s">
        <v>66</v>
      </c>
      <c r="Q169" s="8" t="s">
        <v>67</v>
      </c>
      <c r="R169" s="8" t="s">
        <v>68</v>
      </c>
      <c r="S169" s="8" t="s">
        <v>69</v>
      </c>
      <c r="T169" s="8" t="s">
        <v>70</v>
      </c>
      <c r="U169" s="8" t="s">
        <v>73</v>
      </c>
      <c r="V169" s="8" t="s">
        <v>78</v>
      </c>
      <c r="W169" s="8" t="s">
        <v>86</v>
      </c>
      <c r="X169" s="8" t="s">
        <v>92</v>
      </c>
      <c r="Y169" s="8" t="s">
        <v>93</v>
      </c>
      <c r="Z169" s="8" t="s">
        <v>94</v>
      </c>
      <c r="AA169" s="8" t="s">
        <v>95</v>
      </c>
      <c r="AB169" s="7" t="s">
        <v>96</v>
      </c>
      <c r="AC169" s="7" t="s">
        <v>99</v>
      </c>
      <c r="AD169" s="7" t="s">
        <v>109</v>
      </c>
    </row>
    <row r="170" spans="1:46" ht="15.75" customHeight="1" thickBot="1" x14ac:dyDescent="0.25">
      <c r="A170" s="1231"/>
      <c r="B170" s="1232"/>
      <c r="C170" s="1233"/>
      <c r="D170" s="1252" t="s">
        <v>57</v>
      </c>
      <c r="E170" s="1274" t="s">
        <v>100</v>
      </c>
      <c r="F170" s="1276" t="s">
        <v>101</v>
      </c>
      <c r="G170" s="1278" t="s">
        <v>102</v>
      </c>
      <c r="H170" s="1279"/>
      <c r="I170" s="1250" t="s">
        <v>89</v>
      </c>
      <c r="J170" s="39" t="s">
        <v>98</v>
      </c>
      <c r="K170" s="39" t="s">
        <v>72</v>
      </c>
      <c r="L170" s="300" t="s">
        <v>71</v>
      </c>
      <c r="M170" s="1316" t="s">
        <v>212</v>
      </c>
      <c r="N170" s="1317"/>
      <c r="O170" s="1317"/>
      <c r="P170" s="1317"/>
      <c r="Q170" s="1318"/>
      <c r="R170" s="1293" t="s">
        <v>219</v>
      </c>
      <c r="S170" s="1294"/>
      <c r="T170" s="1294"/>
      <c r="U170" s="1294"/>
      <c r="V170" s="1294"/>
      <c r="W170" s="1294"/>
      <c r="X170" s="1294"/>
      <c r="Y170" s="1294"/>
      <c r="Z170" s="1294"/>
      <c r="AA170" s="1294"/>
      <c r="AB170" s="1294"/>
      <c r="AC170" s="1319"/>
      <c r="AD170" s="1248" t="s">
        <v>220</v>
      </c>
    </row>
    <row r="171" spans="1:46" ht="15.75" customHeight="1" x14ac:dyDescent="0.2">
      <c r="A171" s="1234" t="s">
        <v>105</v>
      </c>
      <c r="B171" s="1236" t="s">
        <v>106</v>
      </c>
      <c r="C171" s="1238" t="s">
        <v>107</v>
      </c>
      <c r="D171" s="1253"/>
      <c r="E171" s="1275"/>
      <c r="F171" s="1277"/>
      <c r="G171" s="1280" t="s">
        <v>103</v>
      </c>
      <c r="H171" s="1256" t="s">
        <v>104</v>
      </c>
      <c r="I171" s="1251"/>
      <c r="J171" s="1247" t="s">
        <v>217</v>
      </c>
      <c r="K171" s="1247" t="s">
        <v>218</v>
      </c>
      <c r="L171" s="1325" t="s">
        <v>211</v>
      </c>
      <c r="M171" s="1299" t="s">
        <v>213</v>
      </c>
      <c r="N171" s="1303" t="s">
        <v>110</v>
      </c>
      <c r="O171" s="1303" t="s">
        <v>111</v>
      </c>
      <c r="P171" s="1243" t="s">
        <v>81</v>
      </c>
      <c r="Q171" s="1245" t="s">
        <v>82</v>
      </c>
      <c r="R171" s="1321" t="s">
        <v>158</v>
      </c>
      <c r="S171" s="1312"/>
      <c r="T171" s="1312"/>
      <c r="U171" s="1322"/>
      <c r="V171" s="1321" t="s">
        <v>183</v>
      </c>
      <c r="W171" s="1312"/>
      <c r="X171" s="1312"/>
      <c r="Y171" s="1313"/>
      <c r="Z171" s="1312" t="s">
        <v>215</v>
      </c>
      <c r="AA171" s="1312"/>
      <c r="AB171" s="1312"/>
      <c r="AC171" s="1313"/>
      <c r="AD171" s="1249"/>
    </row>
    <row r="172" spans="1:46" ht="39" customHeight="1" thickBot="1" x14ac:dyDescent="0.25">
      <c r="A172" s="1235"/>
      <c r="B172" s="1237"/>
      <c r="C172" s="1450"/>
      <c r="D172" s="1254"/>
      <c r="E172" s="1323"/>
      <c r="F172" s="1324"/>
      <c r="G172" s="1309"/>
      <c r="H172" s="1310"/>
      <c r="I172" s="1315"/>
      <c r="J172" s="1311"/>
      <c r="K172" s="1311"/>
      <c r="L172" s="1326"/>
      <c r="M172" s="1300"/>
      <c r="N172" s="1320"/>
      <c r="O172" s="1304"/>
      <c r="P172" s="1305"/>
      <c r="Q172" s="1306"/>
      <c r="R172" s="317" t="s">
        <v>79</v>
      </c>
      <c r="S172" s="318" t="s">
        <v>88</v>
      </c>
      <c r="T172" s="174" t="s">
        <v>90</v>
      </c>
      <c r="U172" s="175" t="s">
        <v>91</v>
      </c>
      <c r="V172" s="322" t="s">
        <v>79</v>
      </c>
      <c r="W172" s="323" t="s">
        <v>88</v>
      </c>
      <c r="X172" s="174" t="s">
        <v>90</v>
      </c>
      <c r="Y172" s="175" t="s">
        <v>91</v>
      </c>
      <c r="Z172" s="322" t="s">
        <v>79</v>
      </c>
      <c r="AA172" s="323" t="s">
        <v>88</v>
      </c>
      <c r="AB172" s="174" t="s">
        <v>90</v>
      </c>
      <c r="AC172" s="176" t="s">
        <v>91</v>
      </c>
      <c r="AD172" s="1308"/>
    </row>
    <row r="173" spans="1:46" s="299" customFormat="1" ht="30" customHeight="1" x14ac:dyDescent="0.25">
      <c r="A173" s="407"/>
      <c r="B173" s="409"/>
      <c r="C173" s="1011">
        <v>857</v>
      </c>
      <c r="D173" s="1013" t="s">
        <v>684</v>
      </c>
      <c r="E173" s="956" t="s">
        <v>592</v>
      </c>
      <c r="F173" s="54">
        <v>400</v>
      </c>
      <c r="G173" s="54">
        <v>2004</v>
      </c>
      <c r="H173" s="197">
        <v>2016</v>
      </c>
      <c r="I173" s="222">
        <f t="shared" ref="I173:I200" si="21">J173+K173+L173+SUM(R173:AD173)</f>
        <v>26700</v>
      </c>
      <c r="J173" s="208">
        <v>19700</v>
      </c>
      <c r="K173" s="232">
        <v>2000</v>
      </c>
      <c r="L173" s="976">
        <f>M173+N173+O173+P173+Q173</f>
        <v>5000</v>
      </c>
      <c r="M173" s="977">
        <v>0</v>
      </c>
      <c r="N173" s="304">
        <v>5000</v>
      </c>
      <c r="O173" s="304">
        <v>0</v>
      </c>
      <c r="P173" s="211">
        <v>0</v>
      </c>
      <c r="Q173" s="978">
        <v>0</v>
      </c>
      <c r="R173" s="324">
        <v>0</v>
      </c>
      <c r="S173" s="325">
        <v>0</v>
      </c>
      <c r="T173" s="979">
        <v>0</v>
      </c>
      <c r="U173" s="232">
        <v>0</v>
      </c>
      <c r="V173" s="324">
        <v>0</v>
      </c>
      <c r="W173" s="325">
        <v>0</v>
      </c>
      <c r="X173" s="210">
        <v>0</v>
      </c>
      <c r="Y173" s="232">
        <v>0</v>
      </c>
      <c r="Z173" s="324">
        <v>0</v>
      </c>
      <c r="AA173" s="325">
        <v>0</v>
      </c>
      <c r="AB173" s="210">
        <v>0</v>
      </c>
      <c r="AC173" s="232">
        <v>0</v>
      </c>
      <c r="AD173" s="209">
        <v>0</v>
      </c>
      <c r="AE173" s="298"/>
      <c r="AF173" s="298"/>
      <c r="AG173" s="298"/>
      <c r="AH173" s="298"/>
      <c r="AI173" s="298"/>
      <c r="AJ173" s="298"/>
      <c r="AK173" s="298"/>
      <c r="AL173" s="298"/>
      <c r="AM173" s="298"/>
      <c r="AN173" s="298"/>
      <c r="AO173" s="298"/>
      <c r="AP173" s="298"/>
      <c r="AQ173" s="298"/>
      <c r="AR173" s="298"/>
      <c r="AS173" s="298"/>
      <c r="AT173" s="298"/>
    </row>
    <row r="174" spans="1:46" s="42" customFormat="1" ht="30" customHeight="1" x14ac:dyDescent="0.25">
      <c r="A174" s="516"/>
      <c r="B174" s="518"/>
      <c r="C174" s="1011">
        <v>1004</v>
      </c>
      <c r="D174" s="948" t="s">
        <v>685</v>
      </c>
      <c r="E174" s="957" t="s">
        <v>275</v>
      </c>
      <c r="F174" s="182">
        <v>400</v>
      </c>
      <c r="G174" s="182">
        <v>2008</v>
      </c>
      <c r="H174" s="442">
        <v>2016</v>
      </c>
      <c r="I174" s="222">
        <f t="shared" si="21"/>
        <v>402</v>
      </c>
      <c r="J174" s="215">
        <v>2</v>
      </c>
      <c r="K174" s="218">
        <v>0</v>
      </c>
      <c r="L174" s="976">
        <f t="shared" ref="L174:L198" si="22">M174+N174+O174+P174+Q174</f>
        <v>400</v>
      </c>
      <c r="M174" s="980">
        <v>0</v>
      </c>
      <c r="N174" s="306">
        <v>400</v>
      </c>
      <c r="O174" s="306">
        <v>0</v>
      </c>
      <c r="P174" s="217">
        <v>0</v>
      </c>
      <c r="Q174" s="981">
        <v>0</v>
      </c>
      <c r="R174" s="319">
        <v>0</v>
      </c>
      <c r="S174" s="320">
        <v>0</v>
      </c>
      <c r="T174" s="982">
        <v>0</v>
      </c>
      <c r="U174" s="218">
        <v>0</v>
      </c>
      <c r="V174" s="319">
        <v>0</v>
      </c>
      <c r="W174" s="320">
        <v>0</v>
      </c>
      <c r="X174" s="217">
        <v>0</v>
      </c>
      <c r="Y174" s="218">
        <v>0</v>
      </c>
      <c r="Z174" s="319">
        <v>0</v>
      </c>
      <c r="AA174" s="320">
        <v>0</v>
      </c>
      <c r="AB174" s="217">
        <v>0</v>
      </c>
      <c r="AC174" s="218">
        <v>0</v>
      </c>
      <c r="AD174" s="216">
        <v>0</v>
      </c>
      <c r="AE174" s="491"/>
      <c r="AF174" s="491"/>
      <c r="AG174" s="491"/>
      <c r="AH174" s="491"/>
      <c r="AI174" s="491"/>
      <c r="AJ174" s="491"/>
      <c r="AK174" s="491"/>
      <c r="AL174" s="491"/>
      <c r="AM174" s="491"/>
      <c r="AN174" s="491"/>
      <c r="AO174" s="491"/>
      <c r="AP174" s="491"/>
      <c r="AQ174" s="491"/>
      <c r="AR174" s="491"/>
      <c r="AS174" s="491"/>
      <c r="AT174" s="491"/>
    </row>
    <row r="175" spans="1:46" s="42" customFormat="1" ht="30" customHeight="1" x14ac:dyDescent="0.25">
      <c r="A175" s="516"/>
      <c r="B175" s="1010"/>
      <c r="C175" s="1011">
        <v>7025</v>
      </c>
      <c r="D175" s="948" t="s">
        <v>686</v>
      </c>
      <c r="E175" s="956" t="s">
        <v>229</v>
      </c>
      <c r="F175" s="54">
        <v>400</v>
      </c>
      <c r="G175" s="54">
        <v>2005</v>
      </c>
      <c r="H175" s="197">
        <v>2018</v>
      </c>
      <c r="I175" s="222">
        <f t="shared" si="21"/>
        <v>5730</v>
      </c>
      <c r="J175" s="215">
        <v>170</v>
      </c>
      <c r="K175" s="218">
        <v>0</v>
      </c>
      <c r="L175" s="976">
        <f t="shared" si="22"/>
        <v>140</v>
      </c>
      <c r="M175" s="980">
        <v>140</v>
      </c>
      <c r="N175" s="306">
        <v>0</v>
      </c>
      <c r="O175" s="306">
        <v>0</v>
      </c>
      <c r="P175" s="217">
        <v>0</v>
      </c>
      <c r="Q175" s="981">
        <v>0</v>
      </c>
      <c r="R175" s="319">
        <v>2000</v>
      </c>
      <c r="S175" s="320">
        <v>0</v>
      </c>
      <c r="T175" s="982">
        <v>0</v>
      </c>
      <c r="U175" s="218">
        <v>0</v>
      </c>
      <c r="V175" s="319">
        <v>3420</v>
      </c>
      <c r="W175" s="320">
        <v>0</v>
      </c>
      <c r="X175" s="217">
        <v>0</v>
      </c>
      <c r="Y175" s="218">
        <v>0</v>
      </c>
      <c r="Z175" s="319">
        <v>0</v>
      </c>
      <c r="AA175" s="320">
        <v>0</v>
      </c>
      <c r="AB175" s="217">
        <v>0</v>
      </c>
      <c r="AC175" s="218">
        <v>0</v>
      </c>
      <c r="AD175" s="216">
        <v>0</v>
      </c>
      <c r="AE175" s="491"/>
      <c r="AF175" s="491"/>
      <c r="AG175" s="491"/>
      <c r="AH175" s="491"/>
      <c r="AI175" s="491"/>
      <c r="AJ175" s="491"/>
      <c r="AK175" s="491"/>
      <c r="AL175" s="491"/>
      <c r="AM175" s="491"/>
      <c r="AN175" s="491"/>
      <c r="AO175" s="491"/>
      <c r="AP175" s="491"/>
      <c r="AQ175" s="491"/>
      <c r="AR175" s="491"/>
      <c r="AS175" s="491"/>
      <c r="AT175" s="491"/>
    </row>
    <row r="176" spans="1:46" s="42" customFormat="1" ht="30" customHeight="1" x14ac:dyDescent="0.25">
      <c r="A176" s="516"/>
      <c r="B176" s="518"/>
      <c r="C176" s="1011">
        <v>7175</v>
      </c>
      <c r="D176" s="949" t="s">
        <v>687</v>
      </c>
      <c r="E176" s="957" t="s">
        <v>237</v>
      </c>
      <c r="F176" s="54">
        <v>400</v>
      </c>
      <c r="G176" s="54">
        <v>2006</v>
      </c>
      <c r="H176" s="197">
        <v>2017</v>
      </c>
      <c r="I176" s="222">
        <f t="shared" si="21"/>
        <v>2111</v>
      </c>
      <c r="J176" s="215">
        <v>131</v>
      </c>
      <c r="K176" s="218">
        <v>0</v>
      </c>
      <c r="L176" s="976">
        <f t="shared" si="22"/>
        <v>65</v>
      </c>
      <c r="M176" s="980">
        <v>65</v>
      </c>
      <c r="N176" s="306">
        <v>0</v>
      </c>
      <c r="O176" s="306">
        <v>0</v>
      </c>
      <c r="P176" s="217">
        <v>0</v>
      </c>
      <c r="Q176" s="981">
        <v>0</v>
      </c>
      <c r="R176" s="319">
        <v>1915</v>
      </c>
      <c r="S176" s="320">
        <v>0</v>
      </c>
      <c r="T176" s="982">
        <v>0</v>
      </c>
      <c r="U176" s="218">
        <v>0</v>
      </c>
      <c r="V176" s="319">
        <v>0</v>
      </c>
      <c r="W176" s="320">
        <v>0</v>
      </c>
      <c r="X176" s="217">
        <v>0</v>
      </c>
      <c r="Y176" s="218">
        <v>0</v>
      </c>
      <c r="Z176" s="319">
        <v>0</v>
      </c>
      <c r="AA176" s="320">
        <v>0</v>
      </c>
      <c r="AB176" s="217">
        <v>0</v>
      </c>
      <c r="AC176" s="218">
        <v>0</v>
      </c>
      <c r="AD176" s="216">
        <v>0</v>
      </c>
      <c r="AE176" s="491"/>
      <c r="AF176" s="491"/>
      <c r="AG176" s="491"/>
      <c r="AH176" s="491"/>
      <c r="AI176" s="491"/>
      <c r="AJ176" s="491"/>
      <c r="AK176" s="491"/>
      <c r="AL176" s="491"/>
      <c r="AM176" s="491"/>
      <c r="AN176" s="491"/>
      <c r="AO176" s="491"/>
      <c r="AP176" s="491"/>
      <c r="AQ176" s="491"/>
      <c r="AR176" s="491"/>
      <c r="AS176" s="491"/>
      <c r="AT176" s="491"/>
    </row>
    <row r="177" spans="1:46" s="42" customFormat="1" ht="30" customHeight="1" x14ac:dyDescent="0.25">
      <c r="A177" s="516"/>
      <c r="B177" s="518"/>
      <c r="C177" s="1011">
        <v>7179</v>
      </c>
      <c r="D177" s="950" t="s">
        <v>688</v>
      </c>
      <c r="E177" s="958" t="s">
        <v>312</v>
      </c>
      <c r="F177" s="941">
        <v>400</v>
      </c>
      <c r="G177" s="941">
        <v>2005</v>
      </c>
      <c r="H177" s="959">
        <v>2016</v>
      </c>
      <c r="I177" s="222">
        <f t="shared" si="21"/>
        <v>12161</v>
      </c>
      <c r="J177" s="215">
        <v>981</v>
      </c>
      <c r="K177" s="218">
        <v>3500</v>
      </c>
      <c r="L177" s="976">
        <f t="shared" si="22"/>
        <v>7680</v>
      </c>
      <c r="M177" s="980">
        <v>7680</v>
      </c>
      <c r="N177" s="306">
        <v>0</v>
      </c>
      <c r="O177" s="306">
        <v>0</v>
      </c>
      <c r="P177" s="217">
        <v>0</v>
      </c>
      <c r="Q177" s="981">
        <v>0</v>
      </c>
      <c r="R177" s="319">
        <v>0</v>
      </c>
      <c r="S177" s="320">
        <v>0</v>
      </c>
      <c r="T177" s="982">
        <v>0</v>
      </c>
      <c r="U177" s="218">
        <v>0</v>
      </c>
      <c r="V177" s="319">
        <v>0</v>
      </c>
      <c r="W177" s="320">
        <v>0</v>
      </c>
      <c r="X177" s="217">
        <v>0</v>
      </c>
      <c r="Y177" s="218">
        <v>0</v>
      </c>
      <c r="Z177" s="319">
        <v>0</v>
      </c>
      <c r="AA177" s="320">
        <v>0</v>
      </c>
      <c r="AB177" s="217">
        <v>0</v>
      </c>
      <c r="AC177" s="218">
        <v>0</v>
      </c>
      <c r="AD177" s="216">
        <v>0</v>
      </c>
      <c r="AE177" s="491"/>
      <c r="AF177" s="491"/>
      <c r="AG177" s="491"/>
      <c r="AH177" s="491"/>
      <c r="AI177" s="491"/>
      <c r="AJ177" s="491"/>
      <c r="AK177" s="491"/>
      <c r="AL177" s="491"/>
      <c r="AM177" s="491"/>
      <c r="AN177" s="491"/>
      <c r="AO177" s="491"/>
      <c r="AP177" s="491"/>
      <c r="AQ177" s="491"/>
      <c r="AR177" s="491"/>
      <c r="AS177" s="491"/>
      <c r="AT177" s="491"/>
    </row>
    <row r="178" spans="1:46" s="42" customFormat="1" ht="30" customHeight="1" x14ac:dyDescent="0.25">
      <c r="A178" s="516"/>
      <c r="B178" s="518"/>
      <c r="C178" s="1011">
        <v>7204</v>
      </c>
      <c r="D178" s="950" t="s">
        <v>689</v>
      </c>
      <c r="E178" s="960" t="s">
        <v>690</v>
      </c>
      <c r="F178" s="172">
        <v>400</v>
      </c>
      <c r="G178" s="172">
        <v>2003</v>
      </c>
      <c r="H178" s="609">
        <v>2017</v>
      </c>
      <c r="I178" s="222">
        <f t="shared" si="21"/>
        <v>2860</v>
      </c>
      <c r="J178" s="215">
        <v>441</v>
      </c>
      <c r="K178" s="218">
        <v>1000</v>
      </c>
      <c r="L178" s="976">
        <f t="shared" si="22"/>
        <v>500</v>
      </c>
      <c r="M178" s="980">
        <v>500</v>
      </c>
      <c r="N178" s="306">
        <v>0</v>
      </c>
      <c r="O178" s="306">
        <v>0</v>
      </c>
      <c r="P178" s="217">
        <v>0</v>
      </c>
      <c r="Q178" s="981">
        <v>0</v>
      </c>
      <c r="R178" s="319">
        <v>919</v>
      </c>
      <c r="S178" s="320">
        <v>0</v>
      </c>
      <c r="T178" s="982">
        <v>0</v>
      </c>
      <c r="U178" s="218">
        <v>0</v>
      </c>
      <c r="V178" s="319">
        <v>0</v>
      </c>
      <c r="W178" s="320">
        <v>0</v>
      </c>
      <c r="X178" s="217">
        <v>0</v>
      </c>
      <c r="Y178" s="218">
        <v>0</v>
      </c>
      <c r="Z178" s="319">
        <v>0</v>
      </c>
      <c r="AA178" s="320">
        <v>0</v>
      </c>
      <c r="AB178" s="217">
        <v>0</v>
      </c>
      <c r="AC178" s="218">
        <v>0</v>
      </c>
      <c r="AD178" s="216">
        <v>0</v>
      </c>
      <c r="AE178" s="491"/>
      <c r="AF178" s="491"/>
      <c r="AG178" s="491"/>
      <c r="AH178" s="491"/>
      <c r="AI178" s="491"/>
      <c r="AJ178" s="491"/>
      <c r="AK178" s="491"/>
      <c r="AL178" s="491"/>
      <c r="AM178" s="491"/>
      <c r="AN178" s="491"/>
      <c r="AO178" s="491"/>
      <c r="AP178" s="491"/>
      <c r="AQ178" s="491"/>
      <c r="AR178" s="491"/>
      <c r="AS178" s="491"/>
      <c r="AT178" s="491"/>
    </row>
    <row r="179" spans="1:46" s="42" customFormat="1" ht="30" customHeight="1" x14ac:dyDescent="0.25">
      <c r="A179" s="516"/>
      <c r="B179" s="518"/>
      <c r="C179" s="1011">
        <v>7205</v>
      </c>
      <c r="D179" s="950" t="s">
        <v>691</v>
      </c>
      <c r="E179" s="960" t="s">
        <v>239</v>
      </c>
      <c r="F179" s="172">
        <v>400</v>
      </c>
      <c r="G179" s="172">
        <v>2005</v>
      </c>
      <c r="H179" s="609">
        <v>2017</v>
      </c>
      <c r="I179" s="222">
        <f t="shared" si="21"/>
        <v>6640</v>
      </c>
      <c r="J179" s="215">
        <v>215</v>
      </c>
      <c r="K179" s="218">
        <v>200</v>
      </c>
      <c r="L179" s="976">
        <f t="shared" si="22"/>
        <v>400</v>
      </c>
      <c r="M179" s="980">
        <v>230</v>
      </c>
      <c r="N179" s="306">
        <v>170</v>
      </c>
      <c r="O179" s="306">
        <v>0</v>
      </c>
      <c r="P179" s="217">
        <v>0</v>
      </c>
      <c r="Q179" s="981">
        <v>0</v>
      </c>
      <c r="R179" s="319">
        <v>5825</v>
      </c>
      <c r="S179" s="320">
        <v>0</v>
      </c>
      <c r="T179" s="982">
        <v>0</v>
      </c>
      <c r="U179" s="218">
        <v>0</v>
      </c>
      <c r="V179" s="319">
        <v>0</v>
      </c>
      <c r="W179" s="320">
        <v>0</v>
      </c>
      <c r="X179" s="217">
        <v>0</v>
      </c>
      <c r="Y179" s="218">
        <v>0</v>
      </c>
      <c r="Z179" s="319">
        <v>0</v>
      </c>
      <c r="AA179" s="320">
        <v>0</v>
      </c>
      <c r="AB179" s="217">
        <v>0</v>
      </c>
      <c r="AC179" s="218">
        <v>0</v>
      </c>
      <c r="AD179" s="216">
        <v>0</v>
      </c>
      <c r="AE179" s="491"/>
      <c r="AF179" s="491"/>
      <c r="AG179" s="491"/>
      <c r="AH179" s="491"/>
      <c r="AI179" s="491"/>
      <c r="AJ179" s="491"/>
      <c r="AK179" s="491"/>
      <c r="AL179" s="491"/>
      <c r="AM179" s="491"/>
      <c r="AN179" s="491"/>
      <c r="AO179" s="491"/>
      <c r="AP179" s="491"/>
      <c r="AQ179" s="491"/>
      <c r="AR179" s="491"/>
      <c r="AS179" s="491"/>
      <c r="AT179" s="491"/>
    </row>
    <row r="180" spans="1:46" s="42" customFormat="1" ht="30" customHeight="1" x14ac:dyDescent="0.25">
      <c r="A180" s="516"/>
      <c r="B180" s="518"/>
      <c r="C180" s="1011">
        <v>7206</v>
      </c>
      <c r="D180" s="950" t="s">
        <v>692</v>
      </c>
      <c r="E180" s="960" t="s">
        <v>270</v>
      </c>
      <c r="F180" s="172">
        <v>400</v>
      </c>
      <c r="G180" s="172">
        <v>2005</v>
      </c>
      <c r="H180" s="609">
        <v>2016</v>
      </c>
      <c r="I180" s="222">
        <f t="shared" si="21"/>
        <v>20650</v>
      </c>
      <c r="J180" s="215">
        <v>3479</v>
      </c>
      <c r="K180" s="218">
        <v>3671</v>
      </c>
      <c r="L180" s="976">
        <f t="shared" si="22"/>
        <v>13500</v>
      </c>
      <c r="M180" s="980">
        <v>1000</v>
      </c>
      <c r="N180" s="306">
        <v>12500</v>
      </c>
      <c r="O180" s="306">
        <v>0</v>
      </c>
      <c r="P180" s="217">
        <v>0</v>
      </c>
      <c r="Q180" s="981">
        <v>0</v>
      </c>
      <c r="R180" s="319">
        <v>0</v>
      </c>
      <c r="S180" s="320">
        <v>0</v>
      </c>
      <c r="T180" s="982">
        <v>0</v>
      </c>
      <c r="U180" s="218">
        <v>0</v>
      </c>
      <c r="V180" s="319">
        <v>0</v>
      </c>
      <c r="W180" s="320">
        <v>0</v>
      </c>
      <c r="X180" s="217">
        <v>0</v>
      </c>
      <c r="Y180" s="218">
        <v>0</v>
      </c>
      <c r="Z180" s="319">
        <v>0</v>
      </c>
      <c r="AA180" s="320">
        <v>0</v>
      </c>
      <c r="AB180" s="217">
        <v>0</v>
      </c>
      <c r="AC180" s="218">
        <v>0</v>
      </c>
      <c r="AD180" s="216">
        <v>0</v>
      </c>
      <c r="AE180" s="491"/>
      <c r="AF180" s="491"/>
      <c r="AG180" s="491"/>
      <c r="AH180" s="491"/>
      <c r="AI180" s="491"/>
      <c r="AJ180" s="491"/>
      <c r="AK180" s="491"/>
      <c r="AL180" s="491"/>
      <c r="AM180" s="491"/>
      <c r="AN180" s="491"/>
      <c r="AO180" s="491"/>
      <c r="AP180" s="491"/>
      <c r="AQ180" s="491"/>
      <c r="AR180" s="491"/>
      <c r="AS180" s="491"/>
      <c r="AT180" s="491"/>
    </row>
    <row r="181" spans="1:46" s="42" customFormat="1" ht="30" customHeight="1" x14ac:dyDescent="0.25">
      <c r="A181" s="516"/>
      <c r="B181" s="518"/>
      <c r="C181" s="1011">
        <v>7207</v>
      </c>
      <c r="D181" s="950" t="s">
        <v>693</v>
      </c>
      <c r="E181" s="957" t="s">
        <v>275</v>
      </c>
      <c r="F181" s="54">
        <v>400</v>
      </c>
      <c r="G181" s="54">
        <v>2013</v>
      </c>
      <c r="H181" s="197">
        <v>2016</v>
      </c>
      <c r="I181" s="222">
        <f t="shared" si="21"/>
        <v>7000</v>
      </c>
      <c r="J181" s="215">
        <v>0</v>
      </c>
      <c r="K181" s="218">
        <v>1000</v>
      </c>
      <c r="L181" s="976">
        <f t="shared" si="22"/>
        <v>6000</v>
      </c>
      <c r="M181" s="980">
        <v>0</v>
      </c>
      <c r="N181" s="306">
        <v>6000</v>
      </c>
      <c r="O181" s="306">
        <v>0</v>
      </c>
      <c r="P181" s="217">
        <v>0</v>
      </c>
      <c r="Q181" s="981">
        <v>0</v>
      </c>
      <c r="R181" s="319">
        <v>0</v>
      </c>
      <c r="S181" s="320">
        <v>0</v>
      </c>
      <c r="T181" s="982">
        <v>0</v>
      </c>
      <c r="U181" s="218">
        <v>0</v>
      </c>
      <c r="V181" s="319">
        <v>0</v>
      </c>
      <c r="W181" s="320">
        <v>0</v>
      </c>
      <c r="X181" s="217">
        <v>0</v>
      </c>
      <c r="Y181" s="218">
        <v>0</v>
      </c>
      <c r="Z181" s="319">
        <v>0</v>
      </c>
      <c r="AA181" s="320">
        <v>0</v>
      </c>
      <c r="AB181" s="217">
        <v>0</v>
      </c>
      <c r="AC181" s="218">
        <v>0</v>
      </c>
      <c r="AD181" s="216">
        <v>0</v>
      </c>
      <c r="AE181" s="491"/>
      <c r="AF181" s="491"/>
      <c r="AG181" s="491"/>
      <c r="AH181" s="491"/>
      <c r="AI181" s="491"/>
      <c r="AJ181" s="491"/>
      <c r="AK181" s="491"/>
      <c r="AL181" s="491"/>
      <c r="AM181" s="491"/>
      <c r="AN181" s="491"/>
      <c r="AO181" s="491"/>
      <c r="AP181" s="491"/>
      <c r="AQ181" s="491"/>
      <c r="AR181" s="491"/>
      <c r="AS181" s="491"/>
      <c r="AT181" s="491"/>
    </row>
    <row r="182" spans="1:46" s="299" customFormat="1" ht="30" customHeight="1" x14ac:dyDescent="0.25">
      <c r="A182" s="516"/>
      <c r="B182" s="518"/>
      <c r="C182" s="1011">
        <v>7211</v>
      </c>
      <c r="D182" s="948" t="s">
        <v>694</v>
      </c>
      <c r="E182" s="961" t="s">
        <v>592</v>
      </c>
      <c r="F182" s="962">
        <v>400</v>
      </c>
      <c r="G182" s="962">
        <v>2009</v>
      </c>
      <c r="H182" s="963">
        <v>2018</v>
      </c>
      <c r="I182" s="222">
        <f t="shared" si="21"/>
        <v>8965</v>
      </c>
      <c r="J182" s="983">
        <v>5464</v>
      </c>
      <c r="K182" s="981">
        <v>501</v>
      </c>
      <c r="L182" s="976">
        <f t="shared" si="22"/>
        <v>1000</v>
      </c>
      <c r="M182" s="980">
        <v>707</v>
      </c>
      <c r="N182" s="306">
        <v>293</v>
      </c>
      <c r="O182" s="306">
        <v>0</v>
      </c>
      <c r="P182" s="982">
        <v>0</v>
      </c>
      <c r="Q182" s="981">
        <v>0</v>
      </c>
      <c r="R182" s="319">
        <v>1000</v>
      </c>
      <c r="S182" s="320">
        <v>0</v>
      </c>
      <c r="T182" s="982">
        <v>0</v>
      </c>
      <c r="U182" s="981">
        <v>0</v>
      </c>
      <c r="V182" s="319">
        <v>1000</v>
      </c>
      <c r="W182" s="320">
        <v>0</v>
      </c>
      <c r="X182" s="982">
        <v>0</v>
      </c>
      <c r="Y182" s="981">
        <v>0</v>
      </c>
      <c r="Z182" s="319">
        <v>0</v>
      </c>
      <c r="AA182" s="320">
        <v>0</v>
      </c>
      <c r="AB182" s="982">
        <v>0</v>
      </c>
      <c r="AC182" s="981">
        <v>0</v>
      </c>
      <c r="AD182" s="984">
        <v>0</v>
      </c>
      <c r="AE182" s="491"/>
      <c r="AF182" s="491"/>
      <c r="AG182" s="491"/>
      <c r="AH182" s="491"/>
      <c r="AI182" s="491"/>
      <c r="AJ182" s="491"/>
      <c r="AK182" s="491"/>
      <c r="AL182" s="491"/>
      <c r="AM182" s="491"/>
      <c r="AN182" s="491"/>
      <c r="AO182" s="491"/>
      <c r="AP182" s="491"/>
      <c r="AQ182" s="491"/>
      <c r="AR182" s="491"/>
      <c r="AS182" s="491"/>
      <c r="AT182" s="491"/>
    </row>
    <row r="183" spans="1:46" s="299" customFormat="1" ht="30" customHeight="1" x14ac:dyDescent="0.25">
      <c r="A183" s="516"/>
      <c r="B183" s="518"/>
      <c r="C183" s="1011">
        <v>7231</v>
      </c>
      <c r="D183" s="948" t="s">
        <v>695</v>
      </c>
      <c r="E183" s="961" t="s">
        <v>314</v>
      </c>
      <c r="F183" s="182">
        <v>400</v>
      </c>
      <c r="G183" s="182">
        <v>2012</v>
      </c>
      <c r="H183" s="442">
        <v>2016</v>
      </c>
      <c r="I183" s="222">
        <f t="shared" si="21"/>
        <v>5000</v>
      </c>
      <c r="J183" s="215"/>
      <c r="K183" s="218">
        <v>2000</v>
      </c>
      <c r="L183" s="976">
        <f t="shared" si="22"/>
        <v>3000</v>
      </c>
      <c r="M183" s="980">
        <v>0</v>
      </c>
      <c r="N183" s="306">
        <v>3000</v>
      </c>
      <c r="O183" s="306">
        <v>0</v>
      </c>
      <c r="P183" s="217">
        <v>0</v>
      </c>
      <c r="Q183" s="981">
        <v>0</v>
      </c>
      <c r="R183" s="319">
        <v>0</v>
      </c>
      <c r="S183" s="320">
        <v>0</v>
      </c>
      <c r="T183" s="982">
        <v>0</v>
      </c>
      <c r="U183" s="218">
        <v>0</v>
      </c>
      <c r="V183" s="319">
        <v>0</v>
      </c>
      <c r="W183" s="320">
        <v>0</v>
      </c>
      <c r="X183" s="217">
        <v>0</v>
      </c>
      <c r="Y183" s="218">
        <v>0</v>
      </c>
      <c r="Z183" s="319">
        <v>0</v>
      </c>
      <c r="AA183" s="320">
        <v>0</v>
      </c>
      <c r="AB183" s="217">
        <v>0</v>
      </c>
      <c r="AC183" s="218">
        <v>0</v>
      </c>
      <c r="AD183" s="216">
        <v>0</v>
      </c>
      <c r="AE183" s="491"/>
      <c r="AF183" s="491"/>
      <c r="AG183" s="491"/>
      <c r="AH183" s="491"/>
      <c r="AI183" s="491"/>
      <c r="AJ183" s="491"/>
      <c r="AK183" s="491"/>
      <c r="AL183" s="491"/>
      <c r="AM183" s="491"/>
      <c r="AN183" s="491"/>
      <c r="AO183" s="491"/>
      <c r="AP183" s="491"/>
      <c r="AQ183" s="491"/>
      <c r="AR183" s="491"/>
      <c r="AS183" s="491"/>
      <c r="AT183" s="491"/>
    </row>
    <row r="184" spans="1:46" s="299" customFormat="1" ht="30" customHeight="1" x14ac:dyDescent="0.25">
      <c r="A184" s="516"/>
      <c r="B184" s="518"/>
      <c r="C184" s="1011">
        <v>7232</v>
      </c>
      <c r="D184" s="951" t="s">
        <v>696</v>
      </c>
      <c r="E184" s="961" t="s">
        <v>314</v>
      </c>
      <c r="F184" s="182">
        <v>400</v>
      </c>
      <c r="G184" s="182">
        <v>2012</v>
      </c>
      <c r="H184" s="442">
        <v>2016</v>
      </c>
      <c r="I184" s="222">
        <f t="shared" si="21"/>
        <v>3108</v>
      </c>
      <c r="J184" s="215">
        <v>2508</v>
      </c>
      <c r="K184" s="218">
        <v>500</v>
      </c>
      <c r="L184" s="976">
        <f t="shared" si="22"/>
        <v>100</v>
      </c>
      <c r="M184" s="980">
        <v>100</v>
      </c>
      <c r="N184" s="306">
        <v>0</v>
      </c>
      <c r="O184" s="306">
        <v>0</v>
      </c>
      <c r="P184" s="217">
        <v>0</v>
      </c>
      <c r="Q184" s="981">
        <v>0</v>
      </c>
      <c r="R184" s="319">
        <v>0</v>
      </c>
      <c r="S184" s="320">
        <v>0</v>
      </c>
      <c r="T184" s="982">
        <v>0</v>
      </c>
      <c r="U184" s="218">
        <v>0</v>
      </c>
      <c r="V184" s="319">
        <v>0</v>
      </c>
      <c r="W184" s="320">
        <v>0</v>
      </c>
      <c r="X184" s="217">
        <v>0</v>
      </c>
      <c r="Y184" s="218">
        <v>0</v>
      </c>
      <c r="Z184" s="319">
        <v>0</v>
      </c>
      <c r="AA184" s="320">
        <v>0</v>
      </c>
      <c r="AB184" s="217">
        <v>0</v>
      </c>
      <c r="AC184" s="218">
        <v>0</v>
      </c>
      <c r="AD184" s="216">
        <v>0</v>
      </c>
      <c r="AE184" s="491"/>
      <c r="AF184" s="491"/>
      <c r="AG184" s="491"/>
      <c r="AH184" s="491"/>
      <c r="AI184" s="491"/>
      <c r="AJ184" s="491"/>
      <c r="AK184" s="491"/>
      <c r="AL184" s="491"/>
      <c r="AM184" s="491"/>
      <c r="AN184" s="491"/>
      <c r="AO184" s="491"/>
      <c r="AP184" s="491"/>
      <c r="AQ184" s="491"/>
      <c r="AR184" s="491"/>
      <c r="AS184" s="491"/>
      <c r="AT184" s="491"/>
    </row>
    <row r="185" spans="1:46" s="42" customFormat="1" ht="30" customHeight="1" x14ac:dyDescent="0.25">
      <c r="A185" s="516"/>
      <c r="B185" s="518"/>
      <c r="C185" s="1011">
        <v>7233</v>
      </c>
      <c r="D185" s="948" t="s">
        <v>697</v>
      </c>
      <c r="E185" s="957" t="s">
        <v>314</v>
      </c>
      <c r="F185" s="173">
        <v>400</v>
      </c>
      <c r="G185" s="173">
        <v>2012</v>
      </c>
      <c r="H185" s="660">
        <v>2017</v>
      </c>
      <c r="I185" s="222">
        <f t="shared" si="21"/>
        <v>990</v>
      </c>
      <c r="J185" s="215">
        <v>5</v>
      </c>
      <c r="K185" s="218">
        <v>195</v>
      </c>
      <c r="L185" s="976">
        <f t="shared" si="22"/>
        <v>500</v>
      </c>
      <c r="M185" s="980">
        <v>300</v>
      </c>
      <c r="N185" s="306">
        <v>200</v>
      </c>
      <c r="O185" s="306">
        <v>0</v>
      </c>
      <c r="P185" s="217">
        <v>0</v>
      </c>
      <c r="Q185" s="981">
        <v>0</v>
      </c>
      <c r="R185" s="319">
        <v>290</v>
      </c>
      <c r="S185" s="320">
        <v>0</v>
      </c>
      <c r="T185" s="982">
        <v>0</v>
      </c>
      <c r="U185" s="218">
        <v>0</v>
      </c>
      <c r="V185" s="319">
        <v>0</v>
      </c>
      <c r="W185" s="320">
        <v>0</v>
      </c>
      <c r="X185" s="217">
        <v>0</v>
      </c>
      <c r="Y185" s="218">
        <v>0</v>
      </c>
      <c r="Z185" s="319">
        <v>0</v>
      </c>
      <c r="AA185" s="320">
        <v>0</v>
      </c>
      <c r="AB185" s="217">
        <v>0</v>
      </c>
      <c r="AC185" s="218">
        <v>0</v>
      </c>
      <c r="AD185" s="216">
        <v>0</v>
      </c>
      <c r="AE185" s="491"/>
      <c r="AF185" s="491"/>
      <c r="AG185" s="491"/>
      <c r="AH185" s="491"/>
      <c r="AI185" s="491"/>
      <c r="AJ185" s="491"/>
      <c r="AK185" s="491"/>
      <c r="AL185" s="491"/>
      <c r="AM185" s="491"/>
      <c r="AN185" s="491"/>
      <c r="AO185" s="491"/>
      <c r="AP185" s="491"/>
      <c r="AQ185" s="491"/>
      <c r="AR185" s="491"/>
      <c r="AS185" s="491"/>
      <c r="AT185" s="491"/>
    </row>
    <row r="186" spans="1:46" s="42" customFormat="1" ht="30" customHeight="1" x14ac:dyDescent="0.25">
      <c r="A186" s="516"/>
      <c r="B186" s="518"/>
      <c r="C186" s="1011">
        <v>7234</v>
      </c>
      <c r="D186" s="949" t="s">
        <v>698</v>
      </c>
      <c r="E186" s="957" t="s">
        <v>314</v>
      </c>
      <c r="F186" s="173">
        <v>400</v>
      </c>
      <c r="G186" s="173">
        <v>2012</v>
      </c>
      <c r="H186" s="660">
        <v>2019</v>
      </c>
      <c r="I186" s="222">
        <f t="shared" si="21"/>
        <v>4205</v>
      </c>
      <c r="J186" s="215">
        <v>1565</v>
      </c>
      <c r="K186" s="218">
        <v>30</v>
      </c>
      <c r="L186" s="976">
        <f t="shared" si="22"/>
        <v>610</v>
      </c>
      <c r="M186" s="980">
        <v>610</v>
      </c>
      <c r="N186" s="306">
        <v>0</v>
      </c>
      <c r="O186" s="306">
        <v>0</v>
      </c>
      <c r="P186" s="217">
        <v>0</v>
      </c>
      <c r="Q186" s="981">
        <v>0</v>
      </c>
      <c r="R186" s="319">
        <v>500</v>
      </c>
      <c r="S186" s="320">
        <v>0</v>
      </c>
      <c r="T186" s="982">
        <v>0</v>
      </c>
      <c r="U186" s="218">
        <v>0</v>
      </c>
      <c r="V186" s="319">
        <v>500</v>
      </c>
      <c r="W186" s="320">
        <v>0</v>
      </c>
      <c r="X186" s="217">
        <v>0</v>
      </c>
      <c r="Y186" s="218">
        <v>0</v>
      </c>
      <c r="Z186" s="319">
        <v>500</v>
      </c>
      <c r="AA186" s="320">
        <v>0</v>
      </c>
      <c r="AB186" s="217">
        <v>0</v>
      </c>
      <c r="AC186" s="218">
        <v>0</v>
      </c>
      <c r="AD186" s="216">
        <v>500</v>
      </c>
      <c r="AE186" s="491"/>
      <c r="AF186" s="491"/>
      <c r="AG186" s="491"/>
      <c r="AH186" s="491"/>
      <c r="AI186" s="491"/>
      <c r="AJ186" s="491"/>
      <c r="AK186" s="491"/>
      <c r="AL186" s="491"/>
      <c r="AM186" s="491"/>
      <c r="AN186" s="491"/>
      <c r="AO186" s="491"/>
      <c r="AP186" s="491"/>
      <c r="AQ186" s="491"/>
      <c r="AR186" s="491"/>
      <c r="AS186" s="491"/>
      <c r="AT186" s="491"/>
    </row>
    <row r="187" spans="1:46" s="42" customFormat="1" ht="30" customHeight="1" x14ac:dyDescent="0.25">
      <c r="A187" s="516"/>
      <c r="B187" s="518"/>
      <c r="C187" s="1011">
        <v>7236</v>
      </c>
      <c r="D187" s="950" t="s">
        <v>699</v>
      </c>
      <c r="E187" s="957" t="s">
        <v>314</v>
      </c>
      <c r="F187" s="173">
        <v>400</v>
      </c>
      <c r="G187" s="173">
        <v>2012</v>
      </c>
      <c r="H187" s="660">
        <v>2019</v>
      </c>
      <c r="I187" s="222">
        <f t="shared" si="21"/>
        <v>8664</v>
      </c>
      <c r="J187" s="220">
        <v>621</v>
      </c>
      <c r="K187" s="236">
        <v>43</v>
      </c>
      <c r="L187" s="976">
        <f t="shared" si="22"/>
        <v>4000</v>
      </c>
      <c r="M187" s="985">
        <v>600</v>
      </c>
      <c r="N187" s="306">
        <v>3400</v>
      </c>
      <c r="O187" s="306">
        <v>0</v>
      </c>
      <c r="P187" s="221">
        <v>0</v>
      </c>
      <c r="Q187" s="986">
        <v>0</v>
      </c>
      <c r="R187" s="333">
        <v>1000</v>
      </c>
      <c r="S187" s="334">
        <v>0</v>
      </c>
      <c r="T187" s="987">
        <v>0</v>
      </c>
      <c r="U187" s="236">
        <v>0</v>
      </c>
      <c r="V187" s="333">
        <v>1000</v>
      </c>
      <c r="W187" s="334">
        <v>0</v>
      </c>
      <c r="X187" s="221">
        <v>0</v>
      </c>
      <c r="Y187" s="236">
        <v>0</v>
      </c>
      <c r="Z187" s="333">
        <v>1000</v>
      </c>
      <c r="AA187" s="334">
        <v>0</v>
      </c>
      <c r="AB187" s="221">
        <v>0</v>
      </c>
      <c r="AC187" s="236">
        <v>0</v>
      </c>
      <c r="AD187" s="228">
        <v>1000</v>
      </c>
      <c r="AE187" s="491"/>
      <c r="AF187" s="491"/>
      <c r="AG187" s="491"/>
      <c r="AH187" s="491"/>
      <c r="AI187" s="491"/>
      <c r="AJ187" s="491"/>
      <c r="AK187" s="491"/>
      <c r="AL187" s="491"/>
      <c r="AM187" s="491"/>
      <c r="AN187" s="491"/>
      <c r="AO187" s="491"/>
      <c r="AP187" s="491"/>
      <c r="AQ187" s="491"/>
      <c r="AR187" s="491"/>
      <c r="AS187" s="491"/>
      <c r="AT187" s="491"/>
    </row>
    <row r="188" spans="1:46" s="42" customFormat="1" ht="30" customHeight="1" x14ac:dyDescent="0.25">
      <c r="A188" s="516"/>
      <c r="B188" s="518"/>
      <c r="C188" s="1011">
        <v>7238</v>
      </c>
      <c r="D188" s="950" t="s">
        <v>700</v>
      </c>
      <c r="E188" s="964" t="s">
        <v>239</v>
      </c>
      <c r="F188" s="172">
        <v>400</v>
      </c>
      <c r="G188" s="172">
        <v>2007</v>
      </c>
      <c r="H188" s="609">
        <v>2017</v>
      </c>
      <c r="I188" s="222">
        <f t="shared" si="21"/>
        <v>10440</v>
      </c>
      <c r="J188" s="220">
        <v>299</v>
      </c>
      <c r="K188" s="236">
        <v>1621</v>
      </c>
      <c r="L188" s="976">
        <f t="shared" si="22"/>
        <v>1300</v>
      </c>
      <c r="M188" s="985">
        <v>500</v>
      </c>
      <c r="N188" s="306">
        <v>800</v>
      </c>
      <c r="O188" s="306">
        <v>0</v>
      </c>
      <c r="P188" s="221">
        <v>0</v>
      </c>
      <c r="Q188" s="986">
        <v>0</v>
      </c>
      <c r="R188" s="333">
        <v>7220</v>
      </c>
      <c r="S188" s="334">
        <v>0</v>
      </c>
      <c r="T188" s="987">
        <v>0</v>
      </c>
      <c r="U188" s="236">
        <v>0</v>
      </c>
      <c r="V188" s="333">
        <v>0</v>
      </c>
      <c r="W188" s="334">
        <v>0</v>
      </c>
      <c r="X188" s="221">
        <v>0</v>
      </c>
      <c r="Y188" s="236">
        <v>0</v>
      </c>
      <c r="Z188" s="333">
        <v>0</v>
      </c>
      <c r="AA188" s="334">
        <v>0</v>
      </c>
      <c r="AB188" s="221">
        <v>0</v>
      </c>
      <c r="AC188" s="236">
        <v>0</v>
      </c>
      <c r="AD188" s="228">
        <v>0</v>
      </c>
      <c r="AE188" s="491"/>
      <c r="AF188" s="491"/>
      <c r="AG188" s="491"/>
      <c r="AH188" s="491"/>
      <c r="AI188" s="491"/>
      <c r="AJ188" s="491"/>
      <c r="AK188" s="491"/>
      <c r="AL188" s="491"/>
      <c r="AM188" s="491"/>
      <c r="AN188" s="491"/>
      <c r="AO188" s="491"/>
      <c r="AP188" s="491"/>
      <c r="AQ188" s="491"/>
      <c r="AR188" s="491"/>
      <c r="AS188" s="491"/>
      <c r="AT188" s="491"/>
    </row>
    <row r="189" spans="1:46" s="299" customFormat="1" ht="30" customHeight="1" x14ac:dyDescent="0.25">
      <c r="A189" s="516"/>
      <c r="B189" s="518"/>
      <c r="C189" s="1011">
        <v>7250</v>
      </c>
      <c r="D189" s="950" t="s">
        <v>701</v>
      </c>
      <c r="E189" s="965" t="s">
        <v>702</v>
      </c>
      <c r="F189" s="172">
        <v>400</v>
      </c>
      <c r="G189" s="172">
        <v>2010</v>
      </c>
      <c r="H189" s="609">
        <v>2016</v>
      </c>
      <c r="I189" s="222">
        <f t="shared" si="21"/>
        <v>2520</v>
      </c>
      <c r="J189" s="220">
        <v>820</v>
      </c>
      <c r="K189" s="236">
        <v>1300</v>
      </c>
      <c r="L189" s="976">
        <f t="shared" si="22"/>
        <v>400</v>
      </c>
      <c r="M189" s="985">
        <v>400</v>
      </c>
      <c r="N189" s="306">
        <v>0</v>
      </c>
      <c r="O189" s="306">
        <v>0</v>
      </c>
      <c r="P189" s="221">
        <v>0</v>
      </c>
      <c r="Q189" s="986">
        <v>0</v>
      </c>
      <c r="R189" s="333">
        <v>0</v>
      </c>
      <c r="S189" s="334">
        <v>0</v>
      </c>
      <c r="T189" s="987">
        <v>0</v>
      </c>
      <c r="U189" s="236">
        <v>0</v>
      </c>
      <c r="V189" s="333">
        <v>0</v>
      </c>
      <c r="W189" s="334">
        <v>0</v>
      </c>
      <c r="X189" s="221">
        <v>0</v>
      </c>
      <c r="Y189" s="236">
        <v>0</v>
      </c>
      <c r="Z189" s="333">
        <v>0</v>
      </c>
      <c r="AA189" s="334">
        <v>0</v>
      </c>
      <c r="AB189" s="221">
        <v>0</v>
      </c>
      <c r="AC189" s="236">
        <v>0</v>
      </c>
      <c r="AD189" s="228">
        <v>0</v>
      </c>
      <c r="AE189" s="491"/>
      <c r="AF189" s="491"/>
      <c r="AG189" s="491"/>
      <c r="AH189" s="491"/>
      <c r="AI189" s="491"/>
      <c r="AJ189" s="491"/>
      <c r="AK189" s="491"/>
      <c r="AL189" s="491"/>
      <c r="AM189" s="491"/>
      <c r="AN189" s="491"/>
      <c r="AO189" s="491"/>
      <c r="AP189" s="491"/>
      <c r="AQ189" s="491"/>
      <c r="AR189" s="491"/>
      <c r="AS189" s="491"/>
      <c r="AT189" s="491"/>
    </row>
    <row r="190" spans="1:46" s="42" customFormat="1" ht="30" customHeight="1" x14ac:dyDescent="0.25">
      <c r="A190" s="516"/>
      <c r="B190" s="518"/>
      <c r="C190" s="1011">
        <v>7271</v>
      </c>
      <c r="D190" s="939" t="s">
        <v>703</v>
      </c>
      <c r="E190" s="187" t="s">
        <v>256</v>
      </c>
      <c r="F190" s="54">
        <v>400</v>
      </c>
      <c r="G190" s="54">
        <v>2012</v>
      </c>
      <c r="H190" s="91">
        <v>2016</v>
      </c>
      <c r="I190" s="222">
        <f t="shared" si="21"/>
        <v>5937</v>
      </c>
      <c r="J190" s="220">
        <v>497</v>
      </c>
      <c r="K190" s="236">
        <v>5300</v>
      </c>
      <c r="L190" s="976">
        <f t="shared" si="22"/>
        <v>140</v>
      </c>
      <c r="M190" s="985">
        <v>0</v>
      </c>
      <c r="N190" s="306">
        <v>140</v>
      </c>
      <c r="O190" s="306">
        <v>0</v>
      </c>
      <c r="P190" s="221">
        <v>0</v>
      </c>
      <c r="Q190" s="986">
        <v>0</v>
      </c>
      <c r="R190" s="333">
        <v>0</v>
      </c>
      <c r="S190" s="334">
        <v>0</v>
      </c>
      <c r="T190" s="987">
        <v>0</v>
      </c>
      <c r="U190" s="236">
        <v>0</v>
      </c>
      <c r="V190" s="333">
        <v>0</v>
      </c>
      <c r="W190" s="334">
        <v>0</v>
      </c>
      <c r="X190" s="221">
        <v>0</v>
      </c>
      <c r="Y190" s="236">
        <v>0</v>
      </c>
      <c r="Z190" s="333">
        <v>0</v>
      </c>
      <c r="AA190" s="334">
        <v>0</v>
      </c>
      <c r="AB190" s="221">
        <v>0</v>
      </c>
      <c r="AC190" s="236">
        <v>0</v>
      </c>
      <c r="AD190" s="228">
        <v>0</v>
      </c>
      <c r="AE190" s="491"/>
      <c r="AF190" s="491"/>
      <c r="AG190" s="491"/>
      <c r="AH190" s="491"/>
      <c r="AI190" s="491"/>
      <c r="AJ190" s="491"/>
      <c r="AK190" s="491"/>
      <c r="AL190" s="491"/>
      <c r="AM190" s="491"/>
      <c r="AN190" s="491"/>
      <c r="AO190" s="491"/>
      <c r="AP190" s="491"/>
      <c r="AQ190" s="491"/>
      <c r="AR190" s="491"/>
      <c r="AS190" s="491"/>
      <c r="AT190" s="491"/>
    </row>
    <row r="191" spans="1:46" s="42" customFormat="1" ht="30" customHeight="1" x14ac:dyDescent="0.25">
      <c r="A191" s="516"/>
      <c r="B191" s="518"/>
      <c r="C191" s="1011">
        <v>7274</v>
      </c>
      <c r="D191" s="948" t="s">
        <v>704</v>
      </c>
      <c r="E191" s="966" t="s">
        <v>312</v>
      </c>
      <c r="F191" s="182">
        <v>400</v>
      </c>
      <c r="G191" s="182">
        <v>2012</v>
      </c>
      <c r="H191" s="233">
        <v>2016</v>
      </c>
      <c r="I191" s="222">
        <f t="shared" si="21"/>
        <v>3189</v>
      </c>
      <c r="J191" s="220">
        <v>1289</v>
      </c>
      <c r="K191" s="236">
        <v>1820</v>
      </c>
      <c r="L191" s="976">
        <f t="shared" si="22"/>
        <v>80</v>
      </c>
      <c r="M191" s="985">
        <v>80</v>
      </c>
      <c r="N191" s="306">
        <v>0</v>
      </c>
      <c r="O191" s="306">
        <v>0</v>
      </c>
      <c r="P191" s="221">
        <v>0</v>
      </c>
      <c r="Q191" s="986">
        <v>0</v>
      </c>
      <c r="R191" s="333">
        <v>0</v>
      </c>
      <c r="S191" s="334">
        <v>0</v>
      </c>
      <c r="T191" s="987">
        <v>0</v>
      </c>
      <c r="U191" s="236">
        <v>0</v>
      </c>
      <c r="V191" s="333">
        <v>0</v>
      </c>
      <c r="W191" s="334">
        <v>0</v>
      </c>
      <c r="X191" s="221">
        <v>0</v>
      </c>
      <c r="Y191" s="236">
        <v>0</v>
      </c>
      <c r="Z191" s="333">
        <v>0</v>
      </c>
      <c r="AA191" s="334">
        <v>0</v>
      </c>
      <c r="AB191" s="221">
        <v>0</v>
      </c>
      <c r="AC191" s="236">
        <v>0</v>
      </c>
      <c r="AD191" s="228">
        <v>0</v>
      </c>
      <c r="AE191" s="491"/>
      <c r="AF191" s="491"/>
      <c r="AG191" s="491"/>
      <c r="AH191" s="491"/>
      <c r="AI191" s="491"/>
      <c r="AJ191" s="491"/>
      <c r="AK191" s="491"/>
      <c r="AL191" s="491"/>
      <c r="AM191" s="491"/>
      <c r="AN191" s="491"/>
      <c r="AO191" s="491"/>
      <c r="AP191" s="491"/>
      <c r="AQ191" s="491"/>
      <c r="AR191" s="491"/>
      <c r="AS191" s="491"/>
      <c r="AT191" s="491"/>
    </row>
    <row r="192" spans="1:46" s="299" customFormat="1" ht="30" customHeight="1" x14ac:dyDescent="0.25">
      <c r="A192" s="516"/>
      <c r="B192" s="518"/>
      <c r="C192" s="1011">
        <v>7279</v>
      </c>
      <c r="D192" s="948" t="s">
        <v>705</v>
      </c>
      <c r="E192" s="966" t="s">
        <v>239</v>
      </c>
      <c r="F192" s="182">
        <v>400</v>
      </c>
      <c r="G192" s="182">
        <v>2012</v>
      </c>
      <c r="H192" s="233">
        <v>2016</v>
      </c>
      <c r="I192" s="222">
        <f t="shared" si="21"/>
        <v>2495</v>
      </c>
      <c r="J192" s="220">
        <v>305</v>
      </c>
      <c r="K192" s="236">
        <v>2130</v>
      </c>
      <c r="L192" s="976">
        <f t="shared" si="22"/>
        <v>60</v>
      </c>
      <c r="M192" s="985">
        <v>60</v>
      </c>
      <c r="N192" s="306">
        <v>0</v>
      </c>
      <c r="O192" s="306">
        <v>0</v>
      </c>
      <c r="P192" s="221">
        <v>0</v>
      </c>
      <c r="Q192" s="986">
        <v>0</v>
      </c>
      <c r="R192" s="333">
        <v>0</v>
      </c>
      <c r="S192" s="334">
        <v>0</v>
      </c>
      <c r="T192" s="987">
        <v>0</v>
      </c>
      <c r="U192" s="236">
        <v>0</v>
      </c>
      <c r="V192" s="333">
        <v>0</v>
      </c>
      <c r="W192" s="334">
        <v>0</v>
      </c>
      <c r="X192" s="221">
        <v>0</v>
      </c>
      <c r="Y192" s="236">
        <v>0</v>
      </c>
      <c r="Z192" s="333">
        <v>0</v>
      </c>
      <c r="AA192" s="334">
        <v>0</v>
      </c>
      <c r="AB192" s="221">
        <v>0</v>
      </c>
      <c r="AC192" s="236">
        <v>0</v>
      </c>
      <c r="AD192" s="228">
        <v>0</v>
      </c>
      <c r="AE192" s="491"/>
      <c r="AF192" s="491"/>
      <c r="AG192" s="491"/>
      <c r="AH192" s="491"/>
      <c r="AI192" s="491"/>
      <c r="AJ192" s="491"/>
      <c r="AK192" s="491"/>
      <c r="AL192" s="491"/>
      <c r="AM192" s="491"/>
      <c r="AN192" s="491"/>
      <c r="AO192" s="491"/>
      <c r="AP192" s="491"/>
      <c r="AQ192" s="491"/>
      <c r="AR192" s="491"/>
      <c r="AS192" s="491"/>
      <c r="AT192" s="491"/>
    </row>
    <row r="193" spans="1:46" s="42" customFormat="1" ht="30" customHeight="1" x14ac:dyDescent="0.25">
      <c r="A193" s="516"/>
      <c r="B193" s="518"/>
      <c r="C193" s="1011">
        <v>7286</v>
      </c>
      <c r="D193" s="950" t="s">
        <v>706</v>
      </c>
      <c r="E193" s="966" t="s">
        <v>314</v>
      </c>
      <c r="F193" s="182">
        <v>400</v>
      </c>
      <c r="G193" s="182">
        <v>2015</v>
      </c>
      <c r="H193" s="233">
        <v>2019</v>
      </c>
      <c r="I193" s="222">
        <f t="shared" si="21"/>
        <v>2500</v>
      </c>
      <c r="J193" s="220">
        <v>0</v>
      </c>
      <c r="K193" s="236">
        <v>0</v>
      </c>
      <c r="L193" s="976">
        <f t="shared" si="22"/>
        <v>500</v>
      </c>
      <c r="M193" s="985">
        <v>500</v>
      </c>
      <c r="N193" s="306">
        <v>0</v>
      </c>
      <c r="O193" s="306">
        <v>0</v>
      </c>
      <c r="P193" s="221">
        <v>0</v>
      </c>
      <c r="Q193" s="986">
        <v>0</v>
      </c>
      <c r="R193" s="333">
        <v>500</v>
      </c>
      <c r="S193" s="334">
        <v>0</v>
      </c>
      <c r="T193" s="987">
        <v>0</v>
      </c>
      <c r="U193" s="236">
        <v>0</v>
      </c>
      <c r="V193" s="333">
        <v>500</v>
      </c>
      <c r="W193" s="334">
        <v>0</v>
      </c>
      <c r="X193" s="221">
        <v>0</v>
      </c>
      <c r="Y193" s="236">
        <v>0</v>
      </c>
      <c r="Z193" s="333">
        <v>500</v>
      </c>
      <c r="AA193" s="334">
        <v>0</v>
      </c>
      <c r="AB193" s="221">
        <v>0</v>
      </c>
      <c r="AC193" s="236">
        <v>0</v>
      </c>
      <c r="AD193" s="228">
        <v>500</v>
      </c>
      <c r="AE193" s="491"/>
      <c r="AF193" s="491"/>
      <c r="AG193" s="491"/>
      <c r="AH193" s="491"/>
      <c r="AI193" s="491"/>
      <c r="AJ193" s="491"/>
      <c r="AK193" s="491"/>
      <c r="AL193" s="491"/>
      <c r="AM193" s="491"/>
      <c r="AN193" s="491"/>
      <c r="AO193" s="491"/>
      <c r="AP193" s="491"/>
      <c r="AQ193" s="491"/>
      <c r="AR193" s="491"/>
      <c r="AS193" s="491"/>
      <c r="AT193" s="491"/>
    </row>
    <row r="194" spans="1:46" s="299" customFormat="1" ht="30" customHeight="1" x14ac:dyDescent="0.25">
      <c r="A194" s="516"/>
      <c r="B194" s="518"/>
      <c r="C194" s="1011">
        <v>7292</v>
      </c>
      <c r="D194" s="868" t="s">
        <v>707</v>
      </c>
      <c r="E194" s="967" t="s">
        <v>231</v>
      </c>
      <c r="F194" s="471">
        <v>400</v>
      </c>
      <c r="G194" s="471">
        <v>2008</v>
      </c>
      <c r="H194" s="477">
        <v>2017</v>
      </c>
      <c r="I194" s="222">
        <f t="shared" si="21"/>
        <v>39161</v>
      </c>
      <c r="J194" s="220">
        <v>2061</v>
      </c>
      <c r="K194" s="236">
        <v>100</v>
      </c>
      <c r="L194" s="976">
        <f t="shared" si="22"/>
        <v>10000</v>
      </c>
      <c r="M194" s="985">
        <v>0</v>
      </c>
      <c r="N194" s="306">
        <v>10000</v>
      </c>
      <c r="O194" s="306">
        <v>0</v>
      </c>
      <c r="P194" s="221">
        <v>0</v>
      </c>
      <c r="Q194" s="986">
        <v>0</v>
      </c>
      <c r="R194" s="333">
        <v>27000</v>
      </c>
      <c r="S194" s="334">
        <v>0</v>
      </c>
      <c r="T194" s="987">
        <v>0</v>
      </c>
      <c r="U194" s="236">
        <v>0</v>
      </c>
      <c r="V194" s="333">
        <v>0</v>
      </c>
      <c r="W194" s="334">
        <v>0</v>
      </c>
      <c r="X194" s="221">
        <v>0</v>
      </c>
      <c r="Y194" s="236">
        <v>0</v>
      </c>
      <c r="Z194" s="333">
        <v>0</v>
      </c>
      <c r="AA194" s="334">
        <v>0</v>
      </c>
      <c r="AB194" s="221">
        <v>0</v>
      </c>
      <c r="AC194" s="236">
        <v>0</v>
      </c>
      <c r="AD194" s="228">
        <v>0</v>
      </c>
      <c r="AE194" s="491"/>
      <c r="AF194" s="491"/>
      <c r="AG194" s="491"/>
      <c r="AH194" s="491"/>
      <c r="AI194" s="491"/>
      <c r="AJ194" s="491"/>
      <c r="AK194" s="491"/>
      <c r="AL194" s="491"/>
      <c r="AM194" s="491"/>
      <c r="AN194" s="491"/>
      <c r="AO194" s="491"/>
      <c r="AP194" s="491"/>
      <c r="AQ194" s="491"/>
      <c r="AR194" s="491"/>
      <c r="AS194" s="491"/>
      <c r="AT194" s="491"/>
    </row>
    <row r="195" spans="1:46" s="42" customFormat="1" ht="30" customHeight="1" x14ac:dyDescent="0.25">
      <c r="A195" s="516"/>
      <c r="B195" s="518"/>
      <c r="C195" s="1011">
        <v>7293</v>
      </c>
      <c r="D195" s="952" t="s">
        <v>708</v>
      </c>
      <c r="E195" s="478" t="s">
        <v>229</v>
      </c>
      <c r="F195" s="471">
        <v>400</v>
      </c>
      <c r="G195" s="471">
        <v>2011</v>
      </c>
      <c r="H195" s="968">
        <v>2016</v>
      </c>
      <c r="I195" s="219">
        <f t="shared" si="21"/>
        <v>7740</v>
      </c>
      <c r="J195" s="220">
        <v>540</v>
      </c>
      <c r="K195" s="236">
        <v>5800</v>
      </c>
      <c r="L195" s="976">
        <f t="shared" si="22"/>
        <v>1400</v>
      </c>
      <c r="M195" s="985">
        <v>1400</v>
      </c>
      <c r="N195" s="306">
        <v>0</v>
      </c>
      <c r="O195" s="306">
        <v>0</v>
      </c>
      <c r="P195" s="221">
        <v>0</v>
      </c>
      <c r="Q195" s="986">
        <v>0</v>
      </c>
      <c r="R195" s="333">
        <v>0</v>
      </c>
      <c r="S195" s="334">
        <v>0</v>
      </c>
      <c r="T195" s="987">
        <v>0</v>
      </c>
      <c r="U195" s="236">
        <v>0</v>
      </c>
      <c r="V195" s="333">
        <v>0</v>
      </c>
      <c r="W195" s="334">
        <v>0</v>
      </c>
      <c r="X195" s="221">
        <v>0</v>
      </c>
      <c r="Y195" s="236">
        <v>0</v>
      </c>
      <c r="Z195" s="333">
        <v>0</v>
      </c>
      <c r="AA195" s="334">
        <v>0</v>
      </c>
      <c r="AB195" s="221">
        <v>0</v>
      </c>
      <c r="AC195" s="236">
        <v>0</v>
      </c>
      <c r="AD195" s="228">
        <v>0</v>
      </c>
      <c r="AE195" s="491"/>
      <c r="AF195" s="491"/>
      <c r="AG195" s="491"/>
      <c r="AH195" s="491"/>
      <c r="AI195" s="491"/>
      <c r="AJ195" s="491"/>
      <c r="AK195" s="491"/>
      <c r="AL195" s="491"/>
      <c r="AM195" s="491"/>
      <c r="AN195" s="491"/>
      <c r="AO195" s="491"/>
      <c r="AP195" s="491"/>
      <c r="AQ195" s="491"/>
      <c r="AR195" s="491"/>
      <c r="AS195" s="491"/>
      <c r="AT195" s="491"/>
    </row>
    <row r="196" spans="1:46" s="42" customFormat="1" ht="30" customHeight="1" x14ac:dyDescent="0.25">
      <c r="A196" s="516"/>
      <c r="B196" s="518"/>
      <c r="C196" s="1011">
        <v>7294</v>
      </c>
      <c r="D196" s="953" t="s">
        <v>709</v>
      </c>
      <c r="E196" s="969" t="s">
        <v>231</v>
      </c>
      <c r="F196" s="172">
        <v>400</v>
      </c>
      <c r="G196" s="172">
        <v>2015</v>
      </c>
      <c r="H196" s="609">
        <v>2017</v>
      </c>
      <c r="I196" s="219">
        <f t="shared" si="21"/>
        <v>22650</v>
      </c>
      <c r="J196" s="215">
        <v>0</v>
      </c>
      <c r="K196" s="218">
        <v>3000</v>
      </c>
      <c r="L196" s="988">
        <f>M196+N196+O196+P196+Q196</f>
        <v>17000</v>
      </c>
      <c r="M196" s="980">
        <v>2000</v>
      </c>
      <c r="N196" s="306">
        <v>15000</v>
      </c>
      <c r="O196" s="306">
        <v>0</v>
      </c>
      <c r="P196" s="217">
        <v>0</v>
      </c>
      <c r="Q196" s="981">
        <v>0</v>
      </c>
      <c r="R196" s="326">
        <v>2650</v>
      </c>
      <c r="S196" s="320">
        <v>0</v>
      </c>
      <c r="T196" s="982">
        <v>0</v>
      </c>
      <c r="U196" s="218">
        <v>0</v>
      </c>
      <c r="V196" s="319">
        <v>0</v>
      </c>
      <c r="W196" s="320">
        <v>0</v>
      </c>
      <c r="X196" s="217">
        <v>0</v>
      </c>
      <c r="Y196" s="218">
        <v>0</v>
      </c>
      <c r="Z196" s="319">
        <v>0</v>
      </c>
      <c r="AA196" s="320">
        <v>0</v>
      </c>
      <c r="AB196" s="217">
        <v>0</v>
      </c>
      <c r="AC196" s="218">
        <v>0</v>
      </c>
      <c r="AD196" s="216">
        <v>0</v>
      </c>
      <c r="AE196" s="491"/>
      <c r="AF196" s="491"/>
      <c r="AG196" s="491"/>
      <c r="AH196" s="491"/>
      <c r="AI196" s="491"/>
      <c r="AJ196" s="491"/>
      <c r="AK196" s="491"/>
      <c r="AL196" s="491"/>
      <c r="AM196" s="491"/>
      <c r="AN196" s="491"/>
      <c r="AO196" s="491"/>
      <c r="AP196" s="491"/>
      <c r="AQ196" s="491"/>
      <c r="AR196" s="491"/>
      <c r="AS196" s="491"/>
      <c r="AT196" s="491"/>
    </row>
    <row r="197" spans="1:46" s="494" customFormat="1" ht="30" customHeight="1" x14ac:dyDescent="0.25">
      <c r="A197" s="516"/>
      <c r="B197" s="518"/>
      <c r="C197" s="1012">
        <v>7325</v>
      </c>
      <c r="D197" s="954" t="s">
        <v>710</v>
      </c>
      <c r="E197" s="970" t="s">
        <v>239</v>
      </c>
      <c r="F197" s="54">
        <v>400</v>
      </c>
      <c r="G197" s="971">
        <v>2015</v>
      </c>
      <c r="H197" s="972">
        <v>2016</v>
      </c>
      <c r="I197" s="219">
        <f t="shared" si="21"/>
        <v>23000</v>
      </c>
      <c r="J197" s="220">
        <v>0</v>
      </c>
      <c r="K197" s="236">
        <v>1000</v>
      </c>
      <c r="L197" s="976">
        <f t="shared" si="22"/>
        <v>22000</v>
      </c>
      <c r="M197" s="985">
        <v>0</v>
      </c>
      <c r="N197" s="315">
        <v>22000</v>
      </c>
      <c r="O197" s="315">
        <v>0</v>
      </c>
      <c r="P197" s="221">
        <v>0</v>
      </c>
      <c r="Q197" s="986">
        <v>0</v>
      </c>
      <c r="R197" s="333">
        <v>0</v>
      </c>
      <c r="S197" s="334">
        <v>0</v>
      </c>
      <c r="T197" s="987">
        <v>0</v>
      </c>
      <c r="U197" s="236">
        <v>0</v>
      </c>
      <c r="V197" s="333">
        <v>0</v>
      </c>
      <c r="W197" s="334">
        <v>0</v>
      </c>
      <c r="X197" s="221">
        <v>0</v>
      </c>
      <c r="Y197" s="236">
        <v>0</v>
      </c>
      <c r="Z197" s="333">
        <v>0</v>
      </c>
      <c r="AA197" s="334">
        <v>0</v>
      </c>
      <c r="AB197" s="221">
        <v>0</v>
      </c>
      <c r="AC197" s="236">
        <v>0</v>
      </c>
      <c r="AD197" s="228">
        <v>0</v>
      </c>
      <c r="AE197" s="493"/>
      <c r="AF197" s="493"/>
      <c r="AG197" s="493"/>
      <c r="AH197" s="493"/>
      <c r="AI197" s="493"/>
      <c r="AJ197" s="493"/>
      <c r="AK197" s="493"/>
      <c r="AL197" s="493"/>
      <c r="AM197" s="493"/>
      <c r="AN197" s="493"/>
      <c r="AO197" s="493"/>
      <c r="AP197" s="493"/>
      <c r="AQ197" s="493"/>
      <c r="AR197" s="493"/>
      <c r="AS197" s="493"/>
      <c r="AT197" s="493"/>
    </row>
    <row r="198" spans="1:46" s="42" customFormat="1" ht="30" customHeight="1" x14ac:dyDescent="0.25">
      <c r="A198" s="516"/>
      <c r="B198" s="518"/>
      <c r="C198" s="1012">
        <v>7327</v>
      </c>
      <c r="D198" s="954" t="s">
        <v>711</v>
      </c>
      <c r="E198" s="970" t="s">
        <v>256</v>
      </c>
      <c r="F198" s="54">
        <v>400</v>
      </c>
      <c r="G198" s="971">
        <v>2015</v>
      </c>
      <c r="H198" s="972">
        <v>2016</v>
      </c>
      <c r="I198" s="219">
        <f t="shared" si="21"/>
        <v>1500</v>
      </c>
      <c r="J198" s="220">
        <v>0</v>
      </c>
      <c r="K198" s="236">
        <v>1000</v>
      </c>
      <c r="L198" s="976">
        <f t="shared" si="22"/>
        <v>500</v>
      </c>
      <c r="M198" s="985">
        <v>0</v>
      </c>
      <c r="N198" s="315">
        <v>500</v>
      </c>
      <c r="O198" s="315">
        <v>0</v>
      </c>
      <c r="P198" s="221">
        <v>0</v>
      </c>
      <c r="Q198" s="986">
        <v>0</v>
      </c>
      <c r="R198" s="333">
        <v>0</v>
      </c>
      <c r="S198" s="334">
        <v>0</v>
      </c>
      <c r="T198" s="987">
        <v>0</v>
      </c>
      <c r="U198" s="236">
        <v>0</v>
      </c>
      <c r="V198" s="333">
        <v>0</v>
      </c>
      <c r="W198" s="334">
        <v>0</v>
      </c>
      <c r="X198" s="221">
        <v>0</v>
      </c>
      <c r="Y198" s="236">
        <v>0</v>
      </c>
      <c r="Z198" s="333">
        <v>0</v>
      </c>
      <c r="AA198" s="334">
        <v>0</v>
      </c>
      <c r="AB198" s="221">
        <v>0</v>
      </c>
      <c r="AC198" s="236">
        <v>0</v>
      </c>
      <c r="AD198" s="228">
        <v>0</v>
      </c>
      <c r="AE198" s="491"/>
      <c r="AF198" s="491"/>
      <c r="AG198" s="491"/>
      <c r="AH198" s="491"/>
      <c r="AI198" s="491"/>
      <c r="AJ198" s="491"/>
      <c r="AK198" s="491"/>
      <c r="AL198" s="491"/>
      <c r="AM198" s="491"/>
      <c r="AN198" s="491"/>
      <c r="AO198" s="491"/>
      <c r="AP198" s="491"/>
      <c r="AQ198" s="491"/>
      <c r="AR198" s="491"/>
      <c r="AS198" s="491"/>
      <c r="AT198" s="491"/>
    </row>
    <row r="199" spans="1:46" s="42" customFormat="1" ht="30" customHeight="1" x14ac:dyDescent="0.25">
      <c r="A199" s="516"/>
      <c r="B199" s="518"/>
      <c r="C199" s="1011">
        <v>7330</v>
      </c>
      <c r="D199" s="953" t="s">
        <v>712</v>
      </c>
      <c r="E199" s="970" t="s">
        <v>256</v>
      </c>
      <c r="F199" s="182">
        <v>400</v>
      </c>
      <c r="G199" s="971">
        <v>2016</v>
      </c>
      <c r="H199" s="972">
        <v>2016</v>
      </c>
      <c r="I199" s="219">
        <f t="shared" si="21"/>
        <v>1000</v>
      </c>
      <c r="J199" s="220">
        <v>0</v>
      </c>
      <c r="K199" s="236">
        <v>0</v>
      </c>
      <c r="L199" s="976">
        <f>M199+N199+O199+P199+Q199</f>
        <v>1000</v>
      </c>
      <c r="M199" s="985">
        <v>0</v>
      </c>
      <c r="N199" s="315">
        <v>1000</v>
      </c>
      <c r="O199" s="315">
        <v>0</v>
      </c>
      <c r="P199" s="221">
        <v>0</v>
      </c>
      <c r="Q199" s="986">
        <v>0</v>
      </c>
      <c r="R199" s="333">
        <v>0</v>
      </c>
      <c r="S199" s="334">
        <v>0</v>
      </c>
      <c r="T199" s="987">
        <v>0</v>
      </c>
      <c r="U199" s="236">
        <v>0</v>
      </c>
      <c r="V199" s="333">
        <v>0</v>
      </c>
      <c r="W199" s="334">
        <v>0</v>
      </c>
      <c r="X199" s="221">
        <v>0</v>
      </c>
      <c r="Y199" s="236">
        <v>0</v>
      </c>
      <c r="Z199" s="333">
        <v>0</v>
      </c>
      <c r="AA199" s="334">
        <v>0</v>
      </c>
      <c r="AB199" s="221">
        <v>0</v>
      </c>
      <c r="AC199" s="236">
        <v>0</v>
      </c>
      <c r="AD199" s="228">
        <v>0</v>
      </c>
      <c r="AE199" s="491"/>
      <c r="AF199" s="491"/>
      <c r="AG199" s="491"/>
      <c r="AH199" s="491"/>
      <c r="AI199" s="491"/>
      <c r="AJ199" s="491"/>
      <c r="AK199" s="491"/>
      <c r="AL199" s="491"/>
      <c r="AM199" s="491"/>
      <c r="AN199" s="491"/>
      <c r="AO199" s="491"/>
      <c r="AP199" s="491"/>
      <c r="AQ199" s="491"/>
      <c r="AR199" s="491"/>
      <c r="AS199" s="491"/>
      <c r="AT199" s="491"/>
    </row>
    <row r="200" spans="1:46" s="42" customFormat="1" ht="30" customHeight="1" thickBot="1" x14ac:dyDescent="0.3">
      <c r="A200" s="516"/>
      <c r="B200" s="518"/>
      <c r="C200" s="1011">
        <v>7332</v>
      </c>
      <c r="D200" s="955" t="s">
        <v>713</v>
      </c>
      <c r="E200" s="973" t="s">
        <v>231</v>
      </c>
      <c r="F200" s="191">
        <v>400</v>
      </c>
      <c r="G200" s="974">
        <v>2015</v>
      </c>
      <c r="H200" s="975">
        <v>2016</v>
      </c>
      <c r="I200" s="223">
        <f t="shared" si="21"/>
        <v>10200</v>
      </c>
      <c r="J200" s="224">
        <v>0</v>
      </c>
      <c r="K200" s="237">
        <v>200</v>
      </c>
      <c r="L200" s="989">
        <f>M200+N200+O200+P200+Q200</f>
        <v>10000</v>
      </c>
      <c r="M200" s="990">
        <v>0</v>
      </c>
      <c r="N200" s="312">
        <v>10000</v>
      </c>
      <c r="O200" s="312">
        <v>0</v>
      </c>
      <c r="P200" s="226">
        <v>0</v>
      </c>
      <c r="Q200" s="991">
        <v>0</v>
      </c>
      <c r="R200" s="332">
        <v>0</v>
      </c>
      <c r="S200" s="330">
        <v>0</v>
      </c>
      <c r="T200" s="992">
        <v>0</v>
      </c>
      <c r="U200" s="237">
        <v>0</v>
      </c>
      <c r="V200" s="332">
        <v>0</v>
      </c>
      <c r="W200" s="330">
        <v>0</v>
      </c>
      <c r="X200" s="226">
        <v>0</v>
      </c>
      <c r="Y200" s="237">
        <v>0</v>
      </c>
      <c r="Z200" s="332">
        <v>0</v>
      </c>
      <c r="AA200" s="330">
        <v>0</v>
      </c>
      <c r="AB200" s="226">
        <v>0</v>
      </c>
      <c r="AC200" s="237">
        <v>0</v>
      </c>
      <c r="AD200" s="225">
        <v>0</v>
      </c>
      <c r="AE200" s="491"/>
      <c r="AF200" s="491"/>
      <c r="AG200" s="491"/>
      <c r="AH200" s="491"/>
      <c r="AI200" s="491"/>
      <c r="AJ200" s="491"/>
      <c r="AK200" s="491"/>
      <c r="AL200" s="491"/>
      <c r="AM200" s="491"/>
      <c r="AN200" s="491"/>
      <c r="AO200" s="491"/>
      <c r="AP200" s="491"/>
      <c r="AQ200" s="491"/>
      <c r="AR200" s="491"/>
      <c r="AS200" s="491"/>
      <c r="AT200" s="491"/>
    </row>
    <row r="201" spans="1:46" s="43" customFormat="1" ht="30" customHeight="1" thickBot="1" x14ac:dyDescent="0.3">
      <c r="A201" s="288"/>
      <c r="B201" s="289"/>
      <c r="C201" s="455"/>
      <c r="D201" s="1327" t="s">
        <v>58</v>
      </c>
      <c r="E201" s="1328"/>
      <c r="F201" s="1328"/>
      <c r="G201" s="1328"/>
      <c r="H201" s="1329"/>
      <c r="I201" s="752">
        <f t="shared" ref="I201:AD201" si="23">SUM(I173:I200)</f>
        <v>247518</v>
      </c>
      <c r="J201" s="752">
        <f t="shared" si="23"/>
        <v>41093</v>
      </c>
      <c r="K201" s="752">
        <f t="shared" si="23"/>
        <v>37911</v>
      </c>
      <c r="L201" s="752">
        <f t="shared" si="23"/>
        <v>107275</v>
      </c>
      <c r="M201" s="752">
        <f t="shared" si="23"/>
        <v>16872</v>
      </c>
      <c r="N201" s="752">
        <f t="shared" si="23"/>
        <v>90403</v>
      </c>
      <c r="O201" s="752">
        <f t="shared" si="23"/>
        <v>0</v>
      </c>
      <c r="P201" s="752">
        <f t="shared" si="23"/>
        <v>0</v>
      </c>
      <c r="Q201" s="752">
        <f t="shared" si="23"/>
        <v>0</v>
      </c>
      <c r="R201" s="752">
        <f t="shared" si="23"/>
        <v>50819</v>
      </c>
      <c r="S201" s="752">
        <f t="shared" si="23"/>
        <v>0</v>
      </c>
      <c r="T201" s="752">
        <f t="shared" si="23"/>
        <v>0</v>
      </c>
      <c r="U201" s="752">
        <f t="shared" si="23"/>
        <v>0</v>
      </c>
      <c r="V201" s="752">
        <f t="shared" si="23"/>
        <v>6420</v>
      </c>
      <c r="W201" s="752">
        <f t="shared" si="23"/>
        <v>0</v>
      </c>
      <c r="X201" s="752">
        <f t="shared" si="23"/>
        <v>0</v>
      </c>
      <c r="Y201" s="752">
        <f t="shared" si="23"/>
        <v>0</v>
      </c>
      <c r="Z201" s="752">
        <f t="shared" si="23"/>
        <v>2000</v>
      </c>
      <c r="AA201" s="752">
        <f t="shared" si="23"/>
        <v>0</v>
      </c>
      <c r="AB201" s="752">
        <f t="shared" si="23"/>
        <v>0</v>
      </c>
      <c r="AC201" s="752">
        <f t="shared" si="23"/>
        <v>0</v>
      </c>
      <c r="AD201" s="752">
        <f t="shared" si="23"/>
        <v>2000</v>
      </c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1:46" s="272" customFormat="1" ht="14.25" customHeight="1" thickBot="1" x14ac:dyDescent="0.3">
      <c r="A202" s="68"/>
      <c r="B202" s="68"/>
      <c r="C202" s="68"/>
      <c r="D202" s="271"/>
      <c r="E202" s="16"/>
      <c r="F202" s="16"/>
      <c r="G202" s="16"/>
      <c r="H202" s="16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  <c r="AA202" s="269"/>
      <c r="AB202" s="269"/>
      <c r="AC202" s="269"/>
      <c r="AD202" s="269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</row>
    <row r="203" spans="1:46" s="4" customFormat="1" ht="15.95" customHeight="1" x14ac:dyDescent="0.25">
      <c r="A203" s="68"/>
      <c r="B203" s="68"/>
      <c r="C203" s="68"/>
      <c r="D203" s="25" t="s">
        <v>83</v>
      </c>
      <c r="E203" s="202"/>
      <c r="F203" s="202"/>
      <c r="G203" s="202"/>
      <c r="H203" s="202"/>
      <c r="I203" s="10" t="s">
        <v>74</v>
      </c>
      <c r="J203" s="85" t="s">
        <v>108</v>
      </c>
      <c r="K203" s="17" t="s">
        <v>84</v>
      </c>
      <c r="L203" s="17"/>
      <c r="M203" s="17" t="s">
        <v>115</v>
      </c>
      <c r="N203" s="85"/>
      <c r="O203" s="85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78"/>
      <c r="AA203" s="75"/>
      <c r="AB203" s="75"/>
      <c r="AC203" s="76"/>
      <c r="AD203" s="16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1:46" s="4" customFormat="1" ht="15.95" customHeight="1" x14ac:dyDescent="0.25">
      <c r="A204" s="58"/>
      <c r="B204" s="58"/>
      <c r="C204" s="58"/>
      <c r="D204" s="13"/>
      <c r="E204" s="203"/>
      <c r="F204" s="203"/>
      <c r="G204" s="203"/>
      <c r="H204" s="203"/>
      <c r="I204" s="12" t="s">
        <v>75</v>
      </c>
      <c r="J204" s="20" t="s">
        <v>108</v>
      </c>
      <c r="K204" s="18" t="s">
        <v>85</v>
      </c>
      <c r="L204" s="18"/>
      <c r="M204" s="18" t="s">
        <v>112</v>
      </c>
      <c r="N204" s="20"/>
      <c r="O204" s="20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80"/>
      <c r="AA204" s="76"/>
      <c r="AB204" s="76"/>
      <c r="AC204" s="76"/>
      <c r="AD204" s="16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1:46" s="3" customFormat="1" ht="15.95" customHeight="1" x14ac:dyDescent="0.25">
      <c r="A205" s="65"/>
      <c r="B205" s="66"/>
      <c r="C205" s="67"/>
      <c r="D205" s="81"/>
      <c r="E205" s="203"/>
      <c r="F205" s="203"/>
      <c r="G205" s="203"/>
      <c r="H205" s="203"/>
      <c r="I205" s="12" t="s">
        <v>76</v>
      </c>
      <c r="J205" s="20" t="s">
        <v>108</v>
      </c>
      <c r="K205" s="21" t="s">
        <v>221</v>
      </c>
      <c r="L205" s="18"/>
      <c r="M205" s="20"/>
      <c r="N205" s="20"/>
      <c r="O205" s="20"/>
      <c r="P205" s="21"/>
      <c r="Q205" s="79"/>
      <c r="R205" s="79"/>
      <c r="S205" s="79"/>
      <c r="T205" s="79"/>
      <c r="U205" s="79"/>
      <c r="V205" s="79"/>
      <c r="W205" s="79"/>
      <c r="X205" s="79"/>
      <c r="Y205" s="79"/>
      <c r="Z205" s="82"/>
      <c r="AA205" s="9"/>
      <c r="AB205" s="9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1:46" s="3" customFormat="1" ht="15.95" customHeight="1" thickBot="1" x14ac:dyDescent="0.3">
      <c r="A206" s="4"/>
      <c r="B206" s="66"/>
      <c r="C206" s="67"/>
      <c r="D206" s="83"/>
      <c r="E206" s="204"/>
      <c r="F206" s="204"/>
      <c r="G206" s="204"/>
      <c r="H206" s="204"/>
      <c r="I206" s="11" t="s">
        <v>77</v>
      </c>
      <c r="J206" s="22" t="s">
        <v>108</v>
      </c>
      <c r="K206" s="23" t="s">
        <v>222</v>
      </c>
      <c r="L206" s="24"/>
      <c r="M206" s="22"/>
      <c r="N206" s="22"/>
      <c r="O206" s="22"/>
      <c r="P206" s="23"/>
      <c r="Q206" s="35"/>
      <c r="R206" s="35"/>
      <c r="S206" s="35"/>
      <c r="T206" s="35"/>
      <c r="U206" s="35"/>
      <c r="V206" s="35"/>
      <c r="W206" s="35"/>
      <c r="X206" s="35"/>
      <c r="Y206" s="35"/>
      <c r="Z206" s="14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1:46" s="272" customFormat="1" ht="23.1" customHeight="1" x14ac:dyDescent="0.25">
      <c r="A207" s="68"/>
      <c r="B207" s="68"/>
      <c r="C207" s="68"/>
      <c r="D207" s="271"/>
      <c r="E207" s="16"/>
      <c r="F207" s="16"/>
      <c r="G207" s="16"/>
      <c r="H207" s="16"/>
      <c r="I207" s="269"/>
      <c r="J207" s="269"/>
      <c r="K207" s="269"/>
      <c r="L207" s="269"/>
      <c r="M207" s="269"/>
      <c r="N207" s="269"/>
      <c r="O207" s="269"/>
      <c r="P207" s="269"/>
      <c r="Q207" s="269"/>
      <c r="R207" s="269"/>
      <c r="S207" s="269"/>
      <c r="T207" s="269"/>
      <c r="U207" s="269"/>
      <c r="V207" s="269"/>
      <c r="W207" s="269"/>
      <c r="X207" s="269"/>
      <c r="Y207" s="269"/>
      <c r="Z207" s="269"/>
      <c r="AA207" s="269"/>
      <c r="AB207" s="269"/>
      <c r="AC207" s="269"/>
      <c r="AD207" s="269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</row>
    <row r="208" spans="1:46" ht="15" customHeight="1" x14ac:dyDescent="0.25">
      <c r="AC208" s="1330" t="s">
        <v>828</v>
      </c>
      <c r="AD208" s="1330"/>
    </row>
    <row r="209" spans="1:46" ht="24.75" customHeight="1" x14ac:dyDescent="0.25">
      <c r="A209" s="6"/>
      <c r="D209" s="117" t="s">
        <v>1</v>
      </c>
      <c r="E209" s="177" t="s">
        <v>8</v>
      </c>
      <c r="F209" s="177"/>
      <c r="G209" s="177"/>
      <c r="H209" s="177"/>
      <c r="I209" s="177"/>
      <c r="J209" s="168"/>
      <c r="K209" s="15"/>
      <c r="L209" s="15"/>
      <c r="M209" s="15"/>
      <c r="N209" s="15"/>
      <c r="O209" s="15"/>
      <c r="P209" s="15"/>
      <c r="Q209" s="1"/>
      <c r="AD209" s="5" t="s">
        <v>87</v>
      </c>
    </row>
    <row r="210" spans="1:46" ht="15" customHeight="1" thickBot="1" x14ac:dyDescent="0.3">
      <c r="A210" s="1228" t="s">
        <v>154</v>
      </c>
      <c r="B210" s="1388"/>
      <c r="C210" s="1388"/>
      <c r="D210" s="184" t="s">
        <v>48</v>
      </c>
      <c r="I210" s="7" t="s">
        <v>59</v>
      </c>
      <c r="J210" s="7" t="s">
        <v>60</v>
      </c>
      <c r="K210" s="7" t="s">
        <v>61</v>
      </c>
      <c r="L210" s="7" t="s">
        <v>62</v>
      </c>
      <c r="M210" s="7" t="s">
        <v>63</v>
      </c>
      <c r="N210" s="7" t="s">
        <v>64</v>
      </c>
      <c r="O210" s="7" t="s">
        <v>65</v>
      </c>
      <c r="P210" s="8" t="s">
        <v>66</v>
      </c>
      <c r="Q210" s="8" t="s">
        <v>67</v>
      </c>
      <c r="R210" s="8" t="s">
        <v>68</v>
      </c>
      <c r="S210" s="8" t="s">
        <v>69</v>
      </c>
      <c r="T210" s="8" t="s">
        <v>70</v>
      </c>
      <c r="U210" s="8" t="s">
        <v>73</v>
      </c>
      <c r="V210" s="8" t="s">
        <v>78</v>
      </c>
      <c r="W210" s="8" t="s">
        <v>86</v>
      </c>
      <c r="X210" s="8" t="s">
        <v>92</v>
      </c>
      <c r="Y210" s="8" t="s">
        <v>93</v>
      </c>
      <c r="Z210" s="8" t="s">
        <v>94</v>
      </c>
      <c r="AA210" s="8" t="s">
        <v>95</v>
      </c>
      <c r="AB210" s="7" t="s">
        <v>96</v>
      </c>
      <c r="AC210" s="7" t="s">
        <v>99</v>
      </c>
      <c r="AD210" s="7" t="s">
        <v>109</v>
      </c>
    </row>
    <row r="211" spans="1:46" ht="15.75" customHeight="1" thickBot="1" x14ac:dyDescent="0.25">
      <c r="A211" s="1389"/>
      <c r="B211" s="1390"/>
      <c r="C211" s="1390"/>
      <c r="D211" s="1252" t="s">
        <v>57</v>
      </c>
      <c r="E211" s="1274" t="s">
        <v>100</v>
      </c>
      <c r="F211" s="1276" t="s">
        <v>101</v>
      </c>
      <c r="G211" s="1278" t="s">
        <v>102</v>
      </c>
      <c r="H211" s="1279"/>
      <c r="I211" s="1250" t="s">
        <v>89</v>
      </c>
      <c r="J211" s="39" t="s">
        <v>98</v>
      </c>
      <c r="K211" s="39" t="s">
        <v>72</v>
      </c>
      <c r="L211" s="300" t="s">
        <v>71</v>
      </c>
      <c r="M211" s="1316" t="s">
        <v>212</v>
      </c>
      <c r="N211" s="1317"/>
      <c r="O211" s="1317"/>
      <c r="P211" s="1317"/>
      <c r="Q211" s="1318"/>
      <c r="R211" s="1293" t="s">
        <v>219</v>
      </c>
      <c r="S211" s="1294"/>
      <c r="T211" s="1294"/>
      <c r="U211" s="1294"/>
      <c r="V211" s="1294"/>
      <c r="W211" s="1294"/>
      <c r="X211" s="1294"/>
      <c r="Y211" s="1294"/>
      <c r="Z211" s="1294"/>
      <c r="AA211" s="1294"/>
      <c r="AB211" s="1294"/>
      <c r="AC211" s="1319"/>
      <c r="AD211" s="1248" t="s">
        <v>220</v>
      </c>
    </row>
    <row r="212" spans="1:46" ht="15.75" customHeight="1" x14ac:dyDescent="0.2">
      <c r="A212" s="1234" t="s">
        <v>105</v>
      </c>
      <c r="B212" s="1236" t="s">
        <v>106</v>
      </c>
      <c r="C212" s="1238" t="s">
        <v>107</v>
      </c>
      <c r="D212" s="1253"/>
      <c r="E212" s="1275"/>
      <c r="F212" s="1277"/>
      <c r="G212" s="1280" t="s">
        <v>103</v>
      </c>
      <c r="H212" s="1256" t="s">
        <v>104</v>
      </c>
      <c r="I212" s="1251"/>
      <c r="J212" s="1247" t="s">
        <v>217</v>
      </c>
      <c r="K212" s="1247" t="s">
        <v>218</v>
      </c>
      <c r="L212" s="1325" t="s">
        <v>211</v>
      </c>
      <c r="M212" s="1299" t="s">
        <v>213</v>
      </c>
      <c r="N212" s="1303" t="s">
        <v>110</v>
      </c>
      <c r="O212" s="1303" t="s">
        <v>111</v>
      </c>
      <c r="P212" s="1243" t="s">
        <v>81</v>
      </c>
      <c r="Q212" s="1245" t="s">
        <v>82</v>
      </c>
      <c r="R212" s="1321" t="s">
        <v>158</v>
      </c>
      <c r="S212" s="1312"/>
      <c r="T212" s="1312"/>
      <c r="U212" s="1322"/>
      <c r="V212" s="1321" t="s">
        <v>183</v>
      </c>
      <c r="W212" s="1312"/>
      <c r="X212" s="1312"/>
      <c r="Y212" s="1313"/>
      <c r="Z212" s="1312" t="s">
        <v>215</v>
      </c>
      <c r="AA212" s="1312"/>
      <c r="AB212" s="1312"/>
      <c r="AC212" s="1313"/>
      <c r="AD212" s="1249"/>
    </row>
    <row r="213" spans="1:46" ht="39" customHeight="1" thickBot="1" x14ac:dyDescent="0.25">
      <c r="A213" s="1235"/>
      <c r="B213" s="1237"/>
      <c r="C213" s="1239"/>
      <c r="D213" s="1254"/>
      <c r="E213" s="1323"/>
      <c r="F213" s="1324"/>
      <c r="G213" s="1309"/>
      <c r="H213" s="1310"/>
      <c r="I213" s="1315"/>
      <c r="J213" s="1311"/>
      <c r="K213" s="1311"/>
      <c r="L213" s="1326"/>
      <c r="M213" s="1300"/>
      <c r="N213" s="1320"/>
      <c r="O213" s="1304"/>
      <c r="P213" s="1305"/>
      <c r="Q213" s="1306"/>
      <c r="R213" s="317" t="s">
        <v>79</v>
      </c>
      <c r="S213" s="318" t="s">
        <v>88</v>
      </c>
      <c r="T213" s="174" t="s">
        <v>90</v>
      </c>
      <c r="U213" s="175" t="s">
        <v>91</v>
      </c>
      <c r="V213" s="322" t="s">
        <v>79</v>
      </c>
      <c r="W213" s="323" t="s">
        <v>88</v>
      </c>
      <c r="X213" s="174" t="s">
        <v>90</v>
      </c>
      <c r="Y213" s="175" t="s">
        <v>91</v>
      </c>
      <c r="Z213" s="322" t="s">
        <v>79</v>
      </c>
      <c r="AA213" s="323" t="s">
        <v>88</v>
      </c>
      <c r="AB213" s="174" t="s">
        <v>90</v>
      </c>
      <c r="AC213" s="176" t="s">
        <v>91</v>
      </c>
      <c r="AD213" s="1308"/>
    </row>
    <row r="214" spans="1:46" s="42" customFormat="1" ht="30" customHeight="1" x14ac:dyDescent="0.25">
      <c r="A214" s="407"/>
      <c r="B214" s="409"/>
      <c r="C214" s="1011">
        <v>1004</v>
      </c>
      <c r="D214" s="1015" t="s">
        <v>714</v>
      </c>
      <c r="E214" s="51" t="s">
        <v>275</v>
      </c>
      <c r="F214" s="52">
        <v>400</v>
      </c>
      <c r="G214" s="52">
        <v>2008</v>
      </c>
      <c r="H214" s="454">
        <v>2016</v>
      </c>
      <c r="I214" s="219">
        <f t="shared" ref="I214:I247" si="24">J214+K214+L214+SUM(R214:AD214)</f>
        <v>402</v>
      </c>
      <c r="J214" s="215">
        <v>0</v>
      </c>
      <c r="K214" s="218">
        <v>2</v>
      </c>
      <c r="L214" s="988">
        <f>M214+N214+O214+P214+Q214</f>
        <v>400</v>
      </c>
      <c r="M214" s="977">
        <v>0</v>
      </c>
      <c r="N214" s="1003">
        <v>400</v>
      </c>
      <c r="O214" s="304">
        <v>0</v>
      </c>
      <c r="P214" s="1004">
        <v>0</v>
      </c>
      <c r="Q214" s="231">
        <v>0</v>
      </c>
      <c r="R214" s="319">
        <v>0</v>
      </c>
      <c r="S214" s="320">
        <v>0</v>
      </c>
      <c r="T214" s="217">
        <v>0</v>
      </c>
      <c r="U214" s="218">
        <v>0</v>
      </c>
      <c r="V214" s="319">
        <v>0</v>
      </c>
      <c r="W214" s="320">
        <v>0</v>
      </c>
      <c r="X214" s="217">
        <v>0</v>
      </c>
      <c r="Y214" s="218">
        <v>0</v>
      </c>
      <c r="Z214" s="319">
        <v>0</v>
      </c>
      <c r="AA214" s="320">
        <v>0</v>
      </c>
      <c r="AB214" s="217">
        <v>0</v>
      </c>
      <c r="AC214" s="218">
        <v>0</v>
      </c>
      <c r="AD214" s="216">
        <v>0</v>
      </c>
      <c r="AE214" s="485"/>
      <c r="AF214" s="485"/>
      <c r="AG214" s="485"/>
      <c r="AH214" s="485"/>
      <c r="AI214" s="485"/>
      <c r="AJ214" s="485"/>
      <c r="AK214" s="485"/>
      <c r="AL214" s="485"/>
      <c r="AM214" s="485"/>
      <c r="AN214" s="485"/>
      <c r="AO214" s="485"/>
      <c r="AP214" s="485"/>
      <c r="AQ214" s="485"/>
      <c r="AR214" s="485"/>
      <c r="AS214" s="485"/>
      <c r="AT214" s="485"/>
    </row>
    <row r="215" spans="1:46" s="42" customFormat="1" ht="30" customHeight="1" x14ac:dyDescent="0.25">
      <c r="A215" s="407"/>
      <c r="B215" s="409"/>
      <c r="C215" s="1011">
        <v>3120</v>
      </c>
      <c r="D215" s="1016" t="s">
        <v>715</v>
      </c>
      <c r="E215" s="181" t="s">
        <v>239</v>
      </c>
      <c r="F215" s="182">
        <v>400</v>
      </c>
      <c r="G215" s="182">
        <v>2008</v>
      </c>
      <c r="H215" s="442">
        <v>2016</v>
      </c>
      <c r="I215" s="219">
        <f t="shared" si="24"/>
        <v>33281</v>
      </c>
      <c r="J215" s="208">
        <v>5661</v>
      </c>
      <c r="K215" s="232">
        <v>11000</v>
      </c>
      <c r="L215" s="988">
        <f t="shared" ref="L215:L247" si="25">M215+N215+O215+P215+Q215</f>
        <v>16620</v>
      </c>
      <c r="M215" s="1005">
        <v>14620</v>
      </c>
      <c r="N215" s="309">
        <v>2000</v>
      </c>
      <c r="O215" s="309">
        <v>0</v>
      </c>
      <c r="P215" s="979">
        <v>0</v>
      </c>
      <c r="Q215" s="232">
        <v>0</v>
      </c>
      <c r="R215" s="324">
        <v>0</v>
      </c>
      <c r="S215" s="325">
        <v>0</v>
      </c>
      <c r="T215" s="210">
        <v>0</v>
      </c>
      <c r="U215" s="232">
        <v>0</v>
      </c>
      <c r="V215" s="324">
        <v>0</v>
      </c>
      <c r="W215" s="325">
        <v>0</v>
      </c>
      <c r="X215" s="210">
        <v>0</v>
      </c>
      <c r="Y215" s="232">
        <v>0</v>
      </c>
      <c r="Z215" s="324">
        <v>0</v>
      </c>
      <c r="AA215" s="325">
        <v>0</v>
      </c>
      <c r="AB215" s="210">
        <v>0</v>
      </c>
      <c r="AC215" s="232">
        <v>0</v>
      </c>
      <c r="AD215" s="209">
        <v>0</v>
      </c>
      <c r="AE215" s="485"/>
      <c r="AF215" s="485"/>
      <c r="AG215" s="485"/>
      <c r="AH215" s="485"/>
      <c r="AI215" s="485"/>
      <c r="AJ215" s="485"/>
      <c r="AK215" s="485"/>
      <c r="AL215" s="485"/>
      <c r="AM215" s="485"/>
      <c r="AN215" s="485"/>
      <c r="AO215" s="485"/>
      <c r="AP215" s="485"/>
      <c r="AQ215" s="485"/>
      <c r="AR215" s="485"/>
      <c r="AS215" s="485"/>
      <c r="AT215" s="485"/>
    </row>
    <row r="216" spans="1:46" s="42" customFormat="1" ht="30" customHeight="1" x14ac:dyDescent="0.25">
      <c r="A216" s="407"/>
      <c r="B216" s="409"/>
      <c r="C216" s="1011">
        <v>7032</v>
      </c>
      <c r="D216" s="948" t="s">
        <v>716</v>
      </c>
      <c r="E216" s="994" t="s">
        <v>256</v>
      </c>
      <c r="F216" s="182">
        <v>400</v>
      </c>
      <c r="G216" s="182">
        <v>2005</v>
      </c>
      <c r="H216" s="442">
        <v>2016</v>
      </c>
      <c r="I216" s="219">
        <f t="shared" si="24"/>
        <v>72200</v>
      </c>
      <c r="J216" s="215">
        <v>7200</v>
      </c>
      <c r="K216" s="218">
        <v>35000</v>
      </c>
      <c r="L216" s="988">
        <f t="shared" si="25"/>
        <v>30000</v>
      </c>
      <c r="M216" s="1005">
        <v>0</v>
      </c>
      <c r="N216" s="309">
        <v>30000</v>
      </c>
      <c r="O216" s="306">
        <v>0</v>
      </c>
      <c r="P216" s="979">
        <v>0</v>
      </c>
      <c r="Q216" s="218">
        <v>0</v>
      </c>
      <c r="R216" s="319">
        <v>0</v>
      </c>
      <c r="S216" s="320">
        <v>0</v>
      </c>
      <c r="T216" s="217">
        <v>0</v>
      </c>
      <c r="U216" s="218">
        <v>0</v>
      </c>
      <c r="V216" s="319">
        <v>0</v>
      </c>
      <c r="W216" s="320">
        <v>0</v>
      </c>
      <c r="X216" s="217">
        <v>0</v>
      </c>
      <c r="Y216" s="218">
        <v>0</v>
      </c>
      <c r="Z216" s="319">
        <v>0</v>
      </c>
      <c r="AA216" s="320">
        <v>0</v>
      </c>
      <c r="AB216" s="217">
        <v>0</v>
      </c>
      <c r="AC216" s="218">
        <v>0</v>
      </c>
      <c r="AD216" s="216">
        <v>0</v>
      </c>
      <c r="AE216" s="485"/>
      <c r="AF216" s="485"/>
      <c r="AG216" s="485"/>
      <c r="AH216" s="485"/>
      <c r="AI216" s="485"/>
      <c r="AJ216" s="485"/>
      <c r="AK216" s="485"/>
      <c r="AL216" s="485"/>
      <c r="AM216" s="485"/>
      <c r="AN216" s="485"/>
      <c r="AO216" s="485"/>
      <c r="AP216" s="485"/>
      <c r="AQ216" s="485"/>
      <c r="AR216" s="485"/>
      <c r="AS216" s="485"/>
      <c r="AT216" s="485"/>
    </row>
    <row r="217" spans="1:46" s="42" customFormat="1" ht="30" customHeight="1" x14ac:dyDescent="0.25">
      <c r="A217" s="407"/>
      <c r="B217" s="409"/>
      <c r="C217" s="1011">
        <v>7039</v>
      </c>
      <c r="D217" s="1017" t="s">
        <v>717</v>
      </c>
      <c r="E217" s="995" t="s">
        <v>312</v>
      </c>
      <c r="F217" s="54">
        <v>400</v>
      </c>
      <c r="G217" s="54">
        <v>2004</v>
      </c>
      <c r="H217" s="197">
        <v>2019</v>
      </c>
      <c r="I217" s="219">
        <f t="shared" si="24"/>
        <v>156561</v>
      </c>
      <c r="J217" s="215">
        <v>5923</v>
      </c>
      <c r="K217" s="218">
        <v>15000</v>
      </c>
      <c r="L217" s="988">
        <f t="shared" si="25"/>
        <v>41651</v>
      </c>
      <c r="M217" s="980">
        <v>21651</v>
      </c>
      <c r="N217" s="309">
        <v>20000</v>
      </c>
      <c r="O217" s="306">
        <v>0</v>
      </c>
      <c r="P217" s="979">
        <v>0</v>
      </c>
      <c r="Q217" s="218">
        <v>0</v>
      </c>
      <c r="R217" s="319">
        <v>20000</v>
      </c>
      <c r="S217" s="320">
        <v>0</v>
      </c>
      <c r="T217" s="217">
        <v>0</v>
      </c>
      <c r="U217" s="218">
        <v>0</v>
      </c>
      <c r="V217" s="319">
        <v>43987</v>
      </c>
      <c r="W217" s="320">
        <v>0</v>
      </c>
      <c r="X217" s="217">
        <v>0</v>
      </c>
      <c r="Y217" s="218">
        <v>0</v>
      </c>
      <c r="Z217" s="319">
        <v>30000</v>
      </c>
      <c r="AA217" s="320">
        <v>0</v>
      </c>
      <c r="AB217" s="217">
        <v>0</v>
      </c>
      <c r="AC217" s="218">
        <v>0</v>
      </c>
      <c r="AD217" s="216">
        <v>0</v>
      </c>
      <c r="AE217" s="485"/>
      <c r="AF217" s="485"/>
      <c r="AG217" s="485"/>
      <c r="AH217" s="485"/>
      <c r="AI217" s="485"/>
      <c r="AJ217" s="485"/>
      <c r="AK217" s="485"/>
      <c r="AL217" s="485"/>
      <c r="AM217" s="485"/>
      <c r="AN217" s="485"/>
      <c r="AO217" s="485"/>
      <c r="AP217" s="485"/>
      <c r="AQ217" s="485"/>
      <c r="AR217" s="485"/>
      <c r="AS217" s="485"/>
      <c r="AT217" s="485"/>
    </row>
    <row r="218" spans="1:46" s="42" customFormat="1" ht="30" customHeight="1" x14ac:dyDescent="0.25">
      <c r="A218" s="407"/>
      <c r="B218" s="409"/>
      <c r="C218" s="1011">
        <v>7040</v>
      </c>
      <c r="D218" s="950" t="s">
        <v>718</v>
      </c>
      <c r="E218" s="995" t="s">
        <v>719</v>
      </c>
      <c r="F218" s="54">
        <v>400</v>
      </c>
      <c r="G218" s="54">
        <v>2004</v>
      </c>
      <c r="H218" s="197">
        <v>2019</v>
      </c>
      <c r="I218" s="219">
        <f t="shared" si="24"/>
        <v>352332</v>
      </c>
      <c r="J218" s="215">
        <v>13675</v>
      </c>
      <c r="K218" s="218">
        <v>0</v>
      </c>
      <c r="L218" s="988">
        <f t="shared" si="25"/>
        <v>1100</v>
      </c>
      <c r="M218" s="980">
        <v>240</v>
      </c>
      <c r="N218" s="309">
        <v>860</v>
      </c>
      <c r="O218" s="306">
        <v>0</v>
      </c>
      <c r="P218" s="979">
        <v>0</v>
      </c>
      <c r="Q218" s="218">
        <v>0</v>
      </c>
      <c r="R218" s="319">
        <v>100000</v>
      </c>
      <c r="S218" s="320">
        <v>0</v>
      </c>
      <c r="T218" s="217">
        <v>0</v>
      </c>
      <c r="U218" s="218">
        <v>0</v>
      </c>
      <c r="V218" s="319">
        <v>100000</v>
      </c>
      <c r="W218" s="320">
        <v>0</v>
      </c>
      <c r="X218" s="217">
        <v>0</v>
      </c>
      <c r="Y218" s="218">
        <v>0</v>
      </c>
      <c r="Z218" s="319">
        <v>137557</v>
      </c>
      <c r="AA218" s="320">
        <v>0</v>
      </c>
      <c r="AB218" s="217">
        <v>0</v>
      </c>
      <c r="AC218" s="218">
        <v>0</v>
      </c>
      <c r="AD218" s="216">
        <v>0</v>
      </c>
      <c r="AE218" s="485"/>
      <c r="AF218" s="485"/>
      <c r="AG218" s="485"/>
      <c r="AH218" s="485"/>
      <c r="AI218" s="485"/>
      <c r="AJ218" s="485"/>
      <c r="AK218" s="485"/>
      <c r="AL218" s="485"/>
      <c r="AM218" s="485"/>
      <c r="AN218" s="485"/>
      <c r="AO218" s="485"/>
      <c r="AP218" s="485"/>
      <c r="AQ218" s="485"/>
      <c r="AR218" s="485"/>
      <c r="AS218" s="485"/>
      <c r="AT218" s="485"/>
    </row>
    <row r="219" spans="1:46" s="491" customFormat="1" ht="30" customHeight="1" x14ac:dyDescent="0.25">
      <c r="A219" s="517"/>
      <c r="B219" s="518"/>
      <c r="C219" s="1011">
        <v>7049</v>
      </c>
      <c r="D219" s="948" t="s">
        <v>720</v>
      </c>
      <c r="E219" s="994" t="s">
        <v>312</v>
      </c>
      <c r="F219" s="182">
        <v>400</v>
      </c>
      <c r="G219" s="182">
        <v>2005</v>
      </c>
      <c r="H219" s="442">
        <v>2016</v>
      </c>
      <c r="I219" s="219">
        <f t="shared" si="24"/>
        <v>52400</v>
      </c>
      <c r="J219" s="215">
        <v>21400</v>
      </c>
      <c r="K219" s="218">
        <v>16000</v>
      </c>
      <c r="L219" s="988">
        <f t="shared" si="25"/>
        <v>15000</v>
      </c>
      <c r="M219" s="980">
        <v>0</v>
      </c>
      <c r="N219" s="309">
        <v>15000</v>
      </c>
      <c r="O219" s="306">
        <v>0</v>
      </c>
      <c r="P219" s="979">
        <v>0</v>
      </c>
      <c r="Q219" s="218">
        <v>0</v>
      </c>
      <c r="R219" s="319">
        <v>0</v>
      </c>
      <c r="S219" s="320">
        <v>0</v>
      </c>
      <c r="T219" s="217">
        <v>0</v>
      </c>
      <c r="U219" s="218">
        <v>0</v>
      </c>
      <c r="V219" s="319">
        <v>0</v>
      </c>
      <c r="W219" s="320">
        <v>0</v>
      </c>
      <c r="X219" s="217">
        <v>0</v>
      </c>
      <c r="Y219" s="218">
        <v>0</v>
      </c>
      <c r="Z219" s="319">
        <v>0</v>
      </c>
      <c r="AA219" s="320">
        <v>0</v>
      </c>
      <c r="AB219" s="217">
        <v>0</v>
      </c>
      <c r="AC219" s="218">
        <v>0</v>
      </c>
      <c r="AD219" s="216">
        <v>0</v>
      </c>
    </row>
    <row r="220" spans="1:46" s="491" customFormat="1" ht="30" customHeight="1" x14ac:dyDescent="0.25">
      <c r="A220" s="519"/>
      <c r="B220" s="518"/>
      <c r="C220" s="1011">
        <v>7080</v>
      </c>
      <c r="D220" s="950" t="s">
        <v>721</v>
      </c>
      <c r="E220" s="996" t="s">
        <v>722</v>
      </c>
      <c r="F220" s="54">
        <v>400</v>
      </c>
      <c r="G220" s="54">
        <v>2005</v>
      </c>
      <c r="H220" s="197">
        <v>2017</v>
      </c>
      <c r="I220" s="219">
        <f t="shared" si="24"/>
        <v>45096</v>
      </c>
      <c r="J220" s="215">
        <v>2039</v>
      </c>
      <c r="K220" s="218">
        <v>0</v>
      </c>
      <c r="L220" s="988">
        <f t="shared" si="25"/>
        <v>30300</v>
      </c>
      <c r="M220" s="980">
        <v>300</v>
      </c>
      <c r="N220" s="309">
        <v>30000</v>
      </c>
      <c r="O220" s="306">
        <v>0</v>
      </c>
      <c r="P220" s="979">
        <v>0</v>
      </c>
      <c r="Q220" s="218">
        <v>0</v>
      </c>
      <c r="R220" s="319">
        <v>12757</v>
      </c>
      <c r="S220" s="320">
        <v>0</v>
      </c>
      <c r="T220" s="217">
        <v>0</v>
      </c>
      <c r="U220" s="218">
        <v>0</v>
      </c>
      <c r="V220" s="319">
        <v>0</v>
      </c>
      <c r="W220" s="320">
        <v>0</v>
      </c>
      <c r="X220" s="217">
        <v>0</v>
      </c>
      <c r="Y220" s="218">
        <v>0</v>
      </c>
      <c r="Z220" s="319">
        <v>0</v>
      </c>
      <c r="AA220" s="320">
        <v>0</v>
      </c>
      <c r="AB220" s="217">
        <v>0</v>
      </c>
      <c r="AC220" s="218">
        <v>0</v>
      </c>
      <c r="AD220" s="216">
        <v>0</v>
      </c>
      <c r="AE220" s="459"/>
    </row>
    <row r="221" spans="1:46" s="491" customFormat="1" ht="30" customHeight="1" x14ac:dyDescent="0.25">
      <c r="A221" s="517"/>
      <c r="B221" s="518"/>
      <c r="C221" s="1011">
        <v>7081</v>
      </c>
      <c r="D221" s="950" t="s">
        <v>723</v>
      </c>
      <c r="E221" s="969" t="s">
        <v>702</v>
      </c>
      <c r="F221" s="172">
        <v>400</v>
      </c>
      <c r="G221" s="172">
        <v>2004</v>
      </c>
      <c r="H221" s="609">
        <v>2020</v>
      </c>
      <c r="I221" s="219">
        <f t="shared" si="24"/>
        <v>297300</v>
      </c>
      <c r="J221" s="215">
        <v>47242</v>
      </c>
      <c r="K221" s="218">
        <v>5600</v>
      </c>
      <c r="L221" s="988">
        <f t="shared" si="25"/>
        <v>3100</v>
      </c>
      <c r="M221" s="980">
        <v>1100</v>
      </c>
      <c r="N221" s="309">
        <v>2000</v>
      </c>
      <c r="O221" s="306">
        <v>0</v>
      </c>
      <c r="P221" s="979">
        <v>0</v>
      </c>
      <c r="Q221" s="218">
        <v>0</v>
      </c>
      <c r="R221" s="319">
        <v>60000</v>
      </c>
      <c r="S221" s="320">
        <v>0</v>
      </c>
      <c r="T221" s="217">
        <v>0</v>
      </c>
      <c r="U221" s="218">
        <v>0</v>
      </c>
      <c r="V221" s="319">
        <v>80000</v>
      </c>
      <c r="W221" s="320">
        <v>0</v>
      </c>
      <c r="X221" s="217">
        <v>0</v>
      </c>
      <c r="Y221" s="218">
        <v>0</v>
      </c>
      <c r="Z221" s="319">
        <v>60000</v>
      </c>
      <c r="AA221" s="320">
        <v>0</v>
      </c>
      <c r="AB221" s="217">
        <v>0</v>
      </c>
      <c r="AC221" s="218">
        <v>0</v>
      </c>
      <c r="AD221" s="216">
        <v>41358</v>
      </c>
    </row>
    <row r="222" spans="1:46" s="491" customFormat="1" ht="30" customHeight="1" x14ac:dyDescent="0.25">
      <c r="A222" s="517"/>
      <c r="B222" s="518"/>
      <c r="C222" s="1011">
        <v>7085</v>
      </c>
      <c r="D222" s="950" t="s">
        <v>724</v>
      </c>
      <c r="E222" s="996" t="s">
        <v>254</v>
      </c>
      <c r="F222" s="173">
        <v>400</v>
      </c>
      <c r="G222" s="173">
        <v>2004</v>
      </c>
      <c r="H222" s="660">
        <v>2016</v>
      </c>
      <c r="I222" s="219">
        <f t="shared" si="24"/>
        <v>55069</v>
      </c>
      <c r="J222" s="1006">
        <v>6496</v>
      </c>
      <c r="K222" s="1007">
        <v>18573</v>
      </c>
      <c r="L222" s="988">
        <f t="shared" si="25"/>
        <v>30000</v>
      </c>
      <c r="M222" s="980"/>
      <c r="N222" s="309">
        <v>30000</v>
      </c>
      <c r="O222" s="306">
        <v>0</v>
      </c>
      <c r="P222" s="979">
        <v>0</v>
      </c>
      <c r="Q222" s="218">
        <v>0</v>
      </c>
      <c r="R222" s="319">
        <v>0</v>
      </c>
      <c r="S222" s="320">
        <v>0</v>
      </c>
      <c r="T222" s="217">
        <v>0</v>
      </c>
      <c r="U222" s="218">
        <v>0</v>
      </c>
      <c r="V222" s="319">
        <v>0</v>
      </c>
      <c r="W222" s="320">
        <v>0</v>
      </c>
      <c r="X222" s="217">
        <v>0</v>
      </c>
      <c r="Y222" s="218">
        <v>0</v>
      </c>
      <c r="Z222" s="319">
        <v>0</v>
      </c>
      <c r="AA222" s="320">
        <v>0</v>
      </c>
      <c r="AB222" s="217">
        <v>0</v>
      </c>
      <c r="AC222" s="218">
        <v>0</v>
      </c>
      <c r="AD222" s="216">
        <v>0</v>
      </c>
    </row>
    <row r="223" spans="1:46" s="491" customFormat="1" ht="30" customHeight="1" x14ac:dyDescent="0.25">
      <c r="A223" s="517"/>
      <c r="B223" s="518"/>
      <c r="C223" s="1011">
        <v>7086</v>
      </c>
      <c r="D223" s="950" t="s">
        <v>725</v>
      </c>
      <c r="E223" s="969" t="s">
        <v>592</v>
      </c>
      <c r="F223" s="172">
        <v>400</v>
      </c>
      <c r="G223" s="172">
        <v>2006</v>
      </c>
      <c r="H223" s="609">
        <v>2016</v>
      </c>
      <c r="I223" s="219">
        <f t="shared" si="24"/>
        <v>47164</v>
      </c>
      <c r="J223" s="215">
        <v>6164</v>
      </c>
      <c r="K223" s="218">
        <v>23000</v>
      </c>
      <c r="L223" s="988">
        <f t="shared" si="25"/>
        <v>18000</v>
      </c>
      <c r="M223" s="980">
        <v>0</v>
      </c>
      <c r="N223" s="309">
        <v>18000</v>
      </c>
      <c r="O223" s="306">
        <v>0</v>
      </c>
      <c r="P223" s="979">
        <v>0</v>
      </c>
      <c r="Q223" s="218">
        <v>0</v>
      </c>
      <c r="R223" s="319">
        <v>0</v>
      </c>
      <c r="S223" s="320">
        <v>0</v>
      </c>
      <c r="T223" s="217">
        <v>0</v>
      </c>
      <c r="U223" s="218">
        <v>0</v>
      </c>
      <c r="V223" s="319">
        <v>0</v>
      </c>
      <c r="W223" s="320">
        <v>0</v>
      </c>
      <c r="X223" s="217">
        <v>0</v>
      </c>
      <c r="Y223" s="218">
        <v>0</v>
      </c>
      <c r="Z223" s="319">
        <v>0</v>
      </c>
      <c r="AA223" s="320">
        <v>0</v>
      </c>
      <c r="AB223" s="217">
        <v>0</v>
      </c>
      <c r="AC223" s="218">
        <v>0</v>
      </c>
      <c r="AD223" s="216">
        <v>0</v>
      </c>
    </row>
    <row r="224" spans="1:46" s="491" customFormat="1" ht="30" customHeight="1" x14ac:dyDescent="0.25">
      <c r="A224" s="517"/>
      <c r="B224" s="518"/>
      <c r="C224" s="1011">
        <v>7087</v>
      </c>
      <c r="D224" s="948" t="s">
        <v>726</v>
      </c>
      <c r="E224" s="996" t="s">
        <v>239</v>
      </c>
      <c r="F224" s="173">
        <v>400</v>
      </c>
      <c r="G224" s="173">
        <v>2004</v>
      </c>
      <c r="H224" s="660">
        <v>2016</v>
      </c>
      <c r="I224" s="219">
        <f t="shared" si="24"/>
        <v>72200</v>
      </c>
      <c r="J224" s="215">
        <v>32200</v>
      </c>
      <c r="K224" s="218">
        <v>25000</v>
      </c>
      <c r="L224" s="988">
        <f t="shared" si="25"/>
        <v>15000</v>
      </c>
      <c r="M224" s="1005">
        <v>0</v>
      </c>
      <c r="N224" s="309">
        <v>15000</v>
      </c>
      <c r="O224" s="306">
        <v>0</v>
      </c>
      <c r="P224" s="979">
        <v>0</v>
      </c>
      <c r="Q224" s="218">
        <v>0</v>
      </c>
      <c r="R224" s="319">
        <v>0</v>
      </c>
      <c r="S224" s="320">
        <v>0</v>
      </c>
      <c r="T224" s="217">
        <v>0</v>
      </c>
      <c r="U224" s="218">
        <v>0</v>
      </c>
      <c r="V224" s="319">
        <v>0</v>
      </c>
      <c r="W224" s="320">
        <v>0</v>
      </c>
      <c r="X224" s="217">
        <v>0</v>
      </c>
      <c r="Y224" s="218">
        <v>0</v>
      </c>
      <c r="Z224" s="319">
        <v>0</v>
      </c>
      <c r="AA224" s="320">
        <v>0</v>
      </c>
      <c r="AB224" s="217">
        <v>0</v>
      </c>
      <c r="AC224" s="218">
        <v>0</v>
      </c>
      <c r="AD224" s="216">
        <v>0</v>
      </c>
    </row>
    <row r="225" spans="1:30" s="491" customFormat="1" ht="30" customHeight="1" x14ac:dyDescent="0.25">
      <c r="A225" s="517"/>
      <c r="B225" s="518"/>
      <c r="C225" s="1011">
        <v>7088</v>
      </c>
      <c r="D225" s="948" t="s">
        <v>727</v>
      </c>
      <c r="E225" s="996" t="s">
        <v>227</v>
      </c>
      <c r="F225" s="172">
        <v>400</v>
      </c>
      <c r="G225" s="172">
        <v>2004</v>
      </c>
      <c r="H225" s="609">
        <v>2020</v>
      </c>
      <c r="I225" s="219">
        <f t="shared" si="24"/>
        <v>71300</v>
      </c>
      <c r="J225" s="215">
        <v>17454</v>
      </c>
      <c r="K225" s="218">
        <v>200</v>
      </c>
      <c r="L225" s="988">
        <f t="shared" si="25"/>
        <v>860</v>
      </c>
      <c r="M225" s="980">
        <v>660</v>
      </c>
      <c r="N225" s="309">
        <v>200</v>
      </c>
      <c r="O225" s="306">
        <v>0</v>
      </c>
      <c r="P225" s="979">
        <v>0</v>
      </c>
      <c r="Q225" s="218">
        <v>0</v>
      </c>
      <c r="R225" s="319">
        <v>300</v>
      </c>
      <c r="S225" s="320">
        <v>0</v>
      </c>
      <c r="T225" s="217">
        <v>0</v>
      </c>
      <c r="U225" s="218">
        <v>0</v>
      </c>
      <c r="V225" s="319">
        <v>300</v>
      </c>
      <c r="W225" s="320">
        <v>0</v>
      </c>
      <c r="X225" s="217">
        <v>0</v>
      </c>
      <c r="Y225" s="218">
        <v>0</v>
      </c>
      <c r="Z225" s="319">
        <v>500</v>
      </c>
      <c r="AA225" s="320">
        <v>0</v>
      </c>
      <c r="AB225" s="217">
        <v>0</v>
      </c>
      <c r="AC225" s="218">
        <v>0</v>
      </c>
      <c r="AD225" s="216">
        <v>51686</v>
      </c>
    </row>
    <row r="226" spans="1:30" s="491" customFormat="1" ht="30" customHeight="1" x14ac:dyDescent="0.25">
      <c r="A226" s="517"/>
      <c r="B226" s="518"/>
      <c r="C226" s="1011">
        <v>7089</v>
      </c>
      <c r="D226" s="948" t="s">
        <v>728</v>
      </c>
      <c r="E226" s="995" t="s">
        <v>239</v>
      </c>
      <c r="F226" s="997">
        <v>400</v>
      </c>
      <c r="G226" s="997">
        <v>2011</v>
      </c>
      <c r="H226" s="998">
        <v>2016</v>
      </c>
      <c r="I226" s="219">
        <f t="shared" si="24"/>
        <v>19000</v>
      </c>
      <c r="J226" s="983">
        <v>12000</v>
      </c>
      <c r="K226" s="981">
        <v>2000</v>
      </c>
      <c r="L226" s="988">
        <f t="shared" si="25"/>
        <v>5000</v>
      </c>
      <c r="M226" s="980">
        <v>0</v>
      </c>
      <c r="N226" s="309">
        <v>5000</v>
      </c>
      <c r="O226" s="306">
        <v>0</v>
      </c>
      <c r="P226" s="979">
        <v>0</v>
      </c>
      <c r="Q226" s="218">
        <v>0</v>
      </c>
      <c r="R226" s="319">
        <v>0</v>
      </c>
      <c r="S226" s="320">
        <v>0</v>
      </c>
      <c r="T226" s="217">
        <v>0</v>
      </c>
      <c r="U226" s="218">
        <v>0</v>
      </c>
      <c r="V226" s="319">
        <v>0</v>
      </c>
      <c r="W226" s="320">
        <v>0</v>
      </c>
      <c r="X226" s="217">
        <v>0</v>
      </c>
      <c r="Y226" s="218">
        <v>0</v>
      </c>
      <c r="Z226" s="319">
        <v>0</v>
      </c>
      <c r="AA226" s="320">
        <v>0</v>
      </c>
      <c r="AB226" s="217">
        <v>0</v>
      </c>
      <c r="AC226" s="218">
        <v>0</v>
      </c>
      <c r="AD226" s="216">
        <v>0</v>
      </c>
    </row>
    <row r="227" spans="1:30" s="491" customFormat="1" ht="30" customHeight="1" x14ac:dyDescent="0.25">
      <c r="A227" s="517"/>
      <c r="B227" s="518"/>
      <c r="C227" s="1011">
        <v>7091</v>
      </c>
      <c r="D227" s="950" t="s">
        <v>729</v>
      </c>
      <c r="E227" s="994" t="s">
        <v>722</v>
      </c>
      <c r="F227" s="54">
        <v>400</v>
      </c>
      <c r="G227" s="54">
        <v>2005</v>
      </c>
      <c r="H227" s="197">
        <v>2019</v>
      </c>
      <c r="I227" s="219">
        <f t="shared" si="24"/>
        <v>198007</v>
      </c>
      <c r="J227" s="215">
        <v>4831</v>
      </c>
      <c r="K227" s="218">
        <v>0</v>
      </c>
      <c r="L227" s="988">
        <f t="shared" si="25"/>
        <v>1100</v>
      </c>
      <c r="M227" s="980">
        <v>100</v>
      </c>
      <c r="N227" s="309">
        <v>1000</v>
      </c>
      <c r="O227" s="306">
        <v>0</v>
      </c>
      <c r="P227" s="979">
        <v>0</v>
      </c>
      <c r="Q227" s="218">
        <v>0</v>
      </c>
      <c r="R227" s="319">
        <v>50000</v>
      </c>
      <c r="S227" s="320">
        <v>0</v>
      </c>
      <c r="T227" s="217">
        <v>0</v>
      </c>
      <c r="U227" s="218">
        <v>0</v>
      </c>
      <c r="V227" s="319">
        <v>100000</v>
      </c>
      <c r="W227" s="320">
        <v>0</v>
      </c>
      <c r="X227" s="217">
        <v>0</v>
      </c>
      <c r="Y227" s="218">
        <v>0</v>
      </c>
      <c r="Z227" s="319">
        <v>42076</v>
      </c>
      <c r="AA227" s="320">
        <v>0</v>
      </c>
      <c r="AB227" s="217">
        <v>0</v>
      </c>
      <c r="AC227" s="218">
        <v>0</v>
      </c>
      <c r="AD227" s="216">
        <v>0</v>
      </c>
    </row>
    <row r="228" spans="1:30" s="491" customFormat="1" ht="30" customHeight="1" x14ac:dyDescent="0.25">
      <c r="A228" s="517"/>
      <c r="B228" s="518"/>
      <c r="C228" s="1011">
        <v>7092</v>
      </c>
      <c r="D228" s="948" t="s">
        <v>730</v>
      </c>
      <c r="E228" s="994" t="s">
        <v>231</v>
      </c>
      <c r="F228" s="182">
        <v>400</v>
      </c>
      <c r="G228" s="182">
        <v>2009</v>
      </c>
      <c r="H228" s="442">
        <v>2016</v>
      </c>
      <c r="I228" s="219">
        <f t="shared" si="24"/>
        <v>11600</v>
      </c>
      <c r="J228" s="215">
        <v>10100</v>
      </c>
      <c r="K228" s="218">
        <v>500</v>
      </c>
      <c r="L228" s="988">
        <f t="shared" si="25"/>
        <v>1000</v>
      </c>
      <c r="M228" s="980">
        <v>0</v>
      </c>
      <c r="N228" s="309">
        <v>1000</v>
      </c>
      <c r="O228" s="306">
        <v>0</v>
      </c>
      <c r="P228" s="979">
        <v>0</v>
      </c>
      <c r="Q228" s="218">
        <v>0</v>
      </c>
      <c r="R228" s="319">
        <v>0</v>
      </c>
      <c r="S228" s="320">
        <v>0</v>
      </c>
      <c r="T228" s="217">
        <v>0</v>
      </c>
      <c r="U228" s="218">
        <v>0</v>
      </c>
      <c r="V228" s="319">
        <v>0</v>
      </c>
      <c r="W228" s="320">
        <v>0</v>
      </c>
      <c r="X228" s="217">
        <v>0</v>
      </c>
      <c r="Y228" s="218">
        <v>0</v>
      </c>
      <c r="Z228" s="319">
        <v>0</v>
      </c>
      <c r="AA228" s="320">
        <v>0</v>
      </c>
      <c r="AB228" s="217">
        <v>0</v>
      </c>
      <c r="AC228" s="218">
        <v>0</v>
      </c>
      <c r="AD228" s="216">
        <v>0</v>
      </c>
    </row>
    <row r="229" spans="1:30" s="491" customFormat="1" ht="30" customHeight="1" x14ac:dyDescent="0.25">
      <c r="A229" s="517"/>
      <c r="B229" s="518"/>
      <c r="C229" s="1011">
        <v>7093</v>
      </c>
      <c r="D229" s="950" t="s">
        <v>731</v>
      </c>
      <c r="E229" s="53" t="s">
        <v>231</v>
      </c>
      <c r="F229" s="54">
        <v>400</v>
      </c>
      <c r="G229" s="54">
        <v>2005</v>
      </c>
      <c r="H229" s="197">
        <v>2017</v>
      </c>
      <c r="I229" s="219">
        <f t="shared" si="24"/>
        <v>152893</v>
      </c>
      <c r="J229" s="215">
        <v>2693</v>
      </c>
      <c r="K229" s="218">
        <v>50</v>
      </c>
      <c r="L229" s="988">
        <f t="shared" si="25"/>
        <v>1150</v>
      </c>
      <c r="M229" s="980">
        <v>1150</v>
      </c>
      <c r="N229" s="309">
        <v>0</v>
      </c>
      <c r="O229" s="306">
        <v>0</v>
      </c>
      <c r="P229" s="979">
        <v>0</v>
      </c>
      <c r="Q229" s="218">
        <v>0</v>
      </c>
      <c r="R229" s="319">
        <v>1000</v>
      </c>
      <c r="S229" s="320">
        <v>0</v>
      </c>
      <c r="T229" s="217"/>
      <c r="U229" s="218"/>
      <c r="V229" s="319">
        <v>0</v>
      </c>
      <c r="W229" s="320">
        <v>0</v>
      </c>
      <c r="X229" s="217">
        <v>0</v>
      </c>
      <c r="Y229" s="218">
        <v>0</v>
      </c>
      <c r="Z229" s="319">
        <v>50000</v>
      </c>
      <c r="AA229" s="320">
        <v>0</v>
      </c>
      <c r="AB229" s="217">
        <v>50000</v>
      </c>
      <c r="AC229" s="218">
        <v>0</v>
      </c>
      <c r="AD229" s="216">
        <v>48000</v>
      </c>
    </row>
    <row r="230" spans="1:30" s="491" customFormat="1" ht="30" customHeight="1" x14ac:dyDescent="0.25">
      <c r="A230" s="517"/>
      <c r="B230" s="518"/>
      <c r="C230" s="1011">
        <v>7094</v>
      </c>
      <c r="D230" s="950" t="s">
        <v>732</v>
      </c>
      <c r="E230" s="994" t="s">
        <v>233</v>
      </c>
      <c r="F230" s="54">
        <v>400</v>
      </c>
      <c r="G230" s="54">
        <v>2007</v>
      </c>
      <c r="H230" s="197">
        <v>2016</v>
      </c>
      <c r="I230" s="219">
        <f t="shared" si="24"/>
        <v>35945</v>
      </c>
      <c r="J230" s="215">
        <v>14710</v>
      </c>
      <c r="K230" s="218">
        <v>17835</v>
      </c>
      <c r="L230" s="988">
        <f t="shared" si="25"/>
        <v>3400</v>
      </c>
      <c r="M230" s="980">
        <v>2400</v>
      </c>
      <c r="N230" s="309">
        <v>1000</v>
      </c>
      <c r="O230" s="306">
        <v>0</v>
      </c>
      <c r="P230" s="979">
        <v>0</v>
      </c>
      <c r="Q230" s="218">
        <v>0</v>
      </c>
      <c r="R230" s="319">
        <v>0</v>
      </c>
      <c r="S230" s="320">
        <v>0</v>
      </c>
      <c r="T230" s="217">
        <v>0</v>
      </c>
      <c r="U230" s="218">
        <v>0</v>
      </c>
      <c r="V230" s="319">
        <v>0</v>
      </c>
      <c r="W230" s="320">
        <v>0</v>
      </c>
      <c r="X230" s="217">
        <v>0</v>
      </c>
      <c r="Y230" s="218">
        <v>0</v>
      </c>
      <c r="Z230" s="319">
        <v>0</v>
      </c>
      <c r="AA230" s="320">
        <v>0</v>
      </c>
      <c r="AB230" s="217">
        <v>0</v>
      </c>
      <c r="AC230" s="218">
        <v>0</v>
      </c>
      <c r="AD230" s="216">
        <v>0</v>
      </c>
    </row>
    <row r="231" spans="1:30" s="491" customFormat="1" ht="30" customHeight="1" x14ac:dyDescent="0.25">
      <c r="A231" s="517"/>
      <c r="B231" s="518"/>
      <c r="C231" s="1011">
        <v>7095</v>
      </c>
      <c r="D231" s="1018" t="s">
        <v>733</v>
      </c>
      <c r="E231" s="995" t="s">
        <v>302</v>
      </c>
      <c r="F231" s="54">
        <v>400</v>
      </c>
      <c r="G231" s="54">
        <v>2005</v>
      </c>
      <c r="H231" s="197">
        <v>2018</v>
      </c>
      <c r="I231" s="219">
        <f t="shared" si="24"/>
        <v>80424</v>
      </c>
      <c r="J231" s="215">
        <v>3029</v>
      </c>
      <c r="K231" s="218">
        <v>100</v>
      </c>
      <c r="L231" s="988">
        <f t="shared" si="25"/>
        <v>10000</v>
      </c>
      <c r="M231" s="980">
        <v>0</v>
      </c>
      <c r="N231" s="309">
        <v>10000</v>
      </c>
      <c r="O231" s="306">
        <v>0</v>
      </c>
      <c r="P231" s="979">
        <v>0</v>
      </c>
      <c r="Q231" s="218">
        <v>0</v>
      </c>
      <c r="R231" s="319">
        <v>41000</v>
      </c>
      <c r="S231" s="320">
        <v>0</v>
      </c>
      <c r="T231" s="217">
        <v>0</v>
      </c>
      <c r="U231" s="218">
        <v>0</v>
      </c>
      <c r="V231" s="319">
        <v>26295</v>
      </c>
      <c r="W231" s="320">
        <v>0</v>
      </c>
      <c r="X231" s="217">
        <v>0</v>
      </c>
      <c r="Y231" s="218">
        <v>0</v>
      </c>
      <c r="Z231" s="319">
        <v>0</v>
      </c>
      <c r="AA231" s="320">
        <v>0</v>
      </c>
      <c r="AB231" s="217">
        <v>0</v>
      </c>
      <c r="AC231" s="218">
        <v>0</v>
      </c>
      <c r="AD231" s="216">
        <v>0</v>
      </c>
    </row>
    <row r="232" spans="1:30" s="491" customFormat="1" ht="30" customHeight="1" x14ac:dyDescent="0.25">
      <c r="A232" s="517"/>
      <c r="B232" s="518"/>
      <c r="C232" s="1011">
        <v>7096</v>
      </c>
      <c r="D232" s="1019" t="s">
        <v>734</v>
      </c>
      <c r="E232" s="999" t="s">
        <v>231</v>
      </c>
      <c r="F232" s="1000">
        <v>400</v>
      </c>
      <c r="G232" s="1000">
        <v>2010</v>
      </c>
      <c r="H232" s="1001">
        <v>2018</v>
      </c>
      <c r="I232" s="219">
        <f t="shared" si="24"/>
        <v>118721</v>
      </c>
      <c r="J232" s="433">
        <v>621</v>
      </c>
      <c r="K232" s="434">
        <v>100</v>
      </c>
      <c r="L232" s="988">
        <f t="shared" si="25"/>
        <v>10000</v>
      </c>
      <c r="M232" s="1008">
        <v>0</v>
      </c>
      <c r="N232" s="309">
        <v>10000</v>
      </c>
      <c r="O232" s="1009">
        <v>0</v>
      </c>
      <c r="P232" s="979">
        <v>0</v>
      </c>
      <c r="Q232" s="434">
        <v>0</v>
      </c>
      <c r="R232" s="439">
        <v>64000</v>
      </c>
      <c r="S232" s="440">
        <v>0</v>
      </c>
      <c r="T232" s="435">
        <v>0</v>
      </c>
      <c r="U232" s="434">
        <v>0</v>
      </c>
      <c r="V232" s="439">
        <v>44000</v>
      </c>
      <c r="W232" s="440">
        <v>0</v>
      </c>
      <c r="X232" s="435">
        <v>0</v>
      </c>
      <c r="Y232" s="434">
        <v>0</v>
      </c>
      <c r="Z232" s="439">
        <v>0</v>
      </c>
      <c r="AA232" s="440">
        <v>0</v>
      </c>
      <c r="AB232" s="435">
        <v>0</v>
      </c>
      <c r="AC232" s="434">
        <v>0</v>
      </c>
      <c r="AD232" s="436">
        <v>0</v>
      </c>
    </row>
    <row r="233" spans="1:30" s="491" customFormat="1" ht="30" customHeight="1" x14ac:dyDescent="0.25">
      <c r="A233" s="517"/>
      <c r="B233" s="518"/>
      <c r="C233" s="1011">
        <v>7097</v>
      </c>
      <c r="D233" s="1019" t="s">
        <v>735</v>
      </c>
      <c r="E233" s="994" t="s">
        <v>231</v>
      </c>
      <c r="F233" s="182">
        <v>400</v>
      </c>
      <c r="G233" s="182">
        <v>2010</v>
      </c>
      <c r="H233" s="442">
        <v>2020</v>
      </c>
      <c r="I233" s="219">
        <f t="shared" si="24"/>
        <v>215986</v>
      </c>
      <c r="J233" s="215">
        <v>4346</v>
      </c>
      <c r="K233" s="218">
        <v>10</v>
      </c>
      <c r="L233" s="988">
        <f t="shared" si="25"/>
        <v>1630</v>
      </c>
      <c r="M233" s="980">
        <v>1630</v>
      </c>
      <c r="N233" s="309">
        <v>0</v>
      </c>
      <c r="O233" s="306">
        <v>0</v>
      </c>
      <c r="P233" s="979">
        <v>0</v>
      </c>
      <c r="Q233" s="218">
        <v>0</v>
      </c>
      <c r="R233" s="319">
        <v>1000</v>
      </c>
      <c r="S233" s="320">
        <v>0</v>
      </c>
      <c r="T233" s="217">
        <v>0</v>
      </c>
      <c r="U233" s="218">
        <v>0</v>
      </c>
      <c r="V233" s="319">
        <v>0</v>
      </c>
      <c r="W233" s="320">
        <v>0</v>
      </c>
      <c r="X233" s="217">
        <v>0</v>
      </c>
      <c r="Y233" s="218">
        <v>0</v>
      </c>
      <c r="Z233" s="319">
        <v>25000</v>
      </c>
      <c r="AA233" s="320">
        <v>0</v>
      </c>
      <c r="AB233" s="217">
        <v>25000</v>
      </c>
      <c r="AC233" s="218">
        <v>0</v>
      </c>
      <c r="AD233" s="216">
        <v>159000</v>
      </c>
    </row>
    <row r="234" spans="1:30" s="491" customFormat="1" ht="30" customHeight="1" x14ac:dyDescent="0.25">
      <c r="A234" s="517"/>
      <c r="B234" s="518"/>
      <c r="C234" s="1011">
        <v>7115</v>
      </c>
      <c r="D234" s="948" t="s">
        <v>736</v>
      </c>
      <c r="E234" s="994" t="s">
        <v>256</v>
      </c>
      <c r="F234" s="54">
        <v>400</v>
      </c>
      <c r="G234" s="54">
        <v>2007</v>
      </c>
      <c r="H234" s="197">
        <v>2016</v>
      </c>
      <c r="I234" s="219">
        <f t="shared" si="24"/>
        <v>25224</v>
      </c>
      <c r="J234" s="215">
        <v>2924</v>
      </c>
      <c r="K234" s="218">
        <v>15000</v>
      </c>
      <c r="L234" s="988">
        <f t="shared" si="25"/>
        <v>7300</v>
      </c>
      <c r="M234" s="980">
        <v>6300</v>
      </c>
      <c r="N234" s="309">
        <v>1000</v>
      </c>
      <c r="O234" s="306">
        <v>0</v>
      </c>
      <c r="P234" s="979">
        <v>0</v>
      </c>
      <c r="Q234" s="218">
        <v>0</v>
      </c>
      <c r="R234" s="319">
        <v>0</v>
      </c>
      <c r="S234" s="320">
        <v>0</v>
      </c>
      <c r="T234" s="217">
        <v>0</v>
      </c>
      <c r="U234" s="218">
        <v>0</v>
      </c>
      <c r="V234" s="319">
        <v>0</v>
      </c>
      <c r="W234" s="320">
        <v>0</v>
      </c>
      <c r="X234" s="217">
        <v>0</v>
      </c>
      <c r="Y234" s="218">
        <v>0</v>
      </c>
      <c r="Z234" s="319">
        <v>0</v>
      </c>
      <c r="AA234" s="320">
        <v>0</v>
      </c>
      <c r="AB234" s="217">
        <v>0</v>
      </c>
      <c r="AC234" s="218">
        <v>0</v>
      </c>
      <c r="AD234" s="216">
        <v>0</v>
      </c>
    </row>
    <row r="235" spans="1:30" s="491" customFormat="1" ht="30" customHeight="1" x14ac:dyDescent="0.25">
      <c r="A235" s="517"/>
      <c r="B235" s="518"/>
      <c r="C235" s="1011">
        <v>7120</v>
      </c>
      <c r="D235" s="950" t="s">
        <v>737</v>
      </c>
      <c r="E235" s="995" t="s">
        <v>738</v>
      </c>
      <c r="F235" s="54">
        <v>400</v>
      </c>
      <c r="G235" s="54">
        <v>2007</v>
      </c>
      <c r="H235" s="197">
        <v>2018</v>
      </c>
      <c r="I235" s="219">
        <f t="shared" si="24"/>
        <v>37836</v>
      </c>
      <c r="J235" s="215">
        <v>966</v>
      </c>
      <c r="K235" s="218">
        <v>107</v>
      </c>
      <c r="L235" s="988">
        <f t="shared" si="25"/>
        <v>863</v>
      </c>
      <c r="M235" s="980">
        <v>863</v>
      </c>
      <c r="N235" s="309">
        <v>0</v>
      </c>
      <c r="O235" s="306">
        <v>0</v>
      </c>
      <c r="P235" s="979">
        <v>0</v>
      </c>
      <c r="Q235" s="218">
        <v>0</v>
      </c>
      <c r="R235" s="319">
        <v>20000</v>
      </c>
      <c r="S235" s="320">
        <v>0</v>
      </c>
      <c r="T235" s="217">
        <v>0</v>
      </c>
      <c r="U235" s="218">
        <v>0</v>
      </c>
      <c r="V235" s="319">
        <v>15900</v>
      </c>
      <c r="W235" s="320">
        <v>0</v>
      </c>
      <c r="X235" s="217">
        <v>0</v>
      </c>
      <c r="Y235" s="218">
        <v>0</v>
      </c>
      <c r="Z235" s="319">
        <v>0</v>
      </c>
      <c r="AA235" s="320">
        <v>0</v>
      </c>
      <c r="AB235" s="217">
        <v>0</v>
      </c>
      <c r="AC235" s="218">
        <v>0</v>
      </c>
      <c r="AD235" s="216">
        <v>0</v>
      </c>
    </row>
    <row r="236" spans="1:30" s="491" customFormat="1" ht="30" customHeight="1" x14ac:dyDescent="0.25">
      <c r="A236" s="517"/>
      <c r="B236" s="518"/>
      <c r="C236" s="1011">
        <v>7174</v>
      </c>
      <c r="D236" s="948" t="s">
        <v>739</v>
      </c>
      <c r="E236" s="994" t="s">
        <v>738</v>
      </c>
      <c r="F236" s="182">
        <v>400</v>
      </c>
      <c r="G236" s="182">
        <v>2007</v>
      </c>
      <c r="H236" s="442">
        <v>2016</v>
      </c>
      <c r="I236" s="219">
        <f t="shared" si="24"/>
        <v>6800</v>
      </c>
      <c r="J236" s="215">
        <v>1700</v>
      </c>
      <c r="K236" s="218">
        <v>100</v>
      </c>
      <c r="L236" s="988">
        <f t="shared" si="25"/>
        <v>5000</v>
      </c>
      <c r="M236" s="980">
        <v>0</v>
      </c>
      <c r="N236" s="309">
        <v>5000</v>
      </c>
      <c r="O236" s="306">
        <v>0</v>
      </c>
      <c r="P236" s="979">
        <v>0</v>
      </c>
      <c r="Q236" s="218">
        <v>0</v>
      </c>
      <c r="R236" s="319">
        <v>0</v>
      </c>
      <c r="S236" s="320">
        <v>0</v>
      </c>
      <c r="T236" s="217">
        <v>0</v>
      </c>
      <c r="U236" s="218">
        <v>0</v>
      </c>
      <c r="V236" s="319">
        <v>0</v>
      </c>
      <c r="W236" s="320">
        <v>0</v>
      </c>
      <c r="X236" s="217">
        <v>0</v>
      </c>
      <c r="Y236" s="218">
        <v>0</v>
      </c>
      <c r="Z236" s="319">
        <v>0</v>
      </c>
      <c r="AA236" s="320">
        <v>0</v>
      </c>
      <c r="AB236" s="217">
        <v>0</v>
      </c>
      <c r="AC236" s="218">
        <v>0</v>
      </c>
      <c r="AD236" s="216">
        <v>0</v>
      </c>
    </row>
    <row r="237" spans="1:30" s="491" customFormat="1" ht="30" customHeight="1" x14ac:dyDescent="0.25">
      <c r="A237" s="517"/>
      <c r="B237" s="518"/>
      <c r="C237" s="1011">
        <v>7183</v>
      </c>
      <c r="D237" s="949" t="s">
        <v>740</v>
      </c>
      <c r="E237" s="969" t="s">
        <v>302</v>
      </c>
      <c r="F237" s="54">
        <v>400</v>
      </c>
      <c r="G237" s="54">
        <v>2007</v>
      </c>
      <c r="H237" s="197">
        <v>2017</v>
      </c>
      <c r="I237" s="219">
        <f t="shared" si="24"/>
        <v>88032</v>
      </c>
      <c r="J237" s="215">
        <v>587</v>
      </c>
      <c r="K237" s="218">
        <v>25000</v>
      </c>
      <c r="L237" s="988">
        <f t="shared" si="25"/>
        <v>40445</v>
      </c>
      <c r="M237" s="980">
        <v>10445</v>
      </c>
      <c r="N237" s="309">
        <v>30000</v>
      </c>
      <c r="O237" s="306">
        <v>0</v>
      </c>
      <c r="P237" s="979">
        <v>0</v>
      </c>
      <c r="Q237" s="218">
        <v>0</v>
      </c>
      <c r="R237" s="319">
        <v>22000</v>
      </c>
      <c r="S237" s="320">
        <v>0</v>
      </c>
      <c r="T237" s="217">
        <v>0</v>
      </c>
      <c r="U237" s="218">
        <v>0</v>
      </c>
      <c r="V237" s="319">
        <v>0</v>
      </c>
      <c r="W237" s="320">
        <v>0</v>
      </c>
      <c r="X237" s="217">
        <v>0</v>
      </c>
      <c r="Y237" s="218">
        <v>0</v>
      </c>
      <c r="Z237" s="319">
        <v>0</v>
      </c>
      <c r="AA237" s="320">
        <v>0</v>
      </c>
      <c r="AB237" s="217">
        <v>0</v>
      </c>
      <c r="AC237" s="218">
        <v>0</v>
      </c>
      <c r="AD237" s="216">
        <v>0</v>
      </c>
    </row>
    <row r="238" spans="1:30" s="495" customFormat="1" ht="30" customHeight="1" x14ac:dyDescent="0.25">
      <c r="A238" s="520"/>
      <c r="B238" s="1014"/>
      <c r="C238" s="1011">
        <v>7187</v>
      </c>
      <c r="D238" s="950" t="s">
        <v>741</v>
      </c>
      <c r="E238" s="996" t="s">
        <v>231</v>
      </c>
      <c r="F238" s="54">
        <v>400</v>
      </c>
      <c r="G238" s="54">
        <v>2005</v>
      </c>
      <c r="H238" s="197">
        <v>2020</v>
      </c>
      <c r="I238" s="219">
        <f t="shared" si="24"/>
        <v>28621</v>
      </c>
      <c r="J238" s="215">
        <v>1461</v>
      </c>
      <c r="K238" s="218">
        <v>0</v>
      </c>
      <c r="L238" s="988">
        <f t="shared" si="25"/>
        <v>100</v>
      </c>
      <c r="M238" s="980">
        <v>100</v>
      </c>
      <c r="N238" s="309">
        <v>0</v>
      </c>
      <c r="O238" s="306">
        <v>0</v>
      </c>
      <c r="P238" s="979">
        <v>0</v>
      </c>
      <c r="Q238" s="218">
        <v>0</v>
      </c>
      <c r="R238" s="319">
        <v>100</v>
      </c>
      <c r="S238" s="320">
        <v>0</v>
      </c>
      <c r="T238" s="217">
        <v>0</v>
      </c>
      <c r="U238" s="218">
        <v>0</v>
      </c>
      <c r="V238" s="319">
        <v>100</v>
      </c>
      <c r="W238" s="320">
        <v>0</v>
      </c>
      <c r="X238" s="217">
        <v>0</v>
      </c>
      <c r="Y238" s="218">
        <v>0</v>
      </c>
      <c r="Z238" s="319">
        <v>7500</v>
      </c>
      <c r="AA238" s="320">
        <v>0</v>
      </c>
      <c r="AB238" s="217">
        <v>0</v>
      </c>
      <c r="AC238" s="218">
        <v>0</v>
      </c>
      <c r="AD238" s="216">
        <v>19360</v>
      </c>
    </row>
    <row r="239" spans="1:30" s="491" customFormat="1" ht="30" customHeight="1" x14ac:dyDescent="0.25">
      <c r="A239" s="517"/>
      <c r="B239" s="518"/>
      <c r="C239" s="1011">
        <v>7196</v>
      </c>
      <c r="D239" s="948" t="s">
        <v>742</v>
      </c>
      <c r="E239" s="994" t="s">
        <v>270</v>
      </c>
      <c r="F239" s="182">
        <v>400</v>
      </c>
      <c r="G239" s="182">
        <v>2010</v>
      </c>
      <c r="H239" s="442">
        <v>2016</v>
      </c>
      <c r="I239" s="219">
        <f t="shared" si="24"/>
        <v>6000</v>
      </c>
      <c r="J239" s="215">
        <v>0</v>
      </c>
      <c r="K239" s="218">
        <v>3000</v>
      </c>
      <c r="L239" s="988">
        <f t="shared" si="25"/>
        <v>3000</v>
      </c>
      <c r="M239" s="980">
        <v>0</v>
      </c>
      <c r="N239" s="309">
        <v>3000</v>
      </c>
      <c r="O239" s="306">
        <v>0</v>
      </c>
      <c r="P239" s="979">
        <v>0</v>
      </c>
      <c r="Q239" s="218">
        <v>0</v>
      </c>
      <c r="R239" s="319">
        <v>0</v>
      </c>
      <c r="S239" s="320">
        <v>0</v>
      </c>
      <c r="T239" s="217">
        <v>0</v>
      </c>
      <c r="U239" s="218">
        <v>0</v>
      </c>
      <c r="V239" s="319">
        <v>0</v>
      </c>
      <c r="W239" s="320">
        <v>0</v>
      </c>
      <c r="X239" s="217">
        <v>0</v>
      </c>
      <c r="Y239" s="218">
        <v>0</v>
      </c>
      <c r="Z239" s="319">
        <v>0</v>
      </c>
      <c r="AA239" s="320">
        <v>0</v>
      </c>
      <c r="AB239" s="217">
        <v>0</v>
      </c>
      <c r="AC239" s="218">
        <v>0</v>
      </c>
      <c r="AD239" s="216">
        <v>0</v>
      </c>
    </row>
    <row r="240" spans="1:30" s="491" customFormat="1" ht="30" customHeight="1" x14ac:dyDescent="0.25">
      <c r="A240" s="517"/>
      <c r="B240" s="518"/>
      <c r="C240" s="1011">
        <v>7200</v>
      </c>
      <c r="D240" s="950" t="s">
        <v>743</v>
      </c>
      <c r="E240" s="994" t="s">
        <v>231</v>
      </c>
      <c r="F240" s="182">
        <v>400</v>
      </c>
      <c r="G240" s="182">
        <v>2005</v>
      </c>
      <c r="H240" s="442">
        <v>2020</v>
      </c>
      <c r="I240" s="219">
        <f t="shared" si="24"/>
        <v>16700</v>
      </c>
      <c r="J240" s="215">
        <v>1141</v>
      </c>
      <c r="K240" s="218">
        <v>0</v>
      </c>
      <c r="L240" s="988">
        <f t="shared" si="25"/>
        <v>100</v>
      </c>
      <c r="M240" s="980">
        <v>100</v>
      </c>
      <c r="N240" s="309">
        <v>0</v>
      </c>
      <c r="O240" s="306">
        <v>0</v>
      </c>
      <c r="P240" s="979">
        <v>0</v>
      </c>
      <c r="Q240" s="218">
        <v>0</v>
      </c>
      <c r="R240" s="319">
        <v>100</v>
      </c>
      <c r="S240" s="320">
        <v>0</v>
      </c>
      <c r="T240" s="217">
        <v>0</v>
      </c>
      <c r="U240" s="218">
        <v>0</v>
      </c>
      <c r="V240" s="319">
        <v>100</v>
      </c>
      <c r="W240" s="320">
        <v>0</v>
      </c>
      <c r="X240" s="217">
        <v>0</v>
      </c>
      <c r="Y240" s="218">
        <v>0</v>
      </c>
      <c r="Z240" s="319">
        <v>6500</v>
      </c>
      <c r="AA240" s="320">
        <v>0</v>
      </c>
      <c r="AB240" s="217">
        <v>0</v>
      </c>
      <c r="AC240" s="218">
        <v>0</v>
      </c>
      <c r="AD240" s="216">
        <v>8759</v>
      </c>
    </row>
    <row r="241" spans="1:31" s="491" customFormat="1" ht="30" customHeight="1" x14ac:dyDescent="0.25">
      <c r="A241" s="517"/>
      <c r="B241" s="518"/>
      <c r="C241" s="1011">
        <v>7201</v>
      </c>
      <c r="D241" s="950" t="s">
        <v>744</v>
      </c>
      <c r="E241" s="994" t="s">
        <v>231</v>
      </c>
      <c r="F241" s="182">
        <v>400</v>
      </c>
      <c r="G241" s="182">
        <v>2009</v>
      </c>
      <c r="H241" s="442">
        <v>2019</v>
      </c>
      <c r="I241" s="219">
        <f t="shared" si="24"/>
        <v>157366</v>
      </c>
      <c r="J241" s="215">
        <v>5938</v>
      </c>
      <c r="K241" s="218">
        <v>5</v>
      </c>
      <c r="L241" s="988">
        <f t="shared" si="25"/>
        <v>135</v>
      </c>
      <c r="M241" s="980">
        <v>135</v>
      </c>
      <c r="N241" s="309">
        <v>0</v>
      </c>
      <c r="O241" s="306">
        <v>0</v>
      </c>
      <c r="P241" s="979">
        <v>0</v>
      </c>
      <c r="Q241" s="218">
        <v>0</v>
      </c>
      <c r="R241" s="319">
        <v>100</v>
      </c>
      <c r="S241" s="320">
        <v>0</v>
      </c>
      <c r="T241" s="217">
        <v>0</v>
      </c>
      <c r="U241" s="218">
        <v>0</v>
      </c>
      <c r="V241" s="319">
        <v>71000</v>
      </c>
      <c r="W241" s="320">
        <v>0</v>
      </c>
      <c r="X241" s="217">
        <v>0</v>
      </c>
      <c r="Y241" s="218">
        <v>0</v>
      </c>
      <c r="Z241" s="319">
        <v>80188</v>
      </c>
      <c r="AA241" s="320">
        <v>0</v>
      </c>
      <c r="AB241" s="217">
        <v>0</v>
      </c>
      <c r="AC241" s="218">
        <v>0</v>
      </c>
      <c r="AD241" s="216">
        <v>0</v>
      </c>
    </row>
    <row r="242" spans="1:31" s="491" customFormat="1" ht="30" customHeight="1" x14ac:dyDescent="0.25">
      <c r="A242" s="517"/>
      <c r="B242" s="518"/>
      <c r="C242" s="1011">
        <v>7208</v>
      </c>
      <c r="D242" s="948" t="s">
        <v>745</v>
      </c>
      <c r="E242" s="996" t="s">
        <v>229</v>
      </c>
      <c r="F242" s="182">
        <v>400</v>
      </c>
      <c r="G242" s="182">
        <v>2006</v>
      </c>
      <c r="H242" s="442">
        <v>2016</v>
      </c>
      <c r="I242" s="219">
        <f t="shared" si="24"/>
        <v>8754</v>
      </c>
      <c r="J242" s="215">
        <v>6504</v>
      </c>
      <c r="K242" s="218">
        <v>1700</v>
      </c>
      <c r="L242" s="988">
        <f t="shared" si="25"/>
        <v>550</v>
      </c>
      <c r="M242" s="980">
        <v>550</v>
      </c>
      <c r="N242" s="309">
        <v>0</v>
      </c>
      <c r="O242" s="306">
        <v>0</v>
      </c>
      <c r="P242" s="979">
        <v>0</v>
      </c>
      <c r="Q242" s="218">
        <v>0</v>
      </c>
      <c r="R242" s="319">
        <v>0</v>
      </c>
      <c r="S242" s="320">
        <v>0</v>
      </c>
      <c r="T242" s="217">
        <v>0</v>
      </c>
      <c r="U242" s="218">
        <v>0</v>
      </c>
      <c r="V242" s="319">
        <v>0</v>
      </c>
      <c r="W242" s="320">
        <v>0</v>
      </c>
      <c r="X242" s="217">
        <v>0</v>
      </c>
      <c r="Y242" s="218">
        <v>0</v>
      </c>
      <c r="Z242" s="319">
        <v>0</v>
      </c>
      <c r="AA242" s="320">
        <v>0</v>
      </c>
      <c r="AB242" s="217">
        <v>0</v>
      </c>
      <c r="AC242" s="218">
        <v>0</v>
      </c>
      <c r="AD242" s="216">
        <v>0</v>
      </c>
    </row>
    <row r="243" spans="1:31" s="491" customFormat="1" ht="30" customHeight="1" x14ac:dyDescent="0.25">
      <c r="A243" s="517"/>
      <c r="B243" s="518"/>
      <c r="C243" s="1011">
        <v>7210</v>
      </c>
      <c r="D243" s="951" t="s">
        <v>746</v>
      </c>
      <c r="E243" s="969" t="s">
        <v>256</v>
      </c>
      <c r="F243" s="54">
        <v>400</v>
      </c>
      <c r="G243" s="54">
        <v>2002</v>
      </c>
      <c r="H243" s="197">
        <v>2017</v>
      </c>
      <c r="I243" s="219">
        <f t="shared" si="24"/>
        <v>14539</v>
      </c>
      <c r="J243" s="215">
        <v>499</v>
      </c>
      <c r="K243" s="218">
        <v>40</v>
      </c>
      <c r="L243" s="988">
        <f t="shared" si="25"/>
        <v>9000</v>
      </c>
      <c r="M243" s="980">
        <v>9000</v>
      </c>
      <c r="N243" s="309">
        <v>0</v>
      </c>
      <c r="O243" s="306">
        <v>0</v>
      </c>
      <c r="P243" s="979">
        <v>0</v>
      </c>
      <c r="Q243" s="218">
        <v>0</v>
      </c>
      <c r="R243" s="319">
        <v>5000</v>
      </c>
      <c r="S243" s="320">
        <v>0</v>
      </c>
      <c r="T243" s="217">
        <v>0</v>
      </c>
      <c r="U243" s="218">
        <v>0</v>
      </c>
      <c r="V243" s="319">
        <v>0</v>
      </c>
      <c r="W243" s="320">
        <v>0</v>
      </c>
      <c r="X243" s="217">
        <v>0</v>
      </c>
      <c r="Y243" s="218">
        <v>0</v>
      </c>
      <c r="Z243" s="319">
        <v>0</v>
      </c>
      <c r="AA243" s="320">
        <v>0</v>
      </c>
      <c r="AB243" s="217">
        <v>0</v>
      </c>
      <c r="AC243" s="218">
        <v>0</v>
      </c>
      <c r="AD243" s="216">
        <v>0</v>
      </c>
    </row>
    <row r="244" spans="1:31" s="491" customFormat="1" ht="30" customHeight="1" x14ac:dyDescent="0.25">
      <c r="A244" s="517"/>
      <c r="B244" s="518"/>
      <c r="C244" s="1011">
        <v>7213</v>
      </c>
      <c r="D244" s="948" t="s">
        <v>747</v>
      </c>
      <c r="E244" s="996" t="s">
        <v>233</v>
      </c>
      <c r="F244" s="182">
        <v>400</v>
      </c>
      <c r="G244" s="182">
        <v>2011</v>
      </c>
      <c r="H244" s="442">
        <v>2016</v>
      </c>
      <c r="I244" s="219">
        <f t="shared" si="24"/>
        <v>3700</v>
      </c>
      <c r="J244" s="215">
        <v>0</v>
      </c>
      <c r="K244" s="218">
        <v>700</v>
      </c>
      <c r="L244" s="988">
        <f t="shared" si="25"/>
        <v>3000</v>
      </c>
      <c r="M244" s="980">
        <v>0</v>
      </c>
      <c r="N244" s="309">
        <v>3000</v>
      </c>
      <c r="O244" s="306">
        <v>0</v>
      </c>
      <c r="P244" s="979">
        <v>0</v>
      </c>
      <c r="Q244" s="218">
        <v>0</v>
      </c>
      <c r="R244" s="319">
        <v>0</v>
      </c>
      <c r="S244" s="320">
        <v>0</v>
      </c>
      <c r="T244" s="217">
        <v>0</v>
      </c>
      <c r="U244" s="218">
        <v>0</v>
      </c>
      <c r="V244" s="319">
        <v>0</v>
      </c>
      <c r="W244" s="320">
        <v>0</v>
      </c>
      <c r="X244" s="217">
        <v>0</v>
      </c>
      <c r="Y244" s="218">
        <v>0</v>
      </c>
      <c r="Z244" s="319">
        <v>0</v>
      </c>
      <c r="AA244" s="320">
        <v>0</v>
      </c>
      <c r="AB244" s="217">
        <v>0</v>
      </c>
      <c r="AC244" s="218">
        <v>0</v>
      </c>
      <c r="AD244" s="216">
        <v>0</v>
      </c>
      <c r="AE244" s="496"/>
    </row>
    <row r="245" spans="1:31" s="491" customFormat="1" ht="30" customHeight="1" x14ac:dyDescent="0.25">
      <c r="A245" s="517"/>
      <c r="B245" s="518"/>
      <c r="C245" s="1011">
        <v>7217</v>
      </c>
      <c r="D245" s="1020" t="s">
        <v>748</v>
      </c>
      <c r="E245" s="53" t="s">
        <v>275</v>
      </c>
      <c r="F245" s="54">
        <v>400</v>
      </c>
      <c r="G245" s="54">
        <v>2012</v>
      </c>
      <c r="H245" s="197">
        <v>2016</v>
      </c>
      <c r="I245" s="219">
        <f t="shared" si="24"/>
        <v>4934</v>
      </c>
      <c r="J245" s="220">
        <v>584</v>
      </c>
      <c r="K245" s="236">
        <v>4000</v>
      </c>
      <c r="L245" s="988">
        <f t="shared" si="25"/>
        <v>350</v>
      </c>
      <c r="M245" s="985">
        <v>0</v>
      </c>
      <c r="N245" s="309">
        <v>350</v>
      </c>
      <c r="O245" s="306">
        <v>0</v>
      </c>
      <c r="P245" s="979">
        <v>0</v>
      </c>
      <c r="Q245" s="236">
        <v>0</v>
      </c>
      <c r="R245" s="333">
        <v>0</v>
      </c>
      <c r="S245" s="334">
        <v>0</v>
      </c>
      <c r="T245" s="221">
        <v>0</v>
      </c>
      <c r="U245" s="236">
        <v>0</v>
      </c>
      <c r="V245" s="333">
        <v>0</v>
      </c>
      <c r="W245" s="334">
        <v>0</v>
      </c>
      <c r="X245" s="221">
        <v>0</v>
      </c>
      <c r="Y245" s="236">
        <v>0</v>
      </c>
      <c r="Z245" s="333">
        <v>0</v>
      </c>
      <c r="AA245" s="334">
        <v>0</v>
      </c>
      <c r="AB245" s="221">
        <v>0</v>
      </c>
      <c r="AC245" s="236">
        <v>0</v>
      </c>
      <c r="AD245" s="228">
        <v>0</v>
      </c>
    </row>
    <row r="246" spans="1:31" s="491" customFormat="1" ht="30" customHeight="1" x14ac:dyDescent="0.25">
      <c r="A246" s="517"/>
      <c r="B246" s="518"/>
      <c r="C246" s="1011">
        <v>7219</v>
      </c>
      <c r="D246" s="950" t="s">
        <v>749</v>
      </c>
      <c r="E246" s="1002" t="s">
        <v>237</v>
      </c>
      <c r="F246" s="1000">
        <v>400</v>
      </c>
      <c r="G246" s="1000">
        <v>2011</v>
      </c>
      <c r="H246" s="1001">
        <v>2016</v>
      </c>
      <c r="I246" s="219">
        <f t="shared" si="24"/>
        <v>65717</v>
      </c>
      <c r="J246" s="215">
        <v>65007</v>
      </c>
      <c r="K246" s="218">
        <v>0</v>
      </c>
      <c r="L246" s="988">
        <f t="shared" si="25"/>
        <v>710</v>
      </c>
      <c r="M246" s="980">
        <v>710</v>
      </c>
      <c r="N246" s="309">
        <v>0</v>
      </c>
      <c r="O246" s="306">
        <v>0</v>
      </c>
      <c r="P246" s="979">
        <v>0</v>
      </c>
      <c r="Q246" s="218">
        <v>0</v>
      </c>
      <c r="R246" s="319">
        <v>0</v>
      </c>
      <c r="S246" s="320">
        <v>0</v>
      </c>
      <c r="T246" s="217">
        <v>0</v>
      </c>
      <c r="U246" s="218">
        <v>0</v>
      </c>
      <c r="V246" s="319">
        <v>0</v>
      </c>
      <c r="W246" s="320">
        <v>0</v>
      </c>
      <c r="X246" s="217">
        <v>0</v>
      </c>
      <c r="Y246" s="218">
        <v>0</v>
      </c>
      <c r="Z246" s="319">
        <v>0</v>
      </c>
      <c r="AA246" s="320">
        <v>0</v>
      </c>
      <c r="AB246" s="217">
        <v>0</v>
      </c>
      <c r="AC246" s="218">
        <v>0</v>
      </c>
      <c r="AD246" s="216">
        <v>0</v>
      </c>
    </row>
    <row r="247" spans="1:31" s="491" customFormat="1" ht="30" customHeight="1" x14ac:dyDescent="0.25">
      <c r="A247" s="517"/>
      <c r="B247" s="518"/>
      <c r="C247" s="1011">
        <v>7231</v>
      </c>
      <c r="D247" s="950" t="s">
        <v>695</v>
      </c>
      <c r="E247" s="994" t="s">
        <v>314</v>
      </c>
      <c r="F247" s="182">
        <v>400</v>
      </c>
      <c r="G247" s="182">
        <v>2012</v>
      </c>
      <c r="H247" s="442">
        <v>2016</v>
      </c>
      <c r="I247" s="219">
        <f t="shared" si="24"/>
        <v>7000</v>
      </c>
      <c r="J247" s="215">
        <v>2000</v>
      </c>
      <c r="K247" s="218">
        <v>2000</v>
      </c>
      <c r="L247" s="988">
        <f t="shared" si="25"/>
        <v>3000</v>
      </c>
      <c r="M247" s="980"/>
      <c r="N247" s="309">
        <v>3000</v>
      </c>
      <c r="O247" s="306">
        <v>0</v>
      </c>
      <c r="P247" s="979">
        <v>0</v>
      </c>
      <c r="Q247" s="218">
        <v>0</v>
      </c>
      <c r="R247" s="319">
        <v>0</v>
      </c>
      <c r="S247" s="320">
        <v>0</v>
      </c>
      <c r="T247" s="217">
        <v>0</v>
      </c>
      <c r="U247" s="218">
        <v>0</v>
      </c>
      <c r="V247" s="319">
        <v>0</v>
      </c>
      <c r="W247" s="320">
        <v>0</v>
      </c>
      <c r="X247" s="217">
        <v>0</v>
      </c>
      <c r="Y247" s="218">
        <v>0</v>
      </c>
      <c r="Z247" s="319">
        <v>0</v>
      </c>
      <c r="AA247" s="320">
        <v>0</v>
      </c>
      <c r="AB247" s="217">
        <v>0</v>
      </c>
      <c r="AC247" s="218">
        <v>0</v>
      </c>
      <c r="AD247" s="216">
        <v>0</v>
      </c>
    </row>
    <row r="248" spans="1:31" s="391" customFormat="1" ht="21" customHeight="1" x14ac:dyDescent="0.25">
      <c r="A248" s="389"/>
      <c r="B248" s="390"/>
      <c r="C248" s="392"/>
      <c r="D248" s="393"/>
      <c r="E248" s="282"/>
      <c r="F248" s="283"/>
      <c r="G248" s="283"/>
      <c r="H248" s="283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  <c r="AA248" s="284"/>
      <c r="AB248" s="284"/>
      <c r="AC248" s="1387"/>
      <c r="AD248" s="1387"/>
    </row>
    <row r="249" spans="1:31" s="947" customFormat="1" ht="15" customHeight="1" x14ac:dyDescent="0.25">
      <c r="AC249" s="1330" t="s">
        <v>829</v>
      </c>
      <c r="AD249" s="1330"/>
    </row>
    <row r="250" spans="1:31" s="947" customFormat="1" ht="24.75" customHeight="1" x14ac:dyDescent="0.25">
      <c r="A250" s="6"/>
      <c r="D250" s="117" t="s">
        <v>1</v>
      </c>
      <c r="E250" s="177" t="s">
        <v>8</v>
      </c>
      <c r="F250" s="177"/>
      <c r="G250" s="177"/>
      <c r="H250" s="177"/>
      <c r="I250" s="177"/>
      <c r="J250" s="168"/>
      <c r="K250" s="15"/>
      <c r="L250" s="15"/>
      <c r="M250" s="15"/>
      <c r="N250" s="15"/>
      <c r="O250" s="15"/>
      <c r="P250" s="15"/>
      <c r="Q250" s="1"/>
      <c r="AD250" s="5" t="s">
        <v>87</v>
      </c>
    </row>
    <row r="251" spans="1:31" s="947" customFormat="1" ht="15" customHeight="1" thickBot="1" x14ac:dyDescent="0.3">
      <c r="A251" s="389"/>
      <c r="B251" s="390"/>
      <c r="C251" s="392"/>
      <c r="D251" s="184" t="s">
        <v>48</v>
      </c>
      <c r="I251" s="7" t="s">
        <v>59</v>
      </c>
      <c r="J251" s="7" t="s">
        <v>60</v>
      </c>
      <c r="K251" s="7" t="s">
        <v>61</v>
      </c>
      <c r="L251" s="7" t="s">
        <v>62</v>
      </c>
      <c r="M251" s="7" t="s">
        <v>63</v>
      </c>
      <c r="N251" s="7" t="s">
        <v>64</v>
      </c>
      <c r="O251" s="7" t="s">
        <v>65</v>
      </c>
      <c r="P251" s="8" t="s">
        <v>66</v>
      </c>
      <c r="Q251" s="8" t="s">
        <v>67</v>
      </c>
      <c r="R251" s="8" t="s">
        <v>68</v>
      </c>
      <c r="S251" s="8" t="s">
        <v>69</v>
      </c>
      <c r="T251" s="8" t="s">
        <v>70</v>
      </c>
      <c r="U251" s="8" t="s">
        <v>73</v>
      </c>
      <c r="V251" s="8" t="s">
        <v>78</v>
      </c>
      <c r="W251" s="8" t="s">
        <v>86</v>
      </c>
      <c r="X251" s="8" t="s">
        <v>92</v>
      </c>
      <c r="Y251" s="8" t="s">
        <v>93</v>
      </c>
      <c r="Z251" s="8" t="s">
        <v>94</v>
      </c>
      <c r="AA251" s="8" t="s">
        <v>95</v>
      </c>
      <c r="AB251" s="7" t="s">
        <v>96</v>
      </c>
      <c r="AC251" s="7" t="s">
        <v>99</v>
      </c>
      <c r="AD251" s="7" t="s">
        <v>109</v>
      </c>
    </row>
    <row r="252" spans="1:31" s="947" customFormat="1" ht="15.75" customHeight="1" thickBot="1" x14ac:dyDescent="0.25">
      <c r="A252" s="286"/>
      <c r="B252" s="287"/>
      <c r="C252" s="291"/>
      <c r="D252" s="1252" t="s">
        <v>57</v>
      </c>
      <c r="E252" s="1274" t="s">
        <v>100</v>
      </c>
      <c r="F252" s="1276" t="s">
        <v>101</v>
      </c>
      <c r="G252" s="1278" t="s">
        <v>102</v>
      </c>
      <c r="H252" s="1397"/>
      <c r="I252" s="1250" t="s">
        <v>89</v>
      </c>
      <c r="J252" s="39" t="s">
        <v>98</v>
      </c>
      <c r="K252" s="39" t="s">
        <v>72</v>
      </c>
      <c r="L252" s="300" t="s">
        <v>71</v>
      </c>
      <c r="M252" s="1290" t="s">
        <v>212</v>
      </c>
      <c r="N252" s="1355"/>
      <c r="O252" s="1355"/>
      <c r="P252" s="1355"/>
      <c r="Q252" s="1356"/>
      <c r="R252" s="1293" t="s">
        <v>219</v>
      </c>
      <c r="S252" s="1294"/>
      <c r="T252" s="1294"/>
      <c r="U252" s="1294"/>
      <c r="V252" s="1294"/>
      <c r="W252" s="1294"/>
      <c r="X252" s="1294"/>
      <c r="Y252" s="1294"/>
      <c r="Z252" s="1294"/>
      <c r="AA252" s="1294"/>
      <c r="AB252" s="1294"/>
      <c r="AC252" s="1319"/>
      <c r="AD252" s="1248" t="s">
        <v>220</v>
      </c>
    </row>
    <row r="253" spans="1:31" s="947" customFormat="1" ht="15.75" customHeight="1" x14ac:dyDescent="0.2">
      <c r="A253" s="1234" t="s">
        <v>105</v>
      </c>
      <c r="B253" s="1236" t="s">
        <v>106</v>
      </c>
      <c r="C253" s="1238" t="s">
        <v>107</v>
      </c>
      <c r="D253" s="1253"/>
      <c r="E253" s="1275"/>
      <c r="F253" s="1277"/>
      <c r="G253" s="1280" t="s">
        <v>103</v>
      </c>
      <c r="H253" s="1256" t="s">
        <v>104</v>
      </c>
      <c r="I253" s="1251"/>
      <c r="J253" s="1247" t="s">
        <v>217</v>
      </c>
      <c r="K253" s="1247" t="s">
        <v>218</v>
      </c>
      <c r="L253" s="1325" t="s">
        <v>211</v>
      </c>
      <c r="M253" s="1299" t="s">
        <v>213</v>
      </c>
      <c r="N253" s="1303" t="s">
        <v>110</v>
      </c>
      <c r="O253" s="1303" t="s">
        <v>111</v>
      </c>
      <c r="P253" s="1243" t="s">
        <v>81</v>
      </c>
      <c r="Q253" s="1245" t="s">
        <v>82</v>
      </c>
      <c r="R253" s="1321" t="s">
        <v>158</v>
      </c>
      <c r="S253" s="1312"/>
      <c r="T253" s="1312"/>
      <c r="U253" s="1386"/>
      <c r="V253" s="1321" t="s">
        <v>183</v>
      </c>
      <c r="W253" s="1312"/>
      <c r="X253" s="1312"/>
      <c r="Y253" s="1386"/>
      <c r="Z253" s="1321" t="s">
        <v>215</v>
      </c>
      <c r="AA253" s="1312"/>
      <c r="AB253" s="1312"/>
      <c r="AC253" s="1386"/>
      <c r="AD253" s="1249"/>
    </row>
    <row r="254" spans="1:31" ht="39" customHeight="1" thickBot="1" x14ac:dyDescent="0.25">
      <c r="A254" s="1235"/>
      <c r="B254" s="1237"/>
      <c r="C254" s="1239"/>
      <c r="D254" s="1254"/>
      <c r="E254" s="1323"/>
      <c r="F254" s="1324"/>
      <c r="G254" s="1309"/>
      <c r="H254" s="1310"/>
      <c r="I254" s="1315"/>
      <c r="J254" s="1311"/>
      <c r="K254" s="1311"/>
      <c r="L254" s="1326"/>
      <c r="M254" s="1300"/>
      <c r="N254" s="1320"/>
      <c r="O254" s="1304"/>
      <c r="P254" s="1305"/>
      <c r="Q254" s="1306"/>
      <c r="R254" s="317" t="s">
        <v>79</v>
      </c>
      <c r="S254" s="318" t="s">
        <v>88</v>
      </c>
      <c r="T254" s="174" t="s">
        <v>90</v>
      </c>
      <c r="U254" s="175" t="s">
        <v>91</v>
      </c>
      <c r="V254" s="322" t="s">
        <v>79</v>
      </c>
      <c r="W254" s="323" t="s">
        <v>88</v>
      </c>
      <c r="X254" s="174" t="s">
        <v>90</v>
      </c>
      <c r="Y254" s="175" t="s">
        <v>91</v>
      </c>
      <c r="Z254" s="322" t="s">
        <v>79</v>
      </c>
      <c r="AA254" s="323" t="s">
        <v>88</v>
      </c>
      <c r="AB254" s="174" t="s">
        <v>90</v>
      </c>
      <c r="AC254" s="176" t="s">
        <v>91</v>
      </c>
      <c r="AD254" s="1308"/>
    </row>
    <row r="255" spans="1:31" s="576" customFormat="1" ht="30" customHeight="1" x14ac:dyDescent="0.25">
      <c r="A255" s="517"/>
      <c r="B255" s="518"/>
      <c r="C255" s="1011">
        <v>7233</v>
      </c>
      <c r="D255" s="1015" t="s">
        <v>697</v>
      </c>
      <c r="E255" s="994" t="s">
        <v>314</v>
      </c>
      <c r="F255" s="182">
        <v>400</v>
      </c>
      <c r="G255" s="182">
        <v>2012</v>
      </c>
      <c r="H255" s="442">
        <v>2019</v>
      </c>
      <c r="I255" s="219">
        <f t="shared" ref="I255:I288" si="26">J255+K255+L255+SUM(R255:AD255)</f>
        <v>20485</v>
      </c>
      <c r="J255" s="215">
        <v>11199</v>
      </c>
      <c r="K255" s="218">
        <v>1920</v>
      </c>
      <c r="L255" s="988">
        <f t="shared" ref="L255:L273" si="27">M255+N255+O255+P255+Q255</f>
        <v>1000</v>
      </c>
      <c r="M255" s="980">
        <v>500</v>
      </c>
      <c r="N255" s="309">
        <v>500</v>
      </c>
      <c r="O255" s="306">
        <v>0</v>
      </c>
      <c r="P255" s="979">
        <v>0</v>
      </c>
      <c r="Q255" s="218">
        <v>0</v>
      </c>
      <c r="R255" s="319">
        <v>2000</v>
      </c>
      <c r="S255" s="320">
        <v>0</v>
      </c>
      <c r="T255" s="217">
        <v>0</v>
      </c>
      <c r="U255" s="218">
        <v>0</v>
      </c>
      <c r="V255" s="319">
        <v>2000</v>
      </c>
      <c r="W255" s="320">
        <v>0</v>
      </c>
      <c r="X255" s="217">
        <v>0</v>
      </c>
      <c r="Y255" s="218">
        <v>0</v>
      </c>
      <c r="Z255" s="319">
        <v>2366</v>
      </c>
      <c r="AA255" s="320">
        <v>0</v>
      </c>
      <c r="AB255" s="217">
        <v>0</v>
      </c>
      <c r="AC255" s="218">
        <v>0</v>
      </c>
      <c r="AD255" s="216">
        <v>0</v>
      </c>
    </row>
    <row r="256" spans="1:31" s="576" customFormat="1" ht="30" customHeight="1" x14ac:dyDescent="0.25">
      <c r="A256" s="517"/>
      <c r="B256" s="518"/>
      <c r="C256" s="1011">
        <v>7234</v>
      </c>
      <c r="D256" s="949" t="s">
        <v>698</v>
      </c>
      <c r="E256" s="994" t="s">
        <v>314</v>
      </c>
      <c r="F256" s="182">
        <v>400</v>
      </c>
      <c r="G256" s="182">
        <v>2012</v>
      </c>
      <c r="H256" s="442">
        <v>2020</v>
      </c>
      <c r="I256" s="219">
        <f t="shared" si="26"/>
        <v>11842</v>
      </c>
      <c r="J256" s="215">
        <v>8562</v>
      </c>
      <c r="K256" s="218">
        <v>40</v>
      </c>
      <c r="L256" s="988">
        <f t="shared" si="27"/>
        <v>1240</v>
      </c>
      <c r="M256" s="980">
        <v>840</v>
      </c>
      <c r="N256" s="309">
        <v>400</v>
      </c>
      <c r="O256" s="306">
        <v>0</v>
      </c>
      <c r="P256" s="979">
        <v>0</v>
      </c>
      <c r="Q256" s="218">
        <v>0</v>
      </c>
      <c r="R256" s="319">
        <v>500</v>
      </c>
      <c r="S256" s="320">
        <v>0</v>
      </c>
      <c r="T256" s="217">
        <v>0</v>
      </c>
      <c r="U256" s="218">
        <v>0</v>
      </c>
      <c r="V256" s="319">
        <v>500</v>
      </c>
      <c r="W256" s="320">
        <v>0</v>
      </c>
      <c r="X256" s="217">
        <v>0</v>
      </c>
      <c r="Y256" s="218">
        <v>0</v>
      </c>
      <c r="Z256" s="319">
        <v>500</v>
      </c>
      <c r="AA256" s="320">
        <v>0</v>
      </c>
      <c r="AB256" s="217">
        <v>0</v>
      </c>
      <c r="AC256" s="218">
        <v>0</v>
      </c>
      <c r="AD256" s="216">
        <v>500</v>
      </c>
    </row>
    <row r="257" spans="1:31" s="576" customFormat="1" ht="30" customHeight="1" x14ac:dyDescent="0.25">
      <c r="A257" s="517"/>
      <c r="B257" s="518"/>
      <c r="C257" s="1011">
        <v>7236</v>
      </c>
      <c r="D257" s="1021" t="s">
        <v>699</v>
      </c>
      <c r="E257" s="1023" t="s">
        <v>314</v>
      </c>
      <c r="F257" s="193">
        <v>400</v>
      </c>
      <c r="G257" s="193">
        <v>2012</v>
      </c>
      <c r="H257" s="1024">
        <v>2020</v>
      </c>
      <c r="I257" s="219">
        <f t="shared" si="26"/>
        <v>24763</v>
      </c>
      <c r="J257" s="215">
        <v>7763</v>
      </c>
      <c r="K257" s="218">
        <v>2000</v>
      </c>
      <c r="L257" s="988">
        <f t="shared" si="27"/>
        <v>3000</v>
      </c>
      <c r="M257" s="980">
        <v>1000</v>
      </c>
      <c r="N257" s="309">
        <v>2000</v>
      </c>
      <c r="O257" s="306">
        <v>0</v>
      </c>
      <c r="P257" s="979">
        <v>0</v>
      </c>
      <c r="Q257" s="218">
        <v>0</v>
      </c>
      <c r="R257" s="319">
        <v>3000</v>
      </c>
      <c r="S257" s="320">
        <v>0</v>
      </c>
      <c r="T257" s="217">
        <v>0</v>
      </c>
      <c r="U257" s="218">
        <v>0</v>
      </c>
      <c r="V257" s="319">
        <v>3000</v>
      </c>
      <c r="W257" s="320">
        <v>0</v>
      </c>
      <c r="X257" s="217">
        <v>0</v>
      </c>
      <c r="Y257" s="218">
        <v>0</v>
      </c>
      <c r="Z257" s="319">
        <v>3000</v>
      </c>
      <c r="AA257" s="320">
        <v>0</v>
      </c>
      <c r="AB257" s="217">
        <v>0</v>
      </c>
      <c r="AC257" s="218">
        <v>0</v>
      </c>
      <c r="AD257" s="216">
        <v>3000</v>
      </c>
    </row>
    <row r="258" spans="1:31" s="491" customFormat="1" ht="30" customHeight="1" x14ac:dyDescent="0.25">
      <c r="A258" s="517"/>
      <c r="B258" s="518"/>
      <c r="C258" s="1011">
        <v>7242</v>
      </c>
      <c r="D258" s="950" t="s">
        <v>750</v>
      </c>
      <c r="E258" s="53" t="s">
        <v>270</v>
      </c>
      <c r="F258" s="54">
        <v>400</v>
      </c>
      <c r="G258" s="54">
        <v>2012</v>
      </c>
      <c r="H258" s="197">
        <v>2016</v>
      </c>
      <c r="I258" s="219">
        <f t="shared" si="26"/>
        <v>42731</v>
      </c>
      <c r="J258" s="215">
        <v>2731</v>
      </c>
      <c r="K258" s="218">
        <v>0</v>
      </c>
      <c r="L258" s="988">
        <f t="shared" si="27"/>
        <v>40000</v>
      </c>
      <c r="M258" s="980"/>
      <c r="N258" s="309">
        <v>40000</v>
      </c>
      <c r="O258" s="306">
        <v>0</v>
      </c>
      <c r="P258" s="979">
        <v>0</v>
      </c>
      <c r="Q258" s="218">
        <v>0</v>
      </c>
      <c r="R258" s="319">
        <v>0</v>
      </c>
      <c r="S258" s="320">
        <v>0</v>
      </c>
      <c r="T258" s="217">
        <v>0</v>
      </c>
      <c r="U258" s="218">
        <v>0</v>
      </c>
      <c r="V258" s="319">
        <v>0</v>
      </c>
      <c r="W258" s="320">
        <v>0</v>
      </c>
      <c r="X258" s="217">
        <v>0</v>
      </c>
      <c r="Y258" s="218">
        <v>0</v>
      </c>
      <c r="Z258" s="319">
        <v>0</v>
      </c>
      <c r="AA258" s="320">
        <v>0</v>
      </c>
      <c r="AB258" s="217">
        <v>0</v>
      </c>
      <c r="AC258" s="218">
        <v>0</v>
      </c>
      <c r="AD258" s="216">
        <v>0</v>
      </c>
    </row>
    <row r="259" spans="1:31" s="491" customFormat="1" ht="30" customHeight="1" x14ac:dyDescent="0.25">
      <c r="A259" s="517"/>
      <c r="B259" s="518"/>
      <c r="C259" s="1011">
        <v>7252</v>
      </c>
      <c r="D259" s="1017" t="s">
        <v>751</v>
      </c>
      <c r="E259" s="995" t="s">
        <v>738</v>
      </c>
      <c r="F259" s="54">
        <v>400</v>
      </c>
      <c r="G259" s="54">
        <v>2008</v>
      </c>
      <c r="H259" s="197">
        <v>2016</v>
      </c>
      <c r="I259" s="219">
        <f t="shared" si="26"/>
        <v>13774</v>
      </c>
      <c r="J259" s="215">
        <v>1454</v>
      </c>
      <c r="K259" s="218">
        <v>200</v>
      </c>
      <c r="L259" s="988">
        <f t="shared" si="27"/>
        <v>12120</v>
      </c>
      <c r="M259" s="980">
        <v>8120</v>
      </c>
      <c r="N259" s="309">
        <v>4000</v>
      </c>
      <c r="O259" s="306">
        <v>0</v>
      </c>
      <c r="P259" s="979">
        <v>0</v>
      </c>
      <c r="Q259" s="218">
        <v>0</v>
      </c>
      <c r="R259" s="319">
        <v>0</v>
      </c>
      <c r="S259" s="320">
        <v>0</v>
      </c>
      <c r="T259" s="217">
        <v>0</v>
      </c>
      <c r="U259" s="218">
        <v>0</v>
      </c>
      <c r="V259" s="319">
        <v>0</v>
      </c>
      <c r="W259" s="320">
        <v>0</v>
      </c>
      <c r="X259" s="217">
        <v>0</v>
      </c>
      <c r="Y259" s="218">
        <v>0</v>
      </c>
      <c r="Z259" s="319">
        <v>0</v>
      </c>
      <c r="AA259" s="320">
        <v>0</v>
      </c>
      <c r="AB259" s="217">
        <v>0</v>
      </c>
      <c r="AC259" s="218">
        <v>0</v>
      </c>
      <c r="AD259" s="216">
        <v>0</v>
      </c>
    </row>
    <row r="260" spans="1:31" s="491" customFormat="1" ht="30" customHeight="1" x14ac:dyDescent="0.25">
      <c r="A260" s="517"/>
      <c r="B260" s="518"/>
      <c r="C260" s="1011">
        <v>7254</v>
      </c>
      <c r="D260" s="950" t="s">
        <v>752</v>
      </c>
      <c r="E260" s="995" t="s">
        <v>231</v>
      </c>
      <c r="F260" s="54">
        <v>400</v>
      </c>
      <c r="G260" s="54">
        <v>2010</v>
      </c>
      <c r="H260" s="197">
        <v>2016</v>
      </c>
      <c r="I260" s="219">
        <f t="shared" si="26"/>
        <v>5693</v>
      </c>
      <c r="J260" s="215">
        <v>73</v>
      </c>
      <c r="K260" s="218">
        <v>60</v>
      </c>
      <c r="L260" s="988">
        <f t="shared" si="27"/>
        <v>5560</v>
      </c>
      <c r="M260" s="980">
        <v>3560</v>
      </c>
      <c r="N260" s="309">
        <v>2000</v>
      </c>
      <c r="O260" s="306">
        <v>0</v>
      </c>
      <c r="P260" s="979">
        <v>0</v>
      </c>
      <c r="Q260" s="218">
        <v>0</v>
      </c>
      <c r="R260" s="319">
        <v>0</v>
      </c>
      <c r="S260" s="320">
        <v>0</v>
      </c>
      <c r="T260" s="217">
        <v>0</v>
      </c>
      <c r="U260" s="218">
        <v>0</v>
      </c>
      <c r="V260" s="319">
        <v>0</v>
      </c>
      <c r="W260" s="320">
        <v>0</v>
      </c>
      <c r="X260" s="217">
        <v>0</v>
      </c>
      <c r="Y260" s="218">
        <v>0</v>
      </c>
      <c r="Z260" s="319">
        <v>0</v>
      </c>
      <c r="AA260" s="320">
        <v>0</v>
      </c>
      <c r="AB260" s="217">
        <v>0</v>
      </c>
      <c r="AC260" s="218">
        <v>0</v>
      </c>
      <c r="AD260" s="216">
        <v>0</v>
      </c>
    </row>
    <row r="261" spans="1:31" s="491" customFormat="1" ht="30" customHeight="1" x14ac:dyDescent="0.25">
      <c r="A261" s="517"/>
      <c r="B261" s="518"/>
      <c r="C261" s="1011">
        <v>7255</v>
      </c>
      <c r="D261" s="950" t="s">
        <v>753</v>
      </c>
      <c r="E261" s="995" t="s">
        <v>239</v>
      </c>
      <c r="F261" s="54">
        <v>400</v>
      </c>
      <c r="G261" s="54">
        <v>2010</v>
      </c>
      <c r="H261" s="197">
        <v>2016</v>
      </c>
      <c r="I261" s="219">
        <f t="shared" si="26"/>
        <v>6495</v>
      </c>
      <c r="J261" s="215">
        <v>870</v>
      </c>
      <c r="K261" s="218">
        <v>60</v>
      </c>
      <c r="L261" s="988">
        <f t="shared" si="27"/>
        <v>5565</v>
      </c>
      <c r="M261" s="980">
        <v>3565</v>
      </c>
      <c r="N261" s="309">
        <v>2000</v>
      </c>
      <c r="O261" s="306">
        <v>0</v>
      </c>
      <c r="P261" s="979">
        <v>0</v>
      </c>
      <c r="Q261" s="218">
        <v>0</v>
      </c>
      <c r="R261" s="319">
        <v>0</v>
      </c>
      <c r="S261" s="320">
        <v>0</v>
      </c>
      <c r="T261" s="217">
        <v>0</v>
      </c>
      <c r="U261" s="218">
        <v>0</v>
      </c>
      <c r="V261" s="319">
        <v>0</v>
      </c>
      <c r="W261" s="320">
        <v>0</v>
      </c>
      <c r="X261" s="217">
        <v>0</v>
      </c>
      <c r="Y261" s="218">
        <v>0</v>
      </c>
      <c r="Z261" s="319">
        <v>0</v>
      </c>
      <c r="AA261" s="320">
        <v>0</v>
      </c>
      <c r="AB261" s="217">
        <v>0</v>
      </c>
      <c r="AC261" s="218">
        <v>0</v>
      </c>
      <c r="AD261" s="216">
        <v>0</v>
      </c>
    </row>
    <row r="262" spans="1:31" s="491" customFormat="1" ht="30" customHeight="1" x14ac:dyDescent="0.25">
      <c r="A262" s="517"/>
      <c r="B262" s="518"/>
      <c r="C262" s="1011">
        <v>7256</v>
      </c>
      <c r="D262" s="498" t="s">
        <v>754</v>
      </c>
      <c r="E262" s="995" t="s">
        <v>275</v>
      </c>
      <c r="F262" s="54">
        <v>400</v>
      </c>
      <c r="G262" s="54">
        <v>2013</v>
      </c>
      <c r="H262" s="197">
        <v>2016</v>
      </c>
      <c r="I262" s="219">
        <f t="shared" si="26"/>
        <v>17140</v>
      </c>
      <c r="J262" s="215">
        <v>140</v>
      </c>
      <c r="K262" s="218">
        <v>5000</v>
      </c>
      <c r="L262" s="988">
        <f t="shared" si="27"/>
        <v>12000</v>
      </c>
      <c r="M262" s="980">
        <v>0</v>
      </c>
      <c r="N262" s="309">
        <v>12000</v>
      </c>
      <c r="O262" s="306">
        <v>0</v>
      </c>
      <c r="P262" s="979">
        <v>0</v>
      </c>
      <c r="Q262" s="218">
        <v>0</v>
      </c>
      <c r="R262" s="319">
        <v>0</v>
      </c>
      <c r="S262" s="320">
        <v>0</v>
      </c>
      <c r="T262" s="217">
        <v>0</v>
      </c>
      <c r="U262" s="218">
        <v>0</v>
      </c>
      <c r="V262" s="319">
        <v>0</v>
      </c>
      <c r="W262" s="320">
        <v>0</v>
      </c>
      <c r="X262" s="217">
        <v>0</v>
      </c>
      <c r="Y262" s="218">
        <v>0</v>
      </c>
      <c r="Z262" s="319">
        <v>0</v>
      </c>
      <c r="AA262" s="320">
        <v>0</v>
      </c>
      <c r="AB262" s="217">
        <v>0</v>
      </c>
      <c r="AC262" s="218">
        <v>0</v>
      </c>
      <c r="AD262" s="216">
        <v>0</v>
      </c>
    </row>
    <row r="263" spans="1:31" s="491" customFormat="1" ht="30" customHeight="1" x14ac:dyDescent="0.25">
      <c r="A263" s="517"/>
      <c r="B263" s="518"/>
      <c r="C263" s="1011">
        <v>7257</v>
      </c>
      <c r="D263" s="498" t="s">
        <v>755</v>
      </c>
      <c r="E263" s="995" t="s">
        <v>231</v>
      </c>
      <c r="F263" s="54">
        <v>400</v>
      </c>
      <c r="G263" s="54">
        <v>2013</v>
      </c>
      <c r="H263" s="197">
        <v>2016</v>
      </c>
      <c r="I263" s="219">
        <f t="shared" si="26"/>
        <v>1500</v>
      </c>
      <c r="J263" s="215">
        <v>0</v>
      </c>
      <c r="K263" s="218">
        <v>500</v>
      </c>
      <c r="L263" s="988">
        <f t="shared" si="27"/>
        <v>1000</v>
      </c>
      <c r="M263" s="980">
        <v>0</v>
      </c>
      <c r="N263" s="309">
        <v>1000</v>
      </c>
      <c r="O263" s="306">
        <v>0</v>
      </c>
      <c r="P263" s="979">
        <v>0</v>
      </c>
      <c r="Q263" s="218">
        <v>0</v>
      </c>
      <c r="R263" s="319">
        <v>0</v>
      </c>
      <c r="S263" s="320">
        <v>0</v>
      </c>
      <c r="T263" s="217">
        <v>0</v>
      </c>
      <c r="U263" s="218">
        <v>0</v>
      </c>
      <c r="V263" s="319">
        <v>0</v>
      </c>
      <c r="W263" s="320">
        <v>0</v>
      </c>
      <c r="X263" s="217">
        <v>0</v>
      </c>
      <c r="Y263" s="218">
        <v>0</v>
      </c>
      <c r="Z263" s="319">
        <v>0</v>
      </c>
      <c r="AA263" s="320">
        <v>0</v>
      </c>
      <c r="AB263" s="217">
        <v>0</v>
      </c>
      <c r="AC263" s="218">
        <v>0</v>
      </c>
      <c r="AD263" s="216">
        <v>0</v>
      </c>
    </row>
    <row r="264" spans="1:31" s="491" customFormat="1" ht="30" customHeight="1" x14ac:dyDescent="0.25">
      <c r="A264" s="517"/>
      <c r="B264" s="518"/>
      <c r="C264" s="1011">
        <v>7259</v>
      </c>
      <c r="D264" s="498" t="s">
        <v>756</v>
      </c>
      <c r="E264" s="1025" t="s">
        <v>229</v>
      </c>
      <c r="F264" s="997">
        <v>400</v>
      </c>
      <c r="G264" s="997">
        <v>2012</v>
      </c>
      <c r="H264" s="998">
        <v>2018</v>
      </c>
      <c r="I264" s="219">
        <f t="shared" si="26"/>
        <v>6479</v>
      </c>
      <c r="J264" s="983">
        <v>467</v>
      </c>
      <c r="K264" s="981">
        <v>1000</v>
      </c>
      <c r="L264" s="988">
        <f t="shared" si="27"/>
        <v>4012</v>
      </c>
      <c r="M264" s="980">
        <v>4012</v>
      </c>
      <c r="N264" s="309">
        <v>0</v>
      </c>
      <c r="O264" s="306">
        <v>0</v>
      </c>
      <c r="P264" s="979">
        <v>0</v>
      </c>
      <c r="Q264" s="218">
        <v>0</v>
      </c>
      <c r="R264" s="319">
        <v>500</v>
      </c>
      <c r="S264" s="320">
        <v>0</v>
      </c>
      <c r="T264" s="217">
        <v>0</v>
      </c>
      <c r="U264" s="218">
        <v>0</v>
      </c>
      <c r="V264" s="319">
        <v>500</v>
      </c>
      <c r="W264" s="320">
        <v>0</v>
      </c>
      <c r="X264" s="217">
        <v>0</v>
      </c>
      <c r="Y264" s="218">
        <v>0</v>
      </c>
      <c r="Z264" s="319">
        <v>0</v>
      </c>
      <c r="AA264" s="320">
        <v>0</v>
      </c>
      <c r="AB264" s="217">
        <v>0</v>
      </c>
      <c r="AC264" s="218">
        <v>0</v>
      </c>
      <c r="AD264" s="216">
        <v>0</v>
      </c>
    </row>
    <row r="265" spans="1:31" s="491" customFormat="1" ht="30" customHeight="1" x14ac:dyDescent="0.25">
      <c r="A265" s="517"/>
      <c r="B265" s="518"/>
      <c r="C265" s="1011">
        <v>7273</v>
      </c>
      <c r="D265" s="498" t="s">
        <v>757</v>
      </c>
      <c r="E265" s="53" t="s">
        <v>758</v>
      </c>
      <c r="F265" s="54">
        <v>400</v>
      </c>
      <c r="G265" s="54">
        <v>2009</v>
      </c>
      <c r="H265" s="197">
        <v>2016</v>
      </c>
      <c r="I265" s="219">
        <f t="shared" si="26"/>
        <v>3779</v>
      </c>
      <c r="J265" s="215">
        <v>279</v>
      </c>
      <c r="K265" s="218">
        <v>3250</v>
      </c>
      <c r="L265" s="988">
        <f t="shared" si="27"/>
        <v>250</v>
      </c>
      <c r="M265" s="980">
        <v>250</v>
      </c>
      <c r="N265" s="309">
        <v>0</v>
      </c>
      <c r="O265" s="306">
        <v>0</v>
      </c>
      <c r="P265" s="979">
        <v>0</v>
      </c>
      <c r="Q265" s="218">
        <v>0</v>
      </c>
      <c r="R265" s="319">
        <v>0</v>
      </c>
      <c r="S265" s="320">
        <v>0</v>
      </c>
      <c r="T265" s="217">
        <v>0</v>
      </c>
      <c r="U265" s="218">
        <v>0</v>
      </c>
      <c r="V265" s="319">
        <v>0</v>
      </c>
      <c r="W265" s="320">
        <v>0</v>
      </c>
      <c r="X265" s="217">
        <v>0</v>
      </c>
      <c r="Y265" s="218">
        <v>0</v>
      </c>
      <c r="Z265" s="319">
        <v>0</v>
      </c>
      <c r="AA265" s="320">
        <v>0</v>
      </c>
      <c r="AB265" s="217">
        <v>0</v>
      </c>
      <c r="AC265" s="218">
        <v>0</v>
      </c>
      <c r="AD265" s="216">
        <v>0</v>
      </c>
    </row>
    <row r="266" spans="1:31" s="491" customFormat="1" ht="30" customHeight="1" x14ac:dyDescent="0.25">
      <c r="A266" s="517"/>
      <c r="B266" s="518"/>
      <c r="C266" s="1011">
        <v>7275</v>
      </c>
      <c r="D266" s="498" t="s">
        <v>759</v>
      </c>
      <c r="E266" s="53" t="s">
        <v>758</v>
      </c>
      <c r="F266" s="54">
        <v>400</v>
      </c>
      <c r="G266" s="54">
        <v>2014</v>
      </c>
      <c r="H266" s="197">
        <v>2016</v>
      </c>
      <c r="I266" s="219">
        <f t="shared" si="26"/>
        <v>12766</v>
      </c>
      <c r="J266" s="215">
        <v>766</v>
      </c>
      <c r="K266" s="218">
        <v>0</v>
      </c>
      <c r="L266" s="988">
        <f t="shared" si="27"/>
        <v>12000</v>
      </c>
      <c r="M266" s="980">
        <v>0</v>
      </c>
      <c r="N266" s="309">
        <v>12000</v>
      </c>
      <c r="O266" s="306">
        <v>0</v>
      </c>
      <c r="P266" s="979">
        <v>0</v>
      </c>
      <c r="Q266" s="218">
        <v>0</v>
      </c>
      <c r="R266" s="319">
        <v>0</v>
      </c>
      <c r="S266" s="320">
        <v>0</v>
      </c>
      <c r="T266" s="217">
        <v>0</v>
      </c>
      <c r="U266" s="218">
        <v>0</v>
      </c>
      <c r="V266" s="319">
        <v>0</v>
      </c>
      <c r="W266" s="320">
        <v>0</v>
      </c>
      <c r="X266" s="217">
        <v>0</v>
      </c>
      <c r="Y266" s="218">
        <v>0</v>
      </c>
      <c r="Z266" s="319">
        <v>0</v>
      </c>
      <c r="AA266" s="320">
        <v>0</v>
      </c>
      <c r="AB266" s="217">
        <v>0</v>
      </c>
      <c r="AC266" s="218">
        <v>0</v>
      </c>
      <c r="AD266" s="216">
        <v>0</v>
      </c>
    </row>
    <row r="267" spans="1:31" s="491" customFormat="1" ht="30" customHeight="1" x14ac:dyDescent="0.25">
      <c r="A267" s="517"/>
      <c r="B267" s="518"/>
      <c r="C267" s="1011">
        <v>7276</v>
      </c>
      <c r="D267" s="498" t="s">
        <v>760</v>
      </c>
      <c r="E267" s="53" t="s">
        <v>239</v>
      </c>
      <c r="F267" s="54">
        <v>400</v>
      </c>
      <c r="G267" s="54">
        <v>2009</v>
      </c>
      <c r="H267" s="197">
        <v>2016</v>
      </c>
      <c r="I267" s="219">
        <f t="shared" si="26"/>
        <v>7023</v>
      </c>
      <c r="J267" s="215">
        <v>393</v>
      </c>
      <c r="K267" s="218">
        <v>4630</v>
      </c>
      <c r="L267" s="988">
        <f t="shared" si="27"/>
        <v>2000</v>
      </c>
      <c r="M267" s="980">
        <v>1600</v>
      </c>
      <c r="N267" s="309">
        <v>400</v>
      </c>
      <c r="O267" s="306">
        <v>0</v>
      </c>
      <c r="P267" s="979">
        <v>0</v>
      </c>
      <c r="Q267" s="218">
        <v>0</v>
      </c>
      <c r="R267" s="319">
        <v>0</v>
      </c>
      <c r="S267" s="320">
        <v>0</v>
      </c>
      <c r="T267" s="217">
        <v>0</v>
      </c>
      <c r="U267" s="218">
        <v>0</v>
      </c>
      <c r="V267" s="319">
        <v>0</v>
      </c>
      <c r="W267" s="320">
        <v>0</v>
      </c>
      <c r="X267" s="217">
        <v>0</v>
      </c>
      <c r="Y267" s="218">
        <v>0</v>
      </c>
      <c r="Z267" s="319">
        <v>0</v>
      </c>
      <c r="AA267" s="320">
        <v>0</v>
      </c>
      <c r="AB267" s="217">
        <v>0</v>
      </c>
      <c r="AC267" s="218">
        <v>0</v>
      </c>
      <c r="AD267" s="216">
        <v>0</v>
      </c>
    </row>
    <row r="268" spans="1:31" s="491" customFormat="1" ht="30" customHeight="1" x14ac:dyDescent="0.25">
      <c r="A268" s="517"/>
      <c r="B268" s="518"/>
      <c r="C268" s="1011">
        <v>7280</v>
      </c>
      <c r="D268" s="949" t="s">
        <v>761</v>
      </c>
      <c r="E268" s="53" t="s">
        <v>239</v>
      </c>
      <c r="F268" s="54">
        <v>400</v>
      </c>
      <c r="G268" s="54">
        <v>2011</v>
      </c>
      <c r="H268" s="197">
        <v>2016</v>
      </c>
      <c r="I268" s="219">
        <f t="shared" si="26"/>
        <v>7224</v>
      </c>
      <c r="J268" s="220">
        <v>514</v>
      </c>
      <c r="K268" s="236">
        <v>1700</v>
      </c>
      <c r="L268" s="988">
        <f t="shared" si="27"/>
        <v>5010</v>
      </c>
      <c r="M268" s="985">
        <v>3510</v>
      </c>
      <c r="N268" s="309">
        <v>1500</v>
      </c>
      <c r="O268" s="306">
        <v>0</v>
      </c>
      <c r="P268" s="979">
        <v>0</v>
      </c>
      <c r="Q268" s="236">
        <v>0</v>
      </c>
      <c r="R268" s="333">
        <v>0</v>
      </c>
      <c r="S268" s="334">
        <v>0</v>
      </c>
      <c r="T268" s="221">
        <v>0</v>
      </c>
      <c r="U268" s="236">
        <v>0</v>
      </c>
      <c r="V268" s="333">
        <v>0</v>
      </c>
      <c r="W268" s="334">
        <v>0</v>
      </c>
      <c r="X268" s="221">
        <v>0</v>
      </c>
      <c r="Y268" s="236">
        <v>0</v>
      </c>
      <c r="Z268" s="333">
        <v>0</v>
      </c>
      <c r="AA268" s="334">
        <v>0</v>
      </c>
      <c r="AB268" s="221">
        <v>0</v>
      </c>
      <c r="AC268" s="236">
        <v>0</v>
      </c>
      <c r="AD268" s="228">
        <v>0</v>
      </c>
      <c r="AE268" s="496"/>
    </row>
    <row r="269" spans="1:31" s="491" customFormat="1" ht="30" customHeight="1" x14ac:dyDescent="0.25">
      <c r="A269" s="517"/>
      <c r="B269" s="518"/>
      <c r="C269" s="1011">
        <v>7281</v>
      </c>
      <c r="D269" s="949" t="s">
        <v>762</v>
      </c>
      <c r="E269" s="969" t="s">
        <v>239</v>
      </c>
      <c r="F269" s="54">
        <v>400</v>
      </c>
      <c r="G269" s="54">
        <v>2010</v>
      </c>
      <c r="H269" s="197">
        <v>2016</v>
      </c>
      <c r="I269" s="219">
        <f t="shared" si="26"/>
        <v>6363</v>
      </c>
      <c r="J269" s="215">
        <v>703</v>
      </c>
      <c r="K269" s="218">
        <v>3500</v>
      </c>
      <c r="L269" s="988">
        <f t="shared" si="27"/>
        <v>2160</v>
      </c>
      <c r="M269" s="980">
        <v>1860</v>
      </c>
      <c r="N269" s="309">
        <v>300</v>
      </c>
      <c r="O269" s="306">
        <v>0</v>
      </c>
      <c r="P269" s="979">
        <v>0</v>
      </c>
      <c r="Q269" s="218">
        <v>0</v>
      </c>
      <c r="R269" s="319">
        <v>0</v>
      </c>
      <c r="S269" s="320">
        <v>0</v>
      </c>
      <c r="T269" s="217">
        <v>0</v>
      </c>
      <c r="U269" s="218">
        <v>0</v>
      </c>
      <c r="V269" s="319">
        <v>0</v>
      </c>
      <c r="W269" s="320">
        <v>0</v>
      </c>
      <c r="X269" s="217">
        <v>0</v>
      </c>
      <c r="Y269" s="218">
        <v>0</v>
      </c>
      <c r="Z269" s="319">
        <v>0</v>
      </c>
      <c r="AA269" s="320">
        <v>0</v>
      </c>
      <c r="AB269" s="217">
        <v>0</v>
      </c>
      <c r="AC269" s="218">
        <v>0</v>
      </c>
      <c r="AD269" s="216">
        <v>0</v>
      </c>
    </row>
    <row r="270" spans="1:31" s="491" customFormat="1" ht="30" customHeight="1" x14ac:dyDescent="0.25">
      <c r="A270" s="517"/>
      <c r="B270" s="518"/>
      <c r="C270" s="1011">
        <v>7282</v>
      </c>
      <c r="D270" s="952" t="s">
        <v>763</v>
      </c>
      <c r="E270" s="53" t="s">
        <v>302</v>
      </c>
      <c r="F270" s="54">
        <v>400</v>
      </c>
      <c r="G270" s="54">
        <v>2010</v>
      </c>
      <c r="H270" s="197">
        <v>2016</v>
      </c>
      <c r="I270" s="219">
        <f t="shared" si="26"/>
        <v>8627</v>
      </c>
      <c r="J270" s="215">
        <v>1317</v>
      </c>
      <c r="K270" s="218">
        <v>6850</v>
      </c>
      <c r="L270" s="988">
        <f t="shared" si="27"/>
        <v>460</v>
      </c>
      <c r="M270" s="980">
        <v>0</v>
      </c>
      <c r="N270" s="309">
        <v>460</v>
      </c>
      <c r="O270" s="306">
        <v>0</v>
      </c>
      <c r="P270" s="979">
        <v>0</v>
      </c>
      <c r="Q270" s="218">
        <v>0</v>
      </c>
      <c r="R270" s="319">
        <v>0</v>
      </c>
      <c r="S270" s="320">
        <v>0</v>
      </c>
      <c r="T270" s="217">
        <v>0</v>
      </c>
      <c r="U270" s="218">
        <v>0</v>
      </c>
      <c r="V270" s="319">
        <v>0</v>
      </c>
      <c r="W270" s="320">
        <v>0</v>
      </c>
      <c r="X270" s="217">
        <v>0</v>
      </c>
      <c r="Y270" s="218">
        <v>0</v>
      </c>
      <c r="Z270" s="319">
        <v>0</v>
      </c>
      <c r="AA270" s="320">
        <v>0</v>
      </c>
      <c r="AB270" s="217">
        <v>0</v>
      </c>
      <c r="AC270" s="218">
        <v>0</v>
      </c>
      <c r="AD270" s="216">
        <v>0</v>
      </c>
    </row>
    <row r="271" spans="1:31" s="491" customFormat="1" ht="30" customHeight="1" x14ac:dyDescent="0.25">
      <c r="A271" s="517"/>
      <c r="B271" s="518"/>
      <c r="C271" s="1011">
        <v>7284</v>
      </c>
      <c r="D271" s="868" t="s">
        <v>764</v>
      </c>
      <c r="E271" s="53" t="s">
        <v>231</v>
      </c>
      <c r="F271" s="54">
        <v>400</v>
      </c>
      <c r="G271" s="54">
        <v>2007</v>
      </c>
      <c r="H271" s="197">
        <v>2016</v>
      </c>
      <c r="I271" s="219">
        <f t="shared" si="26"/>
        <v>3949</v>
      </c>
      <c r="J271" s="215">
        <v>299</v>
      </c>
      <c r="K271" s="218">
        <v>3460</v>
      </c>
      <c r="L271" s="988">
        <f t="shared" si="27"/>
        <v>190</v>
      </c>
      <c r="M271" s="980">
        <v>0</v>
      </c>
      <c r="N271" s="309">
        <v>190</v>
      </c>
      <c r="O271" s="306">
        <v>0</v>
      </c>
      <c r="P271" s="979">
        <v>0</v>
      </c>
      <c r="Q271" s="218">
        <v>0</v>
      </c>
      <c r="R271" s="319">
        <v>0</v>
      </c>
      <c r="S271" s="320">
        <v>0</v>
      </c>
      <c r="T271" s="217">
        <v>0</v>
      </c>
      <c r="U271" s="218">
        <v>0</v>
      </c>
      <c r="V271" s="319">
        <v>0</v>
      </c>
      <c r="W271" s="320">
        <v>0</v>
      </c>
      <c r="X271" s="217">
        <v>0</v>
      </c>
      <c r="Y271" s="218">
        <v>0</v>
      </c>
      <c r="Z271" s="319">
        <v>0</v>
      </c>
      <c r="AA271" s="320">
        <v>0</v>
      </c>
      <c r="AB271" s="217">
        <v>0</v>
      </c>
      <c r="AC271" s="218">
        <v>0</v>
      </c>
      <c r="AD271" s="216">
        <v>0</v>
      </c>
    </row>
    <row r="272" spans="1:31" s="491" customFormat="1" ht="30" customHeight="1" x14ac:dyDescent="0.25">
      <c r="A272" s="517"/>
      <c r="B272" s="518"/>
      <c r="C272" s="1011">
        <v>7285</v>
      </c>
      <c r="D272" s="868" t="s">
        <v>765</v>
      </c>
      <c r="E272" s="53" t="s">
        <v>237</v>
      </c>
      <c r="F272" s="54">
        <v>400</v>
      </c>
      <c r="G272" s="54">
        <v>2007</v>
      </c>
      <c r="H272" s="197">
        <v>2016</v>
      </c>
      <c r="I272" s="219">
        <f t="shared" si="26"/>
        <v>3616</v>
      </c>
      <c r="J272" s="215">
        <v>416</v>
      </c>
      <c r="K272" s="218">
        <v>1400</v>
      </c>
      <c r="L272" s="988">
        <f t="shared" si="27"/>
        <v>1800</v>
      </c>
      <c r="M272" s="980">
        <v>0</v>
      </c>
      <c r="N272" s="309">
        <v>1800</v>
      </c>
      <c r="O272" s="306">
        <v>0</v>
      </c>
      <c r="P272" s="979">
        <v>0</v>
      </c>
      <c r="Q272" s="218">
        <v>0</v>
      </c>
      <c r="R272" s="319">
        <v>0</v>
      </c>
      <c r="S272" s="320">
        <v>0</v>
      </c>
      <c r="T272" s="217">
        <v>0</v>
      </c>
      <c r="U272" s="218">
        <v>0</v>
      </c>
      <c r="V272" s="319">
        <v>0</v>
      </c>
      <c r="W272" s="320">
        <v>0</v>
      </c>
      <c r="X272" s="217">
        <v>0</v>
      </c>
      <c r="Y272" s="218">
        <v>0</v>
      </c>
      <c r="Z272" s="319">
        <v>0</v>
      </c>
      <c r="AA272" s="320">
        <v>0</v>
      </c>
      <c r="AB272" s="217">
        <v>0</v>
      </c>
      <c r="AC272" s="218">
        <v>0</v>
      </c>
      <c r="AD272" s="216">
        <v>0</v>
      </c>
    </row>
    <row r="273" spans="1:30" s="491" customFormat="1" ht="30" customHeight="1" x14ac:dyDescent="0.25">
      <c r="A273" s="517"/>
      <c r="B273" s="518"/>
      <c r="C273" s="1011">
        <v>7286</v>
      </c>
      <c r="D273" s="786" t="s">
        <v>706</v>
      </c>
      <c r="E273" s="53" t="s">
        <v>314</v>
      </c>
      <c r="F273" s="54">
        <v>400</v>
      </c>
      <c r="G273" s="54">
        <v>2015</v>
      </c>
      <c r="H273" s="197">
        <v>2020</v>
      </c>
      <c r="I273" s="219">
        <f t="shared" si="26"/>
        <v>2500</v>
      </c>
      <c r="J273" s="215">
        <v>0</v>
      </c>
      <c r="K273" s="218">
        <v>0</v>
      </c>
      <c r="L273" s="988">
        <f t="shared" si="27"/>
        <v>500</v>
      </c>
      <c r="M273" s="980">
        <v>500</v>
      </c>
      <c r="N273" s="309">
        <v>0</v>
      </c>
      <c r="O273" s="306">
        <v>0</v>
      </c>
      <c r="P273" s="979">
        <v>0</v>
      </c>
      <c r="Q273" s="218">
        <v>0</v>
      </c>
      <c r="R273" s="319">
        <v>500</v>
      </c>
      <c r="S273" s="320">
        <v>0</v>
      </c>
      <c r="T273" s="217">
        <v>0</v>
      </c>
      <c r="U273" s="218">
        <v>0</v>
      </c>
      <c r="V273" s="319">
        <v>500</v>
      </c>
      <c r="W273" s="320">
        <v>0</v>
      </c>
      <c r="X273" s="217">
        <v>0</v>
      </c>
      <c r="Y273" s="218">
        <v>0</v>
      </c>
      <c r="Z273" s="319">
        <v>500</v>
      </c>
      <c r="AA273" s="320">
        <v>0</v>
      </c>
      <c r="AB273" s="217">
        <v>0</v>
      </c>
      <c r="AC273" s="218">
        <v>0</v>
      </c>
      <c r="AD273" s="216">
        <v>500</v>
      </c>
    </row>
    <row r="274" spans="1:30" s="491" customFormat="1" ht="30" customHeight="1" x14ac:dyDescent="0.25">
      <c r="A274" s="517"/>
      <c r="B274" s="518"/>
      <c r="C274" s="1011">
        <v>7289</v>
      </c>
      <c r="D274" s="490" t="s">
        <v>766</v>
      </c>
      <c r="E274" s="183" t="s">
        <v>254</v>
      </c>
      <c r="F274" s="54">
        <v>400</v>
      </c>
      <c r="G274" s="54">
        <v>2014</v>
      </c>
      <c r="H274" s="91">
        <v>2016</v>
      </c>
      <c r="I274" s="241">
        <f t="shared" si="26"/>
        <v>3000</v>
      </c>
      <c r="J274" s="238">
        <v>0</v>
      </c>
      <c r="K274" s="239">
        <v>0</v>
      </c>
      <c r="L274" s="637">
        <f>M274+N274+O274+P274+Q274</f>
        <v>3000</v>
      </c>
      <c r="M274" s="336">
        <v>0</v>
      </c>
      <c r="N274" s="337">
        <v>3000</v>
      </c>
      <c r="O274" s="337">
        <v>0</v>
      </c>
      <c r="P274" s="240">
        <v>0</v>
      </c>
      <c r="Q274" s="239">
        <v>0</v>
      </c>
      <c r="R274" s="338">
        <v>0</v>
      </c>
      <c r="S274" s="339">
        <v>0</v>
      </c>
      <c r="T274" s="240">
        <v>0</v>
      </c>
      <c r="U274" s="239">
        <v>0</v>
      </c>
      <c r="V274" s="338">
        <v>0</v>
      </c>
      <c r="W274" s="339">
        <v>0</v>
      </c>
      <c r="X274" s="240">
        <v>0</v>
      </c>
      <c r="Y274" s="239">
        <v>0</v>
      </c>
      <c r="Z274" s="338">
        <v>0</v>
      </c>
      <c r="AA274" s="339">
        <v>0</v>
      </c>
      <c r="AB274" s="240">
        <v>0</v>
      </c>
      <c r="AC274" s="239">
        <v>0</v>
      </c>
      <c r="AD274" s="216">
        <v>0</v>
      </c>
    </row>
    <row r="275" spans="1:30" s="491" customFormat="1" ht="30" customHeight="1" x14ac:dyDescent="0.25">
      <c r="A275" s="517"/>
      <c r="B275" s="518"/>
      <c r="C275" s="1011">
        <v>7295</v>
      </c>
      <c r="D275" s="786" t="s">
        <v>767</v>
      </c>
      <c r="E275" s="53" t="s">
        <v>239</v>
      </c>
      <c r="F275" s="54">
        <v>400</v>
      </c>
      <c r="G275" s="54">
        <v>2015</v>
      </c>
      <c r="H275" s="197">
        <v>2016</v>
      </c>
      <c r="I275" s="219">
        <f t="shared" si="26"/>
        <v>12100</v>
      </c>
      <c r="J275" s="215">
        <v>0</v>
      </c>
      <c r="K275" s="218">
        <v>100</v>
      </c>
      <c r="L275" s="988">
        <f t="shared" ref="L275:L286" si="28">M275+N275+O275+P275+Q275</f>
        <v>12000</v>
      </c>
      <c r="M275" s="980">
        <v>0</v>
      </c>
      <c r="N275" s="309">
        <v>12000</v>
      </c>
      <c r="O275" s="306">
        <v>0</v>
      </c>
      <c r="P275" s="979">
        <v>0</v>
      </c>
      <c r="Q275" s="218">
        <v>0</v>
      </c>
      <c r="R275" s="319">
        <v>0</v>
      </c>
      <c r="S275" s="320">
        <v>0</v>
      </c>
      <c r="T275" s="217">
        <v>0</v>
      </c>
      <c r="U275" s="218">
        <v>0</v>
      </c>
      <c r="V275" s="319">
        <v>0</v>
      </c>
      <c r="W275" s="320">
        <v>0</v>
      </c>
      <c r="X275" s="217">
        <v>0</v>
      </c>
      <c r="Y275" s="218">
        <v>0</v>
      </c>
      <c r="Z275" s="319">
        <v>0</v>
      </c>
      <c r="AA275" s="320">
        <v>0</v>
      </c>
      <c r="AB275" s="217">
        <v>0</v>
      </c>
      <c r="AC275" s="218">
        <v>0</v>
      </c>
      <c r="AD275" s="216">
        <v>0</v>
      </c>
    </row>
    <row r="276" spans="1:30" s="491" customFormat="1" ht="30" customHeight="1" x14ac:dyDescent="0.25">
      <c r="A276" s="517"/>
      <c r="B276" s="518"/>
      <c r="C276" s="1011">
        <v>7296</v>
      </c>
      <c r="D276" s="868" t="s">
        <v>768</v>
      </c>
      <c r="E276" s="53" t="s">
        <v>231</v>
      </c>
      <c r="F276" s="54">
        <v>400</v>
      </c>
      <c r="G276" s="54">
        <v>2008</v>
      </c>
      <c r="H276" s="197">
        <v>2018</v>
      </c>
      <c r="I276" s="219">
        <f t="shared" si="26"/>
        <v>29360</v>
      </c>
      <c r="J276" s="215">
        <v>1260</v>
      </c>
      <c r="K276" s="218">
        <v>50</v>
      </c>
      <c r="L276" s="988">
        <f t="shared" si="28"/>
        <v>50</v>
      </c>
      <c r="M276" s="980">
        <v>50</v>
      </c>
      <c r="N276" s="309">
        <v>0</v>
      </c>
      <c r="O276" s="306">
        <v>0</v>
      </c>
      <c r="P276" s="979">
        <v>0</v>
      </c>
      <c r="Q276" s="218">
        <v>0</v>
      </c>
      <c r="R276" s="319">
        <v>9000</v>
      </c>
      <c r="S276" s="320">
        <v>0</v>
      </c>
      <c r="T276" s="217">
        <v>0</v>
      </c>
      <c r="U276" s="218">
        <v>0</v>
      </c>
      <c r="V276" s="319">
        <v>19000</v>
      </c>
      <c r="W276" s="320">
        <v>0</v>
      </c>
      <c r="X276" s="217">
        <v>0</v>
      </c>
      <c r="Y276" s="218">
        <v>0</v>
      </c>
      <c r="Z276" s="319">
        <v>0</v>
      </c>
      <c r="AA276" s="320">
        <v>0</v>
      </c>
      <c r="AB276" s="217">
        <v>0</v>
      </c>
      <c r="AC276" s="218">
        <v>0</v>
      </c>
      <c r="AD276" s="216">
        <v>0</v>
      </c>
    </row>
    <row r="277" spans="1:30" s="491" customFormat="1" ht="30" customHeight="1" x14ac:dyDescent="0.25">
      <c r="A277" s="517"/>
      <c r="B277" s="518"/>
      <c r="C277" s="1011">
        <v>7297</v>
      </c>
      <c r="D277" s="868" t="s">
        <v>769</v>
      </c>
      <c r="E277" s="53" t="s">
        <v>231</v>
      </c>
      <c r="F277" s="54">
        <v>400</v>
      </c>
      <c r="G277" s="54">
        <v>2010</v>
      </c>
      <c r="H277" s="197">
        <v>2017</v>
      </c>
      <c r="I277" s="219">
        <f t="shared" si="26"/>
        <v>12228</v>
      </c>
      <c r="J277" s="215">
        <v>428</v>
      </c>
      <c r="K277" s="218">
        <v>100</v>
      </c>
      <c r="L277" s="988">
        <f t="shared" si="28"/>
        <v>9000</v>
      </c>
      <c r="M277" s="980">
        <v>0</v>
      </c>
      <c r="N277" s="309">
        <v>9000</v>
      </c>
      <c r="O277" s="306">
        <v>0</v>
      </c>
      <c r="P277" s="979">
        <v>0</v>
      </c>
      <c r="Q277" s="218">
        <v>0</v>
      </c>
      <c r="R277" s="319">
        <v>2700</v>
      </c>
      <c r="S277" s="320">
        <v>0</v>
      </c>
      <c r="T277" s="217">
        <v>0</v>
      </c>
      <c r="U277" s="218">
        <v>0</v>
      </c>
      <c r="V277" s="319">
        <v>0</v>
      </c>
      <c r="W277" s="320">
        <v>0</v>
      </c>
      <c r="X277" s="217">
        <v>0</v>
      </c>
      <c r="Y277" s="218">
        <v>0</v>
      </c>
      <c r="Z277" s="319">
        <v>0</v>
      </c>
      <c r="AA277" s="320">
        <v>0</v>
      </c>
      <c r="AB277" s="217">
        <v>0</v>
      </c>
      <c r="AC277" s="218">
        <v>0</v>
      </c>
      <c r="AD277" s="216">
        <v>0</v>
      </c>
    </row>
    <row r="278" spans="1:30" s="491" customFormat="1" ht="30" customHeight="1" x14ac:dyDescent="0.25">
      <c r="A278" s="517"/>
      <c r="B278" s="518"/>
      <c r="C278" s="1011">
        <v>7298</v>
      </c>
      <c r="D278" s="868" t="s">
        <v>770</v>
      </c>
      <c r="E278" s="53" t="s">
        <v>229</v>
      </c>
      <c r="F278" s="54">
        <v>400</v>
      </c>
      <c r="G278" s="54">
        <v>2010</v>
      </c>
      <c r="H278" s="197">
        <v>2016</v>
      </c>
      <c r="I278" s="219">
        <f t="shared" si="26"/>
        <v>2056</v>
      </c>
      <c r="J278" s="215">
        <v>256</v>
      </c>
      <c r="K278" s="218">
        <v>1750</v>
      </c>
      <c r="L278" s="988">
        <f t="shared" si="28"/>
        <v>50</v>
      </c>
      <c r="M278" s="980">
        <v>50</v>
      </c>
      <c r="N278" s="309">
        <v>0</v>
      </c>
      <c r="O278" s="306">
        <v>0</v>
      </c>
      <c r="P278" s="979">
        <v>0</v>
      </c>
      <c r="Q278" s="218">
        <v>0</v>
      </c>
      <c r="R278" s="319">
        <v>0</v>
      </c>
      <c r="S278" s="320">
        <v>0</v>
      </c>
      <c r="T278" s="217">
        <v>0</v>
      </c>
      <c r="U278" s="218">
        <v>0</v>
      </c>
      <c r="V278" s="319">
        <v>0</v>
      </c>
      <c r="W278" s="320">
        <v>0</v>
      </c>
      <c r="X278" s="217">
        <v>0</v>
      </c>
      <c r="Y278" s="218">
        <v>0</v>
      </c>
      <c r="Z278" s="319">
        <v>0</v>
      </c>
      <c r="AA278" s="320">
        <v>0</v>
      </c>
      <c r="AB278" s="217">
        <v>0</v>
      </c>
      <c r="AC278" s="218">
        <v>0</v>
      </c>
      <c r="AD278" s="216">
        <v>0</v>
      </c>
    </row>
    <row r="279" spans="1:30" s="491" customFormat="1" ht="30" customHeight="1" x14ac:dyDescent="0.25">
      <c r="A279" s="517"/>
      <c r="B279" s="518"/>
      <c r="C279" s="1011">
        <v>7299</v>
      </c>
      <c r="D279" s="952" t="s">
        <v>771</v>
      </c>
      <c r="E279" s="53" t="s">
        <v>231</v>
      </c>
      <c r="F279" s="54">
        <v>400</v>
      </c>
      <c r="G279" s="54">
        <v>2011</v>
      </c>
      <c r="H279" s="197">
        <v>2016</v>
      </c>
      <c r="I279" s="219">
        <f t="shared" si="26"/>
        <v>1022</v>
      </c>
      <c r="J279" s="215">
        <v>111</v>
      </c>
      <c r="K279" s="218">
        <v>11</v>
      </c>
      <c r="L279" s="988">
        <f t="shared" si="28"/>
        <v>900</v>
      </c>
      <c r="M279" s="980">
        <v>200</v>
      </c>
      <c r="N279" s="309">
        <v>700</v>
      </c>
      <c r="O279" s="306">
        <v>0</v>
      </c>
      <c r="P279" s="979">
        <v>0</v>
      </c>
      <c r="Q279" s="218">
        <v>0</v>
      </c>
      <c r="R279" s="319">
        <v>0</v>
      </c>
      <c r="S279" s="320">
        <v>0</v>
      </c>
      <c r="T279" s="217">
        <v>0</v>
      </c>
      <c r="U279" s="218">
        <v>0</v>
      </c>
      <c r="V279" s="319">
        <v>0</v>
      </c>
      <c r="W279" s="320">
        <v>0</v>
      </c>
      <c r="X279" s="217">
        <v>0</v>
      </c>
      <c r="Y279" s="218">
        <v>0</v>
      </c>
      <c r="Z279" s="319">
        <v>0</v>
      </c>
      <c r="AA279" s="320">
        <v>0</v>
      </c>
      <c r="AB279" s="217">
        <v>0</v>
      </c>
      <c r="AC279" s="218">
        <v>0</v>
      </c>
      <c r="AD279" s="216">
        <v>0</v>
      </c>
    </row>
    <row r="280" spans="1:30" s="491" customFormat="1" ht="30" customHeight="1" x14ac:dyDescent="0.25">
      <c r="A280" s="517"/>
      <c r="B280" s="518"/>
      <c r="C280" s="1011">
        <v>7300</v>
      </c>
      <c r="D280" s="952" t="s">
        <v>772</v>
      </c>
      <c r="E280" s="192" t="s">
        <v>229</v>
      </c>
      <c r="F280" s="193">
        <v>400</v>
      </c>
      <c r="G280" s="193">
        <v>2011</v>
      </c>
      <c r="H280" s="1024">
        <v>2016</v>
      </c>
      <c r="I280" s="219">
        <f t="shared" si="26"/>
        <v>2313</v>
      </c>
      <c r="J280" s="215">
        <v>113</v>
      </c>
      <c r="K280" s="218">
        <v>800</v>
      </c>
      <c r="L280" s="988">
        <f t="shared" si="28"/>
        <v>1400</v>
      </c>
      <c r="M280" s="980">
        <v>1400</v>
      </c>
      <c r="N280" s="309">
        <v>0</v>
      </c>
      <c r="O280" s="306">
        <v>0</v>
      </c>
      <c r="P280" s="979">
        <v>0</v>
      </c>
      <c r="Q280" s="218">
        <v>0</v>
      </c>
      <c r="R280" s="319">
        <v>0</v>
      </c>
      <c r="S280" s="320">
        <v>0</v>
      </c>
      <c r="T280" s="217">
        <v>0</v>
      </c>
      <c r="U280" s="218">
        <v>0</v>
      </c>
      <c r="V280" s="319">
        <v>0</v>
      </c>
      <c r="W280" s="320">
        <v>0</v>
      </c>
      <c r="X280" s="217">
        <v>0</v>
      </c>
      <c r="Y280" s="218">
        <v>0</v>
      </c>
      <c r="Z280" s="319">
        <v>0</v>
      </c>
      <c r="AA280" s="320">
        <v>0</v>
      </c>
      <c r="AB280" s="217">
        <v>0</v>
      </c>
      <c r="AC280" s="218">
        <v>0</v>
      </c>
      <c r="AD280" s="216">
        <v>0</v>
      </c>
    </row>
    <row r="281" spans="1:30" s="491" customFormat="1" ht="30" customHeight="1" x14ac:dyDescent="0.25">
      <c r="A281" s="517"/>
      <c r="B281" s="518"/>
      <c r="C281" s="1011">
        <v>7301</v>
      </c>
      <c r="D281" s="952" t="s">
        <v>773</v>
      </c>
      <c r="E281" s="192" t="s">
        <v>237</v>
      </c>
      <c r="F281" s="193">
        <v>400</v>
      </c>
      <c r="G281" s="193">
        <v>2011</v>
      </c>
      <c r="H281" s="1024">
        <v>2016</v>
      </c>
      <c r="I281" s="219">
        <f t="shared" si="26"/>
        <v>1883</v>
      </c>
      <c r="J281" s="215">
        <v>283</v>
      </c>
      <c r="K281" s="218">
        <v>200</v>
      </c>
      <c r="L281" s="988">
        <f t="shared" si="28"/>
        <v>1400</v>
      </c>
      <c r="M281" s="980">
        <v>1400</v>
      </c>
      <c r="N281" s="309">
        <v>0</v>
      </c>
      <c r="O281" s="306">
        <v>0</v>
      </c>
      <c r="P281" s="979">
        <v>0</v>
      </c>
      <c r="Q281" s="218">
        <v>0</v>
      </c>
      <c r="R281" s="319">
        <v>0</v>
      </c>
      <c r="S281" s="320">
        <v>0</v>
      </c>
      <c r="T281" s="217">
        <v>0</v>
      </c>
      <c r="U281" s="218">
        <v>0</v>
      </c>
      <c r="V281" s="319">
        <v>0</v>
      </c>
      <c r="W281" s="320">
        <v>0</v>
      </c>
      <c r="X281" s="217">
        <v>0</v>
      </c>
      <c r="Y281" s="218">
        <v>0</v>
      </c>
      <c r="Z281" s="319">
        <v>0</v>
      </c>
      <c r="AA281" s="320">
        <v>0</v>
      </c>
      <c r="AB281" s="217">
        <v>0</v>
      </c>
      <c r="AC281" s="218">
        <v>0</v>
      </c>
      <c r="AD281" s="216">
        <v>0</v>
      </c>
    </row>
    <row r="282" spans="1:30" s="491" customFormat="1" ht="30" customHeight="1" x14ac:dyDescent="0.25">
      <c r="A282" s="517"/>
      <c r="B282" s="518"/>
      <c r="C282" s="1011">
        <v>7302</v>
      </c>
      <c r="D282" s="786" t="s">
        <v>774</v>
      </c>
      <c r="E282" s="995" t="s">
        <v>239</v>
      </c>
      <c r="F282" s="54">
        <v>400</v>
      </c>
      <c r="G282" s="54">
        <v>2008</v>
      </c>
      <c r="H282" s="197">
        <v>2018</v>
      </c>
      <c r="I282" s="219">
        <f t="shared" si="26"/>
        <v>30000</v>
      </c>
      <c r="J282" s="215">
        <v>1872</v>
      </c>
      <c r="K282" s="218">
        <v>0</v>
      </c>
      <c r="L282" s="988">
        <f t="shared" si="28"/>
        <v>3370</v>
      </c>
      <c r="M282" s="980">
        <v>3370</v>
      </c>
      <c r="N282" s="309">
        <v>0</v>
      </c>
      <c r="O282" s="306">
        <v>0</v>
      </c>
      <c r="P282" s="979">
        <v>0</v>
      </c>
      <c r="Q282" s="218">
        <v>0</v>
      </c>
      <c r="R282" s="319">
        <v>15000</v>
      </c>
      <c r="S282" s="320">
        <v>0</v>
      </c>
      <c r="T282" s="217">
        <v>0</v>
      </c>
      <c r="U282" s="218">
        <v>0</v>
      </c>
      <c r="V282" s="319">
        <v>9758</v>
      </c>
      <c r="W282" s="320">
        <v>0</v>
      </c>
      <c r="X282" s="217">
        <v>0</v>
      </c>
      <c r="Y282" s="218">
        <v>0</v>
      </c>
      <c r="Z282" s="319">
        <v>0</v>
      </c>
      <c r="AA282" s="320">
        <v>0</v>
      </c>
      <c r="AB282" s="217">
        <v>0</v>
      </c>
      <c r="AC282" s="218">
        <v>0</v>
      </c>
      <c r="AD282" s="216">
        <v>0</v>
      </c>
    </row>
    <row r="283" spans="1:30" s="491" customFormat="1" ht="30" customHeight="1" x14ac:dyDescent="0.25">
      <c r="A283" s="517"/>
      <c r="B283" s="518"/>
      <c r="C283" s="1011">
        <v>7303</v>
      </c>
      <c r="D283" s="950" t="s">
        <v>775</v>
      </c>
      <c r="E283" s="995" t="s">
        <v>239</v>
      </c>
      <c r="F283" s="54">
        <v>400</v>
      </c>
      <c r="G283" s="54">
        <v>2009</v>
      </c>
      <c r="H283" s="197">
        <v>2017</v>
      </c>
      <c r="I283" s="219">
        <f t="shared" si="26"/>
        <v>9000</v>
      </c>
      <c r="J283" s="215">
        <v>720</v>
      </c>
      <c r="K283" s="218">
        <v>0</v>
      </c>
      <c r="L283" s="988">
        <f t="shared" si="28"/>
        <v>2000</v>
      </c>
      <c r="M283" s="980">
        <v>2000</v>
      </c>
      <c r="N283" s="309">
        <v>0</v>
      </c>
      <c r="O283" s="306">
        <v>0</v>
      </c>
      <c r="P283" s="979">
        <v>0</v>
      </c>
      <c r="Q283" s="218">
        <v>0</v>
      </c>
      <c r="R283" s="319">
        <v>6280</v>
      </c>
      <c r="S283" s="320">
        <v>0</v>
      </c>
      <c r="T283" s="217">
        <v>0</v>
      </c>
      <c r="U283" s="218">
        <v>0</v>
      </c>
      <c r="V283" s="319">
        <v>0</v>
      </c>
      <c r="W283" s="320">
        <v>0</v>
      </c>
      <c r="X283" s="217">
        <v>0</v>
      </c>
      <c r="Y283" s="218">
        <v>0</v>
      </c>
      <c r="Z283" s="319">
        <v>0</v>
      </c>
      <c r="AA283" s="320">
        <v>0</v>
      </c>
      <c r="AB283" s="217">
        <v>0</v>
      </c>
      <c r="AC283" s="218">
        <v>0</v>
      </c>
      <c r="AD283" s="216">
        <v>0</v>
      </c>
    </row>
    <row r="284" spans="1:30" s="491" customFormat="1" ht="30" customHeight="1" x14ac:dyDescent="0.25">
      <c r="A284" s="517"/>
      <c r="B284" s="518"/>
      <c r="C284" s="1011">
        <v>7304</v>
      </c>
      <c r="D284" s="950" t="s">
        <v>776</v>
      </c>
      <c r="E284" s="995" t="s">
        <v>738</v>
      </c>
      <c r="F284" s="54">
        <v>400</v>
      </c>
      <c r="G284" s="54">
        <v>2008</v>
      </c>
      <c r="H284" s="197">
        <v>2016</v>
      </c>
      <c r="I284" s="219">
        <f t="shared" si="26"/>
        <v>4826</v>
      </c>
      <c r="J284" s="215">
        <v>626</v>
      </c>
      <c r="K284" s="218">
        <v>3900</v>
      </c>
      <c r="L284" s="988">
        <f t="shared" si="28"/>
        <v>300</v>
      </c>
      <c r="M284" s="980">
        <v>300</v>
      </c>
      <c r="N284" s="309">
        <v>0</v>
      </c>
      <c r="O284" s="306">
        <v>0</v>
      </c>
      <c r="P284" s="979">
        <v>0</v>
      </c>
      <c r="Q284" s="218">
        <v>0</v>
      </c>
      <c r="R284" s="319">
        <v>0</v>
      </c>
      <c r="S284" s="320">
        <v>0</v>
      </c>
      <c r="T284" s="217">
        <v>0</v>
      </c>
      <c r="U284" s="218">
        <v>0</v>
      </c>
      <c r="V284" s="319">
        <v>0</v>
      </c>
      <c r="W284" s="320">
        <v>0</v>
      </c>
      <c r="X284" s="217">
        <v>0</v>
      </c>
      <c r="Y284" s="218">
        <v>0</v>
      </c>
      <c r="Z284" s="319">
        <v>0</v>
      </c>
      <c r="AA284" s="320">
        <v>0</v>
      </c>
      <c r="AB284" s="217">
        <v>0</v>
      </c>
      <c r="AC284" s="218">
        <v>0</v>
      </c>
      <c r="AD284" s="216">
        <v>0</v>
      </c>
    </row>
    <row r="285" spans="1:30" s="491" customFormat="1" ht="30" customHeight="1" x14ac:dyDescent="0.25">
      <c r="A285" s="517"/>
      <c r="B285" s="518"/>
      <c r="C285" s="1011">
        <v>7305</v>
      </c>
      <c r="D285" s="950" t="s">
        <v>777</v>
      </c>
      <c r="E285" s="192" t="s">
        <v>231</v>
      </c>
      <c r="F285" s="193">
        <v>400</v>
      </c>
      <c r="G285" s="193">
        <v>2011</v>
      </c>
      <c r="H285" s="1024">
        <v>2016</v>
      </c>
      <c r="I285" s="219">
        <f t="shared" si="26"/>
        <v>452</v>
      </c>
      <c r="J285" s="215">
        <v>52</v>
      </c>
      <c r="K285" s="218">
        <v>200</v>
      </c>
      <c r="L285" s="988">
        <f t="shared" si="28"/>
        <v>200</v>
      </c>
      <c r="M285" s="980">
        <v>200</v>
      </c>
      <c r="N285" s="309">
        <v>0</v>
      </c>
      <c r="O285" s="306">
        <v>0</v>
      </c>
      <c r="P285" s="979">
        <v>0</v>
      </c>
      <c r="Q285" s="218">
        <v>0</v>
      </c>
      <c r="R285" s="319">
        <v>0</v>
      </c>
      <c r="S285" s="320">
        <v>0</v>
      </c>
      <c r="T285" s="217">
        <v>0</v>
      </c>
      <c r="U285" s="218">
        <v>0</v>
      </c>
      <c r="V285" s="319">
        <v>0</v>
      </c>
      <c r="W285" s="320">
        <v>0</v>
      </c>
      <c r="X285" s="217">
        <v>0</v>
      </c>
      <c r="Y285" s="218">
        <v>0</v>
      </c>
      <c r="Z285" s="319">
        <v>0</v>
      </c>
      <c r="AA285" s="320">
        <v>0</v>
      </c>
      <c r="AB285" s="217">
        <v>0</v>
      </c>
      <c r="AC285" s="218">
        <v>0</v>
      </c>
      <c r="AD285" s="216">
        <v>0</v>
      </c>
    </row>
    <row r="286" spans="1:30" s="491" customFormat="1" ht="30" customHeight="1" x14ac:dyDescent="0.25">
      <c r="A286" s="517"/>
      <c r="B286" s="518"/>
      <c r="C286" s="1011">
        <v>7306</v>
      </c>
      <c r="D286" s="950" t="s">
        <v>778</v>
      </c>
      <c r="E286" s="192" t="s">
        <v>270</v>
      </c>
      <c r="F286" s="193">
        <v>400</v>
      </c>
      <c r="G286" s="193">
        <v>2011</v>
      </c>
      <c r="H286" s="1024">
        <v>2016</v>
      </c>
      <c r="I286" s="219">
        <f t="shared" si="26"/>
        <v>4397</v>
      </c>
      <c r="J286" s="215">
        <v>397</v>
      </c>
      <c r="K286" s="218">
        <v>0</v>
      </c>
      <c r="L286" s="988">
        <f t="shared" si="28"/>
        <v>4000</v>
      </c>
      <c r="M286" s="980">
        <v>1000</v>
      </c>
      <c r="N286" s="309">
        <v>3000</v>
      </c>
      <c r="O286" s="306">
        <v>0</v>
      </c>
      <c r="P286" s="979">
        <v>0</v>
      </c>
      <c r="Q286" s="218">
        <v>0</v>
      </c>
      <c r="R286" s="319">
        <v>0</v>
      </c>
      <c r="S286" s="320">
        <v>0</v>
      </c>
      <c r="T286" s="217">
        <v>0</v>
      </c>
      <c r="U286" s="218">
        <v>0</v>
      </c>
      <c r="V286" s="319">
        <v>0</v>
      </c>
      <c r="W286" s="320">
        <v>0</v>
      </c>
      <c r="X286" s="217">
        <v>0</v>
      </c>
      <c r="Y286" s="218">
        <v>0</v>
      </c>
      <c r="Z286" s="319">
        <v>0</v>
      </c>
      <c r="AA286" s="320">
        <v>0</v>
      </c>
      <c r="AB286" s="217">
        <v>0</v>
      </c>
      <c r="AC286" s="218">
        <v>0</v>
      </c>
      <c r="AD286" s="216">
        <v>0</v>
      </c>
    </row>
    <row r="287" spans="1:30" s="920" customFormat="1" ht="30" customHeight="1" x14ac:dyDescent="0.25">
      <c r="A287" s="517"/>
      <c r="B287" s="518"/>
      <c r="C287" s="1011">
        <v>7307</v>
      </c>
      <c r="D287" s="950" t="s">
        <v>779</v>
      </c>
      <c r="E287" s="995" t="s">
        <v>229</v>
      </c>
      <c r="F287" s="54">
        <v>400</v>
      </c>
      <c r="G287" s="54">
        <v>2010</v>
      </c>
      <c r="H287" s="197">
        <v>2016</v>
      </c>
      <c r="I287" s="219">
        <f t="shared" si="26"/>
        <v>13000</v>
      </c>
      <c r="J287" s="215">
        <v>1149</v>
      </c>
      <c r="K287" s="218">
        <v>0</v>
      </c>
      <c r="L287" s="988">
        <f t="shared" ref="L287:L288" si="29">M287+N287+O287+P287+Q287</f>
        <v>11851</v>
      </c>
      <c r="M287" s="980">
        <v>1000</v>
      </c>
      <c r="N287" s="309">
        <v>10851</v>
      </c>
      <c r="O287" s="306">
        <v>0</v>
      </c>
      <c r="P287" s="979">
        <v>0</v>
      </c>
      <c r="Q287" s="218">
        <v>0</v>
      </c>
      <c r="R287" s="319">
        <v>0</v>
      </c>
      <c r="S287" s="320">
        <v>0</v>
      </c>
      <c r="T287" s="217">
        <v>0</v>
      </c>
      <c r="U287" s="218">
        <v>0</v>
      </c>
      <c r="V287" s="319">
        <v>0</v>
      </c>
      <c r="W287" s="320">
        <v>0</v>
      </c>
      <c r="X287" s="217">
        <v>0</v>
      </c>
      <c r="Y287" s="218">
        <v>0</v>
      </c>
      <c r="Z287" s="319">
        <v>0</v>
      </c>
      <c r="AA287" s="320">
        <v>0</v>
      </c>
      <c r="AB287" s="217">
        <v>0</v>
      </c>
      <c r="AC287" s="218">
        <v>0</v>
      </c>
      <c r="AD287" s="216">
        <v>0</v>
      </c>
    </row>
    <row r="288" spans="1:30" s="920" customFormat="1" ht="30" customHeight="1" x14ac:dyDescent="0.25">
      <c r="A288" s="517"/>
      <c r="B288" s="518"/>
      <c r="C288" s="1011">
        <v>7308</v>
      </c>
      <c r="D288" s="950" t="s">
        <v>780</v>
      </c>
      <c r="E288" s="53" t="s">
        <v>239</v>
      </c>
      <c r="F288" s="54">
        <v>400</v>
      </c>
      <c r="G288" s="54">
        <v>2010</v>
      </c>
      <c r="H288" s="197">
        <v>2018</v>
      </c>
      <c r="I288" s="219">
        <f t="shared" si="26"/>
        <v>40000</v>
      </c>
      <c r="J288" s="215">
        <v>1337</v>
      </c>
      <c r="K288" s="218">
        <v>0</v>
      </c>
      <c r="L288" s="988">
        <f t="shared" si="29"/>
        <v>1000</v>
      </c>
      <c r="M288" s="980">
        <v>1000</v>
      </c>
      <c r="N288" s="309">
        <v>0</v>
      </c>
      <c r="O288" s="306">
        <v>0</v>
      </c>
      <c r="P288" s="979">
        <v>0</v>
      </c>
      <c r="Q288" s="218">
        <v>0</v>
      </c>
      <c r="R288" s="319">
        <v>20000</v>
      </c>
      <c r="S288" s="320">
        <v>0</v>
      </c>
      <c r="T288" s="217">
        <v>0</v>
      </c>
      <c r="U288" s="218">
        <v>0</v>
      </c>
      <c r="V288" s="319">
        <v>17663</v>
      </c>
      <c r="W288" s="320">
        <v>0</v>
      </c>
      <c r="X288" s="217">
        <v>0</v>
      </c>
      <c r="Y288" s="218">
        <v>0</v>
      </c>
      <c r="Z288" s="319">
        <v>0</v>
      </c>
      <c r="AA288" s="320">
        <v>0</v>
      </c>
      <c r="AB288" s="217">
        <v>0</v>
      </c>
      <c r="AC288" s="218">
        <v>0</v>
      </c>
      <c r="AD288" s="216">
        <v>0</v>
      </c>
    </row>
    <row r="289" spans="1:30" s="391" customFormat="1" ht="21" customHeight="1" x14ac:dyDescent="0.25">
      <c r="A289" s="389"/>
      <c r="B289" s="390"/>
      <c r="C289" s="392"/>
      <c r="D289" s="393"/>
      <c r="E289" s="282"/>
      <c r="F289" s="283"/>
      <c r="G289" s="283"/>
      <c r="H289" s="283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  <c r="AA289" s="284"/>
      <c r="AB289" s="284"/>
      <c r="AC289" s="1387"/>
      <c r="AD289" s="1387"/>
    </row>
    <row r="290" spans="1:30" s="947" customFormat="1" ht="15" customHeight="1" x14ac:dyDescent="0.25">
      <c r="AC290" s="1330" t="s">
        <v>32</v>
      </c>
      <c r="AD290" s="1330"/>
    </row>
    <row r="291" spans="1:30" s="947" customFormat="1" ht="24.75" customHeight="1" x14ac:dyDescent="0.25">
      <c r="A291" s="6"/>
      <c r="D291" s="117" t="s">
        <v>1</v>
      </c>
      <c r="E291" s="177" t="s">
        <v>8</v>
      </c>
      <c r="F291" s="177"/>
      <c r="G291" s="177"/>
      <c r="H291" s="177"/>
      <c r="I291" s="177"/>
      <c r="J291" s="168"/>
      <c r="K291" s="15"/>
      <c r="L291" s="15"/>
      <c r="M291" s="15"/>
      <c r="N291" s="15"/>
      <c r="O291" s="15"/>
      <c r="P291" s="15"/>
      <c r="Q291" s="1"/>
      <c r="AD291" s="5" t="s">
        <v>87</v>
      </c>
    </row>
    <row r="292" spans="1:30" s="947" customFormat="1" ht="15" customHeight="1" thickBot="1" x14ac:dyDescent="0.3">
      <c r="A292" s="389"/>
      <c r="B292" s="390"/>
      <c r="C292" s="392"/>
      <c r="D292" s="184" t="s">
        <v>48</v>
      </c>
      <c r="I292" s="7" t="s">
        <v>59</v>
      </c>
      <c r="J292" s="7" t="s">
        <v>60</v>
      </c>
      <c r="K292" s="7" t="s">
        <v>61</v>
      </c>
      <c r="L292" s="7" t="s">
        <v>62</v>
      </c>
      <c r="M292" s="7" t="s">
        <v>63</v>
      </c>
      <c r="N292" s="7" t="s">
        <v>64</v>
      </c>
      <c r="O292" s="7" t="s">
        <v>65</v>
      </c>
      <c r="P292" s="8" t="s">
        <v>66</v>
      </c>
      <c r="Q292" s="8" t="s">
        <v>67</v>
      </c>
      <c r="R292" s="8" t="s">
        <v>68</v>
      </c>
      <c r="S292" s="8" t="s">
        <v>69</v>
      </c>
      <c r="T292" s="8" t="s">
        <v>70</v>
      </c>
      <c r="U292" s="8" t="s">
        <v>73</v>
      </c>
      <c r="V292" s="8" t="s">
        <v>78</v>
      </c>
      <c r="W292" s="8" t="s">
        <v>86</v>
      </c>
      <c r="X292" s="8" t="s">
        <v>92</v>
      </c>
      <c r="Y292" s="8" t="s">
        <v>93</v>
      </c>
      <c r="Z292" s="8" t="s">
        <v>94</v>
      </c>
      <c r="AA292" s="8" t="s">
        <v>95</v>
      </c>
      <c r="AB292" s="7" t="s">
        <v>96</v>
      </c>
      <c r="AC292" s="7" t="s">
        <v>99</v>
      </c>
      <c r="AD292" s="7" t="s">
        <v>109</v>
      </c>
    </row>
    <row r="293" spans="1:30" s="576" customFormat="1" ht="15.75" customHeight="1" thickBot="1" x14ac:dyDescent="0.25">
      <c r="A293" s="286"/>
      <c r="B293" s="287"/>
      <c r="C293" s="291"/>
      <c r="D293" s="1252" t="s">
        <v>57</v>
      </c>
      <c r="E293" s="1274" t="s">
        <v>100</v>
      </c>
      <c r="F293" s="1276" t="s">
        <v>101</v>
      </c>
      <c r="G293" s="1278" t="s">
        <v>102</v>
      </c>
      <c r="H293" s="1279"/>
      <c r="I293" s="1250" t="s">
        <v>89</v>
      </c>
      <c r="J293" s="39" t="s">
        <v>98</v>
      </c>
      <c r="K293" s="39" t="s">
        <v>72</v>
      </c>
      <c r="L293" s="300" t="s">
        <v>71</v>
      </c>
      <c r="M293" s="1316" t="s">
        <v>212</v>
      </c>
      <c r="N293" s="1317"/>
      <c r="O293" s="1317"/>
      <c r="P293" s="1317"/>
      <c r="Q293" s="1318"/>
      <c r="R293" s="1293" t="s">
        <v>219</v>
      </c>
      <c r="S293" s="1294"/>
      <c r="T293" s="1294"/>
      <c r="U293" s="1294"/>
      <c r="V293" s="1294"/>
      <c r="W293" s="1294"/>
      <c r="X293" s="1294"/>
      <c r="Y293" s="1294"/>
      <c r="Z293" s="1294"/>
      <c r="AA293" s="1294"/>
      <c r="AB293" s="1294"/>
      <c r="AC293" s="1319"/>
      <c r="AD293" s="1248" t="s">
        <v>220</v>
      </c>
    </row>
    <row r="294" spans="1:30" s="576" customFormat="1" ht="15.75" customHeight="1" x14ac:dyDescent="0.2">
      <c r="A294" s="1234" t="s">
        <v>105</v>
      </c>
      <c r="B294" s="1236" t="s">
        <v>106</v>
      </c>
      <c r="C294" s="1238" t="s">
        <v>107</v>
      </c>
      <c r="D294" s="1253"/>
      <c r="E294" s="1275"/>
      <c r="F294" s="1277"/>
      <c r="G294" s="1280" t="s">
        <v>103</v>
      </c>
      <c r="H294" s="1256" t="s">
        <v>104</v>
      </c>
      <c r="I294" s="1251"/>
      <c r="J294" s="1247" t="s">
        <v>217</v>
      </c>
      <c r="K294" s="1247" t="s">
        <v>218</v>
      </c>
      <c r="L294" s="1325" t="s">
        <v>211</v>
      </c>
      <c r="M294" s="1299" t="s">
        <v>213</v>
      </c>
      <c r="N294" s="1303" t="s">
        <v>110</v>
      </c>
      <c r="O294" s="1303" t="s">
        <v>111</v>
      </c>
      <c r="P294" s="1243" t="s">
        <v>81</v>
      </c>
      <c r="Q294" s="1245" t="s">
        <v>82</v>
      </c>
      <c r="R294" s="1321" t="s">
        <v>158</v>
      </c>
      <c r="S294" s="1312"/>
      <c r="T294" s="1312"/>
      <c r="U294" s="1322"/>
      <c r="V294" s="1321" t="s">
        <v>183</v>
      </c>
      <c r="W294" s="1312"/>
      <c r="X294" s="1312"/>
      <c r="Y294" s="1313"/>
      <c r="Z294" s="1312" t="s">
        <v>215</v>
      </c>
      <c r="AA294" s="1312"/>
      <c r="AB294" s="1312"/>
      <c r="AC294" s="1313"/>
      <c r="AD294" s="1249"/>
    </row>
    <row r="295" spans="1:30" s="576" customFormat="1" ht="39" customHeight="1" thickBot="1" x14ac:dyDescent="0.25">
      <c r="A295" s="1235"/>
      <c r="B295" s="1237"/>
      <c r="C295" s="1239"/>
      <c r="D295" s="1254"/>
      <c r="E295" s="1323"/>
      <c r="F295" s="1324"/>
      <c r="G295" s="1309"/>
      <c r="H295" s="1310"/>
      <c r="I295" s="1315"/>
      <c r="J295" s="1311"/>
      <c r="K295" s="1311"/>
      <c r="L295" s="1326"/>
      <c r="M295" s="1300"/>
      <c r="N295" s="1320"/>
      <c r="O295" s="1304"/>
      <c r="P295" s="1305"/>
      <c r="Q295" s="1306"/>
      <c r="R295" s="317" t="s">
        <v>79</v>
      </c>
      <c r="S295" s="318" t="s">
        <v>88</v>
      </c>
      <c r="T295" s="174" t="s">
        <v>90</v>
      </c>
      <c r="U295" s="175" t="s">
        <v>91</v>
      </c>
      <c r="V295" s="322" t="s">
        <v>79</v>
      </c>
      <c r="W295" s="323" t="s">
        <v>88</v>
      </c>
      <c r="X295" s="174" t="s">
        <v>90</v>
      </c>
      <c r="Y295" s="175" t="s">
        <v>91</v>
      </c>
      <c r="Z295" s="322" t="s">
        <v>79</v>
      </c>
      <c r="AA295" s="323" t="s">
        <v>88</v>
      </c>
      <c r="AB295" s="174" t="s">
        <v>90</v>
      </c>
      <c r="AC295" s="176" t="s">
        <v>91</v>
      </c>
      <c r="AD295" s="1308"/>
    </row>
    <row r="296" spans="1:30" s="947" customFormat="1" ht="30" customHeight="1" thickBot="1" x14ac:dyDescent="0.3">
      <c r="A296" s="517"/>
      <c r="B296" s="518"/>
      <c r="C296" s="1011">
        <v>7309</v>
      </c>
      <c r="D296" s="1022" t="s">
        <v>781</v>
      </c>
      <c r="E296" s="53" t="s">
        <v>239</v>
      </c>
      <c r="F296" s="54">
        <v>400</v>
      </c>
      <c r="G296" s="54">
        <v>2011</v>
      </c>
      <c r="H296" s="197">
        <v>2019</v>
      </c>
      <c r="I296" s="219">
        <f t="shared" ref="I296:I317" si="30">J296+K296+L296+SUM(R296:AD296)</f>
        <v>11038</v>
      </c>
      <c r="J296" s="215">
        <v>538</v>
      </c>
      <c r="K296" s="218">
        <v>0</v>
      </c>
      <c r="L296" s="988">
        <f t="shared" ref="L296" si="31">M296+N296+O296+P296+Q296</f>
        <v>100</v>
      </c>
      <c r="M296" s="980">
        <v>100</v>
      </c>
      <c r="N296" s="309">
        <v>0</v>
      </c>
      <c r="O296" s="306">
        <v>0</v>
      </c>
      <c r="P296" s="979">
        <v>0</v>
      </c>
      <c r="Q296" s="218">
        <v>0</v>
      </c>
      <c r="R296" s="319">
        <v>0</v>
      </c>
      <c r="S296" s="320">
        <v>0</v>
      </c>
      <c r="T296" s="217">
        <v>0</v>
      </c>
      <c r="U296" s="218">
        <v>0</v>
      </c>
      <c r="V296" s="319">
        <v>4000</v>
      </c>
      <c r="W296" s="320">
        <v>0</v>
      </c>
      <c r="X296" s="217">
        <v>0</v>
      </c>
      <c r="Y296" s="218">
        <v>0</v>
      </c>
      <c r="Z296" s="319">
        <v>6400</v>
      </c>
      <c r="AA296" s="320">
        <v>0</v>
      </c>
      <c r="AB296" s="217">
        <v>0</v>
      </c>
      <c r="AC296" s="218">
        <v>0</v>
      </c>
      <c r="AD296" s="216">
        <v>0</v>
      </c>
    </row>
    <row r="297" spans="1:30" s="459" customFormat="1" ht="30" customHeight="1" x14ac:dyDescent="0.25">
      <c r="A297" s="517"/>
      <c r="B297" s="518"/>
      <c r="C297" s="1011">
        <v>7310</v>
      </c>
      <c r="D297" s="1031" t="s">
        <v>782</v>
      </c>
      <c r="E297" s="53" t="s">
        <v>239</v>
      </c>
      <c r="F297" s="54">
        <v>400</v>
      </c>
      <c r="G297" s="54">
        <v>2011</v>
      </c>
      <c r="H297" s="197">
        <v>2016</v>
      </c>
      <c r="I297" s="219">
        <f t="shared" si="30"/>
        <v>1465</v>
      </c>
      <c r="J297" s="215">
        <v>225</v>
      </c>
      <c r="K297" s="218">
        <v>500</v>
      </c>
      <c r="L297" s="988">
        <f t="shared" ref="L297:L319" si="32">M297+N297+O297+P297+Q297</f>
        <v>740</v>
      </c>
      <c r="M297" s="980">
        <v>690</v>
      </c>
      <c r="N297" s="309">
        <v>50</v>
      </c>
      <c r="O297" s="306">
        <v>0</v>
      </c>
      <c r="P297" s="979">
        <v>0</v>
      </c>
      <c r="Q297" s="218">
        <v>0</v>
      </c>
      <c r="R297" s="319">
        <v>0</v>
      </c>
      <c r="S297" s="320">
        <v>0</v>
      </c>
      <c r="T297" s="217">
        <v>0</v>
      </c>
      <c r="U297" s="218">
        <v>0</v>
      </c>
      <c r="V297" s="319">
        <v>0</v>
      </c>
      <c r="W297" s="320">
        <v>0</v>
      </c>
      <c r="X297" s="217">
        <v>0</v>
      </c>
      <c r="Y297" s="218">
        <v>0</v>
      </c>
      <c r="Z297" s="319">
        <v>0</v>
      </c>
      <c r="AA297" s="320">
        <v>0</v>
      </c>
      <c r="AB297" s="217">
        <v>0</v>
      </c>
      <c r="AC297" s="218">
        <v>0</v>
      </c>
      <c r="AD297" s="216">
        <v>0</v>
      </c>
    </row>
    <row r="298" spans="1:30" s="491" customFormat="1" ht="30" customHeight="1" x14ac:dyDescent="0.25">
      <c r="A298" s="517"/>
      <c r="B298" s="518"/>
      <c r="C298" s="1011">
        <v>7311</v>
      </c>
      <c r="D298" s="1020" t="s">
        <v>783</v>
      </c>
      <c r="E298" s="53" t="s">
        <v>312</v>
      </c>
      <c r="F298" s="54">
        <v>400</v>
      </c>
      <c r="G298" s="54">
        <v>2011</v>
      </c>
      <c r="H298" s="197">
        <v>2016</v>
      </c>
      <c r="I298" s="219">
        <f t="shared" si="30"/>
        <v>12782</v>
      </c>
      <c r="J298" s="220">
        <v>1282</v>
      </c>
      <c r="K298" s="236">
        <v>0</v>
      </c>
      <c r="L298" s="988">
        <f t="shared" si="32"/>
        <v>11500</v>
      </c>
      <c r="M298" s="985">
        <v>500</v>
      </c>
      <c r="N298" s="309">
        <v>11000</v>
      </c>
      <c r="O298" s="306">
        <v>0</v>
      </c>
      <c r="P298" s="979">
        <v>0</v>
      </c>
      <c r="Q298" s="236">
        <v>0</v>
      </c>
      <c r="R298" s="333">
        <v>0</v>
      </c>
      <c r="S298" s="334">
        <v>0</v>
      </c>
      <c r="T298" s="221">
        <v>0</v>
      </c>
      <c r="U298" s="236">
        <v>0</v>
      </c>
      <c r="V298" s="333">
        <v>0</v>
      </c>
      <c r="W298" s="334">
        <v>0</v>
      </c>
      <c r="X298" s="221">
        <v>0</v>
      </c>
      <c r="Y298" s="236">
        <v>0</v>
      </c>
      <c r="Z298" s="333">
        <v>0</v>
      </c>
      <c r="AA298" s="334">
        <v>0</v>
      </c>
      <c r="AB298" s="221">
        <v>0</v>
      </c>
      <c r="AC298" s="236">
        <v>0</v>
      </c>
      <c r="AD298" s="228">
        <v>0</v>
      </c>
    </row>
    <row r="299" spans="1:30" s="491" customFormat="1" ht="30" customHeight="1" x14ac:dyDescent="0.25">
      <c r="A299" s="517"/>
      <c r="B299" s="518"/>
      <c r="C299" s="1011">
        <v>7312</v>
      </c>
      <c r="D299" s="949" t="s">
        <v>784</v>
      </c>
      <c r="E299" s="53" t="s">
        <v>312</v>
      </c>
      <c r="F299" s="54">
        <v>400</v>
      </c>
      <c r="G299" s="54">
        <v>2012</v>
      </c>
      <c r="H299" s="197">
        <v>2016</v>
      </c>
      <c r="I299" s="219">
        <f t="shared" si="30"/>
        <v>6301</v>
      </c>
      <c r="J299" s="220">
        <v>301</v>
      </c>
      <c r="K299" s="236">
        <v>0</v>
      </c>
      <c r="L299" s="988">
        <f t="shared" si="32"/>
        <v>6000</v>
      </c>
      <c r="M299" s="985">
        <v>0</v>
      </c>
      <c r="N299" s="309">
        <v>6000</v>
      </c>
      <c r="O299" s="306">
        <v>0</v>
      </c>
      <c r="P299" s="979">
        <v>0</v>
      </c>
      <c r="Q299" s="236">
        <v>0</v>
      </c>
      <c r="R299" s="333">
        <v>0</v>
      </c>
      <c r="S299" s="334">
        <v>0</v>
      </c>
      <c r="T299" s="221">
        <v>0</v>
      </c>
      <c r="U299" s="236">
        <v>0</v>
      </c>
      <c r="V299" s="333">
        <v>0</v>
      </c>
      <c r="W299" s="334">
        <v>0</v>
      </c>
      <c r="X299" s="221">
        <v>0</v>
      </c>
      <c r="Y299" s="236">
        <v>0</v>
      </c>
      <c r="Z299" s="333">
        <v>0</v>
      </c>
      <c r="AA299" s="334">
        <v>0</v>
      </c>
      <c r="AB299" s="221">
        <v>0</v>
      </c>
      <c r="AC299" s="236">
        <v>0</v>
      </c>
      <c r="AD299" s="228">
        <v>0</v>
      </c>
    </row>
    <row r="300" spans="1:30" s="491" customFormat="1" ht="30" customHeight="1" x14ac:dyDescent="0.25">
      <c r="A300" s="517"/>
      <c r="B300" s="518"/>
      <c r="C300" s="1011">
        <v>7313</v>
      </c>
      <c r="D300" s="949" t="s">
        <v>785</v>
      </c>
      <c r="E300" s="53" t="s">
        <v>237</v>
      </c>
      <c r="F300" s="54">
        <v>400</v>
      </c>
      <c r="G300" s="54">
        <v>2013</v>
      </c>
      <c r="H300" s="197">
        <v>2016</v>
      </c>
      <c r="I300" s="219">
        <f t="shared" si="30"/>
        <v>2379</v>
      </c>
      <c r="J300" s="220">
        <v>229</v>
      </c>
      <c r="K300" s="236">
        <v>0</v>
      </c>
      <c r="L300" s="988">
        <f t="shared" si="32"/>
        <v>2150</v>
      </c>
      <c r="M300" s="985">
        <v>2100</v>
      </c>
      <c r="N300" s="309">
        <v>50</v>
      </c>
      <c r="O300" s="306">
        <v>0</v>
      </c>
      <c r="P300" s="979">
        <v>0</v>
      </c>
      <c r="Q300" s="236">
        <v>0</v>
      </c>
      <c r="R300" s="333">
        <v>0</v>
      </c>
      <c r="S300" s="334">
        <v>0</v>
      </c>
      <c r="T300" s="221">
        <v>0</v>
      </c>
      <c r="U300" s="236">
        <v>0</v>
      </c>
      <c r="V300" s="333">
        <v>0</v>
      </c>
      <c r="W300" s="334">
        <v>0</v>
      </c>
      <c r="X300" s="221">
        <v>0</v>
      </c>
      <c r="Y300" s="236">
        <v>0</v>
      </c>
      <c r="Z300" s="333">
        <v>0</v>
      </c>
      <c r="AA300" s="334">
        <v>0</v>
      </c>
      <c r="AB300" s="221">
        <v>0</v>
      </c>
      <c r="AC300" s="236">
        <v>0</v>
      </c>
      <c r="AD300" s="228">
        <v>0</v>
      </c>
    </row>
    <row r="301" spans="1:30" s="491" customFormat="1" ht="30" customHeight="1" x14ac:dyDescent="0.25">
      <c r="A301" s="517"/>
      <c r="B301" s="518"/>
      <c r="C301" s="1011">
        <v>7314</v>
      </c>
      <c r="D301" s="838" t="s">
        <v>786</v>
      </c>
      <c r="E301" s="430" t="s">
        <v>239</v>
      </c>
      <c r="F301" s="431">
        <v>400</v>
      </c>
      <c r="G301" s="431">
        <v>2015</v>
      </c>
      <c r="H301" s="690">
        <v>2019</v>
      </c>
      <c r="I301" s="219">
        <f t="shared" si="30"/>
        <v>97833</v>
      </c>
      <c r="J301" s="220">
        <v>5741</v>
      </c>
      <c r="K301" s="236">
        <v>20</v>
      </c>
      <c r="L301" s="988">
        <f t="shared" si="32"/>
        <v>980</v>
      </c>
      <c r="M301" s="985">
        <v>980</v>
      </c>
      <c r="N301" s="309">
        <v>0</v>
      </c>
      <c r="O301" s="306">
        <v>0</v>
      </c>
      <c r="P301" s="979">
        <v>0</v>
      </c>
      <c r="Q301" s="236">
        <v>0</v>
      </c>
      <c r="R301" s="333">
        <v>30000</v>
      </c>
      <c r="S301" s="334">
        <v>0</v>
      </c>
      <c r="T301" s="221">
        <v>0</v>
      </c>
      <c r="U301" s="236">
        <v>0</v>
      </c>
      <c r="V301" s="333">
        <v>30000</v>
      </c>
      <c r="W301" s="334">
        <v>0</v>
      </c>
      <c r="X301" s="221">
        <v>0</v>
      </c>
      <c r="Y301" s="236">
        <v>0</v>
      </c>
      <c r="Z301" s="333">
        <v>31092</v>
      </c>
      <c r="AA301" s="334">
        <v>0</v>
      </c>
      <c r="AB301" s="221">
        <v>0</v>
      </c>
      <c r="AC301" s="236">
        <v>0</v>
      </c>
      <c r="AD301" s="228">
        <v>0</v>
      </c>
    </row>
    <row r="302" spans="1:30" s="491" customFormat="1" ht="30" customHeight="1" x14ac:dyDescent="0.25">
      <c r="A302" s="517"/>
      <c r="B302" s="518"/>
      <c r="C302" s="1011">
        <v>7315</v>
      </c>
      <c r="D302" s="1032" t="s">
        <v>787</v>
      </c>
      <c r="E302" s="964" t="s">
        <v>275</v>
      </c>
      <c r="F302" s="172">
        <v>400</v>
      </c>
      <c r="G302" s="723">
        <v>2011</v>
      </c>
      <c r="H302" s="1034">
        <v>2019</v>
      </c>
      <c r="I302" s="219">
        <f t="shared" si="30"/>
        <v>126050</v>
      </c>
      <c r="J302" s="220">
        <v>3480</v>
      </c>
      <c r="K302" s="236">
        <v>400</v>
      </c>
      <c r="L302" s="988">
        <f t="shared" si="32"/>
        <v>12800</v>
      </c>
      <c r="M302" s="985">
        <v>800</v>
      </c>
      <c r="N302" s="309">
        <v>12000</v>
      </c>
      <c r="O302" s="306">
        <v>0</v>
      </c>
      <c r="P302" s="979">
        <v>0</v>
      </c>
      <c r="Q302" s="236">
        <v>0</v>
      </c>
      <c r="R302" s="333">
        <v>6000</v>
      </c>
      <c r="S302" s="334">
        <v>0</v>
      </c>
      <c r="T302" s="221">
        <v>0</v>
      </c>
      <c r="U302" s="236">
        <v>0</v>
      </c>
      <c r="V302" s="333">
        <v>50000</v>
      </c>
      <c r="W302" s="334">
        <v>0</v>
      </c>
      <c r="X302" s="221">
        <v>0</v>
      </c>
      <c r="Y302" s="236">
        <v>0</v>
      </c>
      <c r="Z302" s="333">
        <v>53370</v>
      </c>
      <c r="AA302" s="334">
        <v>0</v>
      </c>
      <c r="AB302" s="221">
        <v>0</v>
      </c>
      <c r="AC302" s="236">
        <v>0</v>
      </c>
      <c r="AD302" s="228">
        <v>0</v>
      </c>
    </row>
    <row r="303" spans="1:30" s="491" customFormat="1" ht="30" customHeight="1" x14ac:dyDescent="0.25">
      <c r="A303" s="517"/>
      <c r="B303" s="518"/>
      <c r="C303" s="1011">
        <v>7316</v>
      </c>
      <c r="D303" s="1032" t="s">
        <v>788</v>
      </c>
      <c r="E303" s="964" t="s">
        <v>239</v>
      </c>
      <c r="F303" s="172">
        <v>400</v>
      </c>
      <c r="G303" s="723">
        <v>2011</v>
      </c>
      <c r="H303" s="1034">
        <v>2019</v>
      </c>
      <c r="I303" s="219">
        <f t="shared" si="30"/>
        <v>41410</v>
      </c>
      <c r="J303" s="220">
        <v>2172</v>
      </c>
      <c r="K303" s="236">
        <v>130</v>
      </c>
      <c r="L303" s="988">
        <f t="shared" si="32"/>
        <v>400</v>
      </c>
      <c r="M303" s="985">
        <v>200</v>
      </c>
      <c r="N303" s="309">
        <v>200</v>
      </c>
      <c r="O303" s="306">
        <v>0</v>
      </c>
      <c r="P303" s="979">
        <v>0</v>
      </c>
      <c r="Q303" s="236">
        <v>0</v>
      </c>
      <c r="R303" s="333">
        <v>10000</v>
      </c>
      <c r="S303" s="334">
        <v>0</v>
      </c>
      <c r="T303" s="221">
        <v>0</v>
      </c>
      <c r="U303" s="236">
        <v>0</v>
      </c>
      <c r="V303" s="333">
        <v>20000</v>
      </c>
      <c r="W303" s="334">
        <v>0</v>
      </c>
      <c r="X303" s="221">
        <v>0</v>
      </c>
      <c r="Y303" s="236">
        <v>0</v>
      </c>
      <c r="Z303" s="333">
        <v>8708</v>
      </c>
      <c r="AA303" s="334">
        <v>0</v>
      </c>
      <c r="AB303" s="221">
        <v>0</v>
      </c>
      <c r="AC303" s="236">
        <v>0</v>
      </c>
      <c r="AD303" s="228">
        <v>0</v>
      </c>
    </row>
    <row r="304" spans="1:30" s="491" customFormat="1" ht="30" customHeight="1" x14ac:dyDescent="0.25">
      <c r="A304" s="517"/>
      <c r="B304" s="518"/>
      <c r="C304" s="1011">
        <v>7317</v>
      </c>
      <c r="D304" s="1026" t="s">
        <v>789</v>
      </c>
      <c r="E304" s="964" t="s">
        <v>256</v>
      </c>
      <c r="F304" s="172">
        <v>400</v>
      </c>
      <c r="G304" s="723">
        <v>2012</v>
      </c>
      <c r="H304" s="1034">
        <v>2016</v>
      </c>
      <c r="I304" s="219">
        <f t="shared" si="30"/>
        <v>3840</v>
      </c>
      <c r="J304" s="220">
        <v>277</v>
      </c>
      <c r="K304" s="236">
        <v>163</v>
      </c>
      <c r="L304" s="988">
        <f t="shared" si="32"/>
        <v>3400</v>
      </c>
      <c r="M304" s="985">
        <v>400</v>
      </c>
      <c r="N304" s="309">
        <v>3000</v>
      </c>
      <c r="O304" s="306">
        <v>0</v>
      </c>
      <c r="P304" s="979">
        <v>0</v>
      </c>
      <c r="Q304" s="236">
        <v>0</v>
      </c>
      <c r="R304" s="333">
        <v>0</v>
      </c>
      <c r="S304" s="334">
        <v>0</v>
      </c>
      <c r="T304" s="221">
        <v>0</v>
      </c>
      <c r="U304" s="236">
        <v>0</v>
      </c>
      <c r="V304" s="333">
        <v>0</v>
      </c>
      <c r="W304" s="334">
        <v>0</v>
      </c>
      <c r="X304" s="221">
        <v>0</v>
      </c>
      <c r="Y304" s="236">
        <v>0</v>
      </c>
      <c r="Z304" s="333">
        <v>0</v>
      </c>
      <c r="AA304" s="334">
        <v>0</v>
      </c>
      <c r="AB304" s="221">
        <v>0</v>
      </c>
      <c r="AC304" s="236">
        <v>0</v>
      </c>
      <c r="AD304" s="228">
        <v>0</v>
      </c>
    </row>
    <row r="305" spans="1:46" s="491" customFormat="1" ht="30" customHeight="1" x14ac:dyDescent="0.25">
      <c r="A305" s="517"/>
      <c r="B305" s="518"/>
      <c r="C305" s="1011">
        <v>7318</v>
      </c>
      <c r="D305" s="1033" t="s">
        <v>790</v>
      </c>
      <c r="E305" s="964" t="s">
        <v>231</v>
      </c>
      <c r="F305" s="172">
        <v>400</v>
      </c>
      <c r="G305" s="723">
        <v>2012</v>
      </c>
      <c r="H305" s="1034">
        <v>2016</v>
      </c>
      <c r="I305" s="219">
        <f t="shared" si="30"/>
        <v>3780</v>
      </c>
      <c r="J305" s="220">
        <v>524</v>
      </c>
      <c r="K305" s="236">
        <v>76</v>
      </c>
      <c r="L305" s="988">
        <f t="shared" si="32"/>
        <v>3180</v>
      </c>
      <c r="M305" s="985">
        <v>200</v>
      </c>
      <c r="N305" s="309">
        <v>2980</v>
      </c>
      <c r="O305" s="306">
        <v>0</v>
      </c>
      <c r="P305" s="979">
        <v>0</v>
      </c>
      <c r="Q305" s="236">
        <v>0</v>
      </c>
      <c r="R305" s="333">
        <v>0</v>
      </c>
      <c r="S305" s="334">
        <v>0</v>
      </c>
      <c r="T305" s="221">
        <v>0</v>
      </c>
      <c r="U305" s="236">
        <v>0</v>
      </c>
      <c r="V305" s="333">
        <v>0</v>
      </c>
      <c r="W305" s="334">
        <v>0</v>
      </c>
      <c r="X305" s="221">
        <v>0</v>
      </c>
      <c r="Y305" s="236">
        <v>0</v>
      </c>
      <c r="Z305" s="333">
        <v>0</v>
      </c>
      <c r="AA305" s="334">
        <v>0</v>
      </c>
      <c r="AB305" s="221">
        <v>0</v>
      </c>
      <c r="AC305" s="236">
        <v>0</v>
      </c>
      <c r="AD305" s="228">
        <v>0</v>
      </c>
    </row>
    <row r="306" spans="1:46" s="491" customFormat="1" ht="30" customHeight="1" x14ac:dyDescent="0.25">
      <c r="A306" s="517"/>
      <c r="B306" s="518"/>
      <c r="C306" s="1011">
        <v>7319</v>
      </c>
      <c r="D306" s="1032" t="s">
        <v>791</v>
      </c>
      <c r="E306" s="964" t="s">
        <v>229</v>
      </c>
      <c r="F306" s="172">
        <v>400</v>
      </c>
      <c r="G306" s="723">
        <v>2014</v>
      </c>
      <c r="H306" s="1034">
        <v>2018</v>
      </c>
      <c r="I306" s="219">
        <f t="shared" si="30"/>
        <v>43150</v>
      </c>
      <c r="J306" s="220">
        <v>1111</v>
      </c>
      <c r="K306" s="236">
        <v>100</v>
      </c>
      <c r="L306" s="988">
        <f t="shared" si="32"/>
        <v>5900</v>
      </c>
      <c r="M306" s="985">
        <v>2900</v>
      </c>
      <c r="N306" s="309">
        <v>3000</v>
      </c>
      <c r="O306" s="306">
        <v>0</v>
      </c>
      <c r="P306" s="979">
        <v>0</v>
      </c>
      <c r="Q306" s="236">
        <v>0</v>
      </c>
      <c r="R306" s="333">
        <v>22000</v>
      </c>
      <c r="S306" s="334">
        <v>0</v>
      </c>
      <c r="T306" s="221">
        <v>0</v>
      </c>
      <c r="U306" s="236">
        <v>0</v>
      </c>
      <c r="V306" s="333">
        <v>14039</v>
      </c>
      <c r="W306" s="334">
        <v>0</v>
      </c>
      <c r="X306" s="221">
        <v>0</v>
      </c>
      <c r="Y306" s="236">
        <v>0</v>
      </c>
      <c r="Z306" s="333">
        <v>0</v>
      </c>
      <c r="AA306" s="334">
        <v>0</v>
      </c>
      <c r="AB306" s="221">
        <v>0</v>
      </c>
      <c r="AC306" s="236">
        <v>0</v>
      </c>
      <c r="AD306" s="228">
        <v>0</v>
      </c>
    </row>
    <row r="307" spans="1:46" s="491" customFormat="1" ht="30" customHeight="1" x14ac:dyDescent="0.25">
      <c r="A307" s="517"/>
      <c r="B307" s="518"/>
      <c r="C307" s="1011">
        <v>7320</v>
      </c>
      <c r="D307" s="1026" t="s">
        <v>792</v>
      </c>
      <c r="E307" s="964" t="s">
        <v>227</v>
      </c>
      <c r="F307" s="172">
        <v>400</v>
      </c>
      <c r="G307" s="172">
        <v>2014</v>
      </c>
      <c r="H307" s="609">
        <v>2017</v>
      </c>
      <c r="I307" s="219">
        <f t="shared" si="30"/>
        <v>13380</v>
      </c>
      <c r="J307" s="215">
        <v>473</v>
      </c>
      <c r="K307" s="218">
        <v>500</v>
      </c>
      <c r="L307" s="988">
        <f t="shared" si="32"/>
        <v>3350</v>
      </c>
      <c r="M307" s="980">
        <v>1350</v>
      </c>
      <c r="N307" s="306">
        <v>2000</v>
      </c>
      <c r="O307" s="306">
        <v>0</v>
      </c>
      <c r="P307" s="982">
        <v>0</v>
      </c>
      <c r="Q307" s="218">
        <v>0</v>
      </c>
      <c r="R307" s="319">
        <v>9057</v>
      </c>
      <c r="S307" s="320">
        <v>0</v>
      </c>
      <c r="T307" s="217">
        <v>0</v>
      </c>
      <c r="U307" s="218">
        <v>0</v>
      </c>
      <c r="V307" s="319">
        <v>0</v>
      </c>
      <c r="W307" s="320">
        <v>0</v>
      </c>
      <c r="X307" s="217">
        <v>0</v>
      </c>
      <c r="Y307" s="218">
        <v>0</v>
      </c>
      <c r="Z307" s="319">
        <v>0</v>
      </c>
      <c r="AA307" s="320">
        <v>0</v>
      </c>
      <c r="AB307" s="217">
        <v>0</v>
      </c>
      <c r="AC307" s="218">
        <v>0</v>
      </c>
      <c r="AD307" s="216">
        <v>0</v>
      </c>
    </row>
    <row r="308" spans="1:46" s="491" customFormat="1" ht="30" customHeight="1" x14ac:dyDescent="0.25">
      <c r="A308" s="517"/>
      <c r="B308" s="518"/>
      <c r="C308" s="1011">
        <v>7321</v>
      </c>
      <c r="D308" s="1026" t="s">
        <v>793</v>
      </c>
      <c r="E308" s="1035" t="s">
        <v>239</v>
      </c>
      <c r="F308" s="54">
        <v>400</v>
      </c>
      <c r="G308" s="54">
        <v>2014</v>
      </c>
      <c r="H308" s="197">
        <v>2016</v>
      </c>
      <c r="I308" s="219">
        <f t="shared" si="30"/>
        <v>20100</v>
      </c>
      <c r="J308" s="215">
        <v>0</v>
      </c>
      <c r="K308" s="218">
        <v>100</v>
      </c>
      <c r="L308" s="988">
        <f>M308+N308+O308+P308+Q308</f>
        <v>20000</v>
      </c>
      <c r="M308" s="980">
        <v>0</v>
      </c>
      <c r="N308" s="306">
        <v>20000</v>
      </c>
      <c r="O308" s="306">
        <v>0</v>
      </c>
      <c r="P308" s="982">
        <v>0</v>
      </c>
      <c r="Q308" s="218">
        <v>0</v>
      </c>
      <c r="R308" s="319">
        <v>0</v>
      </c>
      <c r="S308" s="320">
        <v>0</v>
      </c>
      <c r="T308" s="217">
        <v>0</v>
      </c>
      <c r="U308" s="218">
        <v>0</v>
      </c>
      <c r="V308" s="319">
        <v>0</v>
      </c>
      <c r="W308" s="320">
        <v>0</v>
      </c>
      <c r="X308" s="217">
        <v>0</v>
      </c>
      <c r="Y308" s="218">
        <v>0</v>
      </c>
      <c r="Z308" s="319">
        <v>0</v>
      </c>
      <c r="AA308" s="320">
        <v>0</v>
      </c>
      <c r="AB308" s="217">
        <v>0</v>
      </c>
      <c r="AC308" s="218">
        <v>0</v>
      </c>
      <c r="AD308" s="216">
        <v>0</v>
      </c>
    </row>
    <row r="309" spans="1:46" s="491" customFormat="1" ht="30" customHeight="1" x14ac:dyDescent="0.25">
      <c r="A309" s="517"/>
      <c r="B309" s="518"/>
      <c r="C309" s="1011">
        <v>7322</v>
      </c>
      <c r="D309" s="1026" t="s">
        <v>794</v>
      </c>
      <c r="E309" s="1035" t="s">
        <v>237</v>
      </c>
      <c r="F309" s="54">
        <v>400</v>
      </c>
      <c r="G309" s="54">
        <v>2015</v>
      </c>
      <c r="H309" s="197">
        <v>2016</v>
      </c>
      <c r="I309" s="219">
        <f t="shared" si="30"/>
        <v>6100</v>
      </c>
      <c r="J309" s="215">
        <v>0</v>
      </c>
      <c r="K309" s="218">
        <v>100</v>
      </c>
      <c r="L309" s="988">
        <f>M309+N309+O309+P309+Q309</f>
        <v>6000</v>
      </c>
      <c r="M309" s="980">
        <v>0</v>
      </c>
      <c r="N309" s="306">
        <v>6000</v>
      </c>
      <c r="O309" s="306">
        <v>0</v>
      </c>
      <c r="P309" s="982">
        <v>0</v>
      </c>
      <c r="Q309" s="218">
        <v>0</v>
      </c>
      <c r="R309" s="319">
        <v>0</v>
      </c>
      <c r="S309" s="320">
        <v>0</v>
      </c>
      <c r="T309" s="217">
        <v>0</v>
      </c>
      <c r="U309" s="218">
        <v>0</v>
      </c>
      <c r="V309" s="319">
        <v>0</v>
      </c>
      <c r="W309" s="320">
        <v>0</v>
      </c>
      <c r="X309" s="217">
        <v>0</v>
      </c>
      <c r="Y309" s="218">
        <v>0</v>
      </c>
      <c r="Z309" s="319">
        <v>0</v>
      </c>
      <c r="AA309" s="320">
        <v>0</v>
      </c>
      <c r="AB309" s="217">
        <v>0</v>
      </c>
      <c r="AC309" s="218">
        <v>0</v>
      </c>
      <c r="AD309" s="216">
        <v>0</v>
      </c>
    </row>
    <row r="310" spans="1:46" s="491" customFormat="1" ht="30" customHeight="1" x14ac:dyDescent="0.25">
      <c r="A310" s="517"/>
      <c r="B310" s="518"/>
      <c r="C310" s="1011">
        <v>7323</v>
      </c>
      <c r="D310" s="1026" t="s">
        <v>795</v>
      </c>
      <c r="E310" s="1035" t="s">
        <v>239</v>
      </c>
      <c r="F310" s="54">
        <v>400</v>
      </c>
      <c r="G310" s="54">
        <v>2015</v>
      </c>
      <c r="H310" s="197">
        <v>2016</v>
      </c>
      <c r="I310" s="219">
        <f t="shared" si="30"/>
        <v>2000</v>
      </c>
      <c r="J310" s="215">
        <v>0</v>
      </c>
      <c r="K310" s="218">
        <v>1000</v>
      </c>
      <c r="L310" s="988">
        <f t="shared" si="32"/>
        <v>1000</v>
      </c>
      <c r="M310" s="980">
        <v>0</v>
      </c>
      <c r="N310" s="306">
        <v>1000</v>
      </c>
      <c r="O310" s="306">
        <v>0</v>
      </c>
      <c r="P310" s="982">
        <v>0</v>
      </c>
      <c r="Q310" s="218">
        <v>0</v>
      </c>
      <c r="R310" s="319">
        <v>0</v>
      </c>
      <c r="S310" s="320">
        <v>0</v>
      </c>
      <c r="T310" s="217">
        <v>0</v>
      </c>
      <c r="U310" s="218">
        <v>0</v>
      </c>
      <c r="V310" s="319">
        <v>0</v>
      </c>
      <c r="W310" s="320">
        <v>0</v>
      </c>
      <c r="X310" s="217">
        <v>0</v>
      </c>
      <c r="Y310" s="218">
        <v>0</v>
      </c>
      <c r="Z310" s="319">
        <v>0</v>
      </c>
      <c r="AA310" s="320">
        <v>0</v>
      </c>
      <c r="AB310" s="217">
        <v>0</v>
      </c>
      <c r="AC310" s="218">
        <v>0</v>
      </c>
      <c r="AD310" s="216">
        <v>0</v>
      </c>
    </row>
    <row r="311" spans="1:46" s="491" customFormat="1" ht="30" customHeight="1" x14ac:dyDescent="0.25">
      <c r="A311" s="517"/>
      <c r="B311" s="518"/>
      <c r="C311" s="1011">
        <v>7326</v>
      </c>
      <c r="D311" s="1026" t="s">
        <v>796</v>
      </c>
      <c r="E311" s="1035" t="s">
        <v>239</v>
      </c>
      <c r="F311" s="54">
        <v>400</v>
      </c>
      <c r="G311" s="54">
        <v>2015</v>
      </c>
      <c r="H311" s="197">
        <v>2016</v>
      </c>
      <c r="I311" s="219">
        <f t="shared" si="30"/>
        <v>6100</v>
      </c>
      <c r="J311" s="215">
        <v>0</v>
      </c>
      <c r="K311" s="218">
        <v>100</v>
      </c>
      <c r="L311" s="988">
        <f t="shared" si="32"/>
        <v>6000</v>
      </c>
      <c r="M311" s="980">
        <v>0</v>
      </c>
      <c r="N311" s="306">
        <v>6000</v>
      </c>
      <c r="O311" s="306">
        <v>0</v>
      </c>
      <c r="P311" s="982">
        <v>0</v>
      </c>
      <c r="Q311" s="218">
        <v>0</v>
      </c>
      <c r="R311" s="319">
        <v>0</v>
      </c>
      <c r="S311" s="320">
        <v>0</v>
      </c>
      <c r="T311" s="217">
        <v>0</v>
      </c>
      <c r="U311" s="218">
        <v>0</v>
      </c>
      <c r="V311" s="319">
        <v>0</v>
      </c>
      <c r="W311" s="320">
        <v>0</v>
      </c>
      <c r="X311" s="217">
        <v>0</v>
      </c>
      <c r="Y311" s="218">
        <v>0</v>
      </c>
      <c r="Z311" s="319">
        <v>0</v>
      </c>
      <c r="AA311" s="320">
        <v>0</v>
      </c>
      <c r="AB311" s="217">
        <v>0</v>
      </c>
      <c r="AC311" s="218">
        <v>0</v>
      </c>
      <c r="AD311" s="216">
        <v>0</v>
      </c>
    </row>
    <row r="312" spans="1:46" s="491" customFormat="1" ht="30" customHeight="1" x14ac:dyDescent="0.25">
      <c r="A312" s="517"/>
      <c r="B312" s="518"/>
      <c r="C312" s="1011">
        <v>7328</v>
      </c>
      <c r="D312" s="1026" t="s">
        <v>797</v>
      </c>
      <c r="E312" s="1035" t="s">
        <v>239</v>
      </c>
      <c r="F312" s="54">
        <v>400</v>
      </c>
      <c r="G312" s="54">
        <v>2015</v>
      </c>
      <c r="H312" s="197">
        <v>2016</v>
      </c>
      <c r="I312" s="219">
        <f t="shared" si="30"/>
        <v>12200</v>
      </c>
      <c r="J312" s="215">
        <v>0</v>
      </c>
      <c r="K312" s="218">
        <v>200</v>
      </c>
      <c r="L312" s="988">
        <f>M312+N312+O312+P312+Q312</f>
        <v>12000</v>
      </c>
      <c r="M312" s="980">
        <v>0</v>
      </c>
      <c r="N312" s="306">
        <v>12000</v>
      </c>
      <c r="O312" s="306">
        <v>0</v>
      </c>
      <c r="P312" s="982">
        <v>0</v>
      </c>
      <c r="Q312" s="218">
        <v>0</v>
      </c>
      <c r="R312" s="319">
        <v>0</v>
      </c>
      <c r="S312" s="320">
        <v>0</v>
      </c>
      <c r="T312" s="217">
        <v>0</v>
      </c>
      <c r="U312" s="218">
        <v>0</v>
      </c>
      <c r="V312" s="319">
        <v>0</v>
      </c>
      <c r="W312" s="320">
        <v>0</v>
      </c>
      <c r="X312" s="217">
        <v>0</v>
      </c>
      <c r="Y312" s="218">
        <v>0</v>
      </c>
      <c r="Z312" s="319">
        <v>0</v>
      </c>
      <c r="AA312" s="320">
        <v>0</v>
      </c>
      <c r="AB312" s="217">
        <v>0</v>
      </c>
      <c r="AC312" s="218">
        <v>0</v>
      </c>
      <c r="AD312" s="216">
        <v>0</v>
      </c>
    </row>
    <row r="313" spans="1:46" s="491" customFormat="1" ht="30" customHeight="1" x14ac:dyDescent="0.25">
      <c r="A313" s="517"/>
      <c r="B313" s="518"/>
      <c r="C313" s="1011">
        <v>7329</v>
      </c>
      <c r="D313" s="1026" t="s">
        <v>798</v>
      </c>
      <c r="E313" s="1035" t="s">
        <v>239</v>
      </c>
      <c r="F313" s="54">
        <v>400</v>
      </c>
      <c r="G313" s="54">
        <v>2015</v>
      </c>
      <c r="H313" s="197">
        <v>2016</v>
      </c>
      <c r="I313" s="219">
        <f t="shared" si="30"/>
        <v>12200</v>
      </c>
      <c r="J313" s="215">
        <v>0</v>
      </c>
      <c r="K313" s="218">
        <v>200</v>
      </c>
      <c r="L313" s="988">
        <f t="shared" si="32"/>
        <v>12000</v>
      </c>
      <c r="M313" s="980">
        <v>0</v>
      </c>
      <c r="N313" s="306">
        <v>12000</v>
      </c>
      <c r="O313" s="306">
        <v>0</v>
      </c>
      <c r="P313" s="982">
        <v>0</v>
      </c>
      <c r="Q313" s="218">
        <v>0</v>
      </c>
      <c r="R313" s="319">
        <v>0</v>
      </c>
      <c r="S313" s="320">
        <v>0</v>
      </c>
      <c r="T313" s="217">
        <v>0</v>
      </c>
      <c r="U313" s="218">
        <v>0</v>
      </c>
      <c r="V313" s="319">
        <v>0</v>
      </c>
      <c r="W313" s="320">
        <v>0</v>
      </c>
      <c r="X313" s="217">
        <v>0</v>
      </c>
      <c r="Y313" s="218">
        <v>0</v>
      </c>
      <c r="Z313" s="319">
        <v>0</v>
      </c>
      <c r="AA313" s="320">
        <v>0</v>
      </c>
      <c r="AB313" s="217">
        <v>0</v>
      </c>
      <c r="AC313" s="218">
        <v>0</v>
      </c>
      <c r="AD313" s="216">
        <v>0</v>
      </c>
    </row>
    <row r="314" spans="1:46" s="491" customFormat="1" ht="30" customHeight="1" x14ac:dyDescent="0.25">
      <c r="A314" s="517"/>
      <c r="B314" s="518"/>
      <c r="C314" s="1011">
        <v>7331</v>
      </c>
      <c r="D314" s="1026" t="s">
        <v>799</v>
      </c>
      <c r="E314" s="1035" t="s">
        <v>239</v>
      </c>
      <c r="F314" s="54">
        <v>400</v>
      </c>
      <c r="G314" s="54">
        <v>2015</v>
      </c>
      <c r="H314" s="197">
        <v>2016</v>
      </c>
      <c r="I314" s="219">
        <f t="shared" si="30"/>
        <v>2600</v>
      </c>
      <c r="J314" s="215">
        <v>0</v>
      </c>
      <c r="K314" s="218">
        <v>100</v>
      </c>
      <c r="L314" s="988">
        <f t="shared" si="32"/>
        <v>2500</v>
      </c>
      <c r="M314" s="980">
        <v>0</v>
      </c>
      <c r="N314" s="306">
        <v>2500</v>
      </c>
      <c r="O314" s="306">
        <v>0</v>
      </c>
      <c r="P314" s="982">
        <v>0</v>
      </c>
      <c r="Q314" s="218">
        <v>0</v>
      </c>
      <c r="R314" s="319">
        <v>0</v>
      </c>
      <c r="S314" s="320">
        <v>0</v>
      </c>
      <c r="T314" s="217">
        <v>0</v>
      </c>
      <c r="U314" s="218">
        <v>0</v>
      </c>
      <c r="V314" s="319">
        <v>0</v>
      </c>
      <c r="W314" s="320">
        <v>0</v>
      </c>
      <c r="X314" s="217">
        <v>0</v>
      </c>
      <c r="Y314" s="218">
        <v>0</v>
      </c>
      <c r="Z314" s="319">
        <v>0</v>
      </c>
      <c r="AA314" s="320">
        <v>0</v>
      </c>
      <c r="AB314" s="217">
        <v>0</v>
      </c>
      <c r="AC314" s="218">
        <v>0</v>
      </c>
      <c r="AD314" s="216">
        <v>0</v>
      </c>
    </row>
    <row r="315" spans="1:46" s="491" customFormat="1" ht="30" customHeight="1" x14ac:dyDescent="0.25">
      <c r="A315" s="517"/>
      <c r="B315" s="518"/>
      <c r="C315" s="1011">
        <v>7332</v>
      </c>
      <c r="D315" s="1026" t="s">
        <v>713</v>
      </c>
      <c r="E315" s="1035" t="s">
        <v>800</v>
      </c>
      <c r="F315" s="54">
        <v>400</v>
      </c>
      <c r="G315" s="54">
        <v>2015</v>
      </c>
      <c r="H315" s="197">
        <v>2016</v>
      </c>
      <c r="I315" s="219">
        <f t="shared" si="30"/>
        <v>20300</v>
      </c>
      <c r="J315" s="215">
        <v>0</v>
      </c>
      <c r="K315" s="218">
        <v>300</v>
      </c>
      <c r="L315" s="988">
        <f t="shared" si="32"/>
        <v>20000</v>
      </c>
      <c r="M315" s="980">
        <v>0</v>
      </c>
      <c r="N315" s="306">
        <v>20000</v>
      </c>
      <c r="O315" s="306">
        <v>0</v>
      </c>
      <c r="P315" s="982">
        <v>0</v>
      </c>
      <c r="Q315" s="218">
        <v>0</v>
      </c>
      <c r="R315" s="319">
        <v>0</v>
      </c>
      <c r="S315" s="320">
        <v>0</v>
      </c>
      <c r="T315" s="217">
        <v>0</v>
      </c>
      <c r="U315" s="218">
        <v>0</v>
      </c>
      <c r="V315" s="319">
        <v>0</v>
      </c>
      <c r="W315" s="320">
        <v>0</v>
      </c>
      <c r="X315" s="217">
        <v>0</v>
      </c>
      <c r="Y315" s="218">
        <v>0</v>
      </c>
      <c r="Z315" s="319">
        <v>0</v>
      </c>
      <c r="AA315" s="320">
        <v>0</v>
      </c>
      <c r="AB315" s="217">
        <v>0</v>
      </c>
      <c r="AC315" s="218">
        <v>0</v>
      </c>
      <c r="AD315" s="216">
        <v>0</v>
      </c>
    </row>
    <row r="316" spans="1:46" s="491" customFormat="1" ht="30" customHeight="1" x14ac:dyDescent="0.25">
      <c r="A316" s="517"/>
      <c r="B316" s="518"/>
      <c r="C316" s="1011">
        <v>7334</v>
      </c>
      <c r="D316" s="1026" t="s">
        <v>801</v>
      </c>
      <c r="E316" s="1035" t="s">
        <v>256</v>
      </c>
      <c r="F316" s="54">
        <v>400</v>
      </c>
      <c r="G316" s="54">
        <v>2013</v>
      </c>
      <c r="H316" s="197">
        <v>2016</v>
      </c>
      <c r="I316" s="219">
        <f t="shared" si="30"/>
        <v>19497</v>
      </c>
      <c r="J316" s="993">
        <v>497</v>
      </c>
      <c r="K316" s="218">
        <v>0</v>
      </c>
      <c r="L316" s="1038">
        <f t="shared" si="32"/>
        <v>19000</v>
      </c>
      <c r="M316" s="1039">
        <v>0</v>
      </c>
      <c r="N316" s="1040">
        <v>19000</v>
      </c>
      <c r="O316" s="1040">
        <v>0</v>
      </c>
      <c r="P316" s="1041">
        <v>0</v>
      </c>
      <c r="Q316" s="218">
        <v>0</v>
      </c>
      <c r="R316" s="1054">
        <v>0</v>
      </c>
      <c r="S316" s="1055">
        <v>0</v>
      </c>
      <c r="T316" s="214">
        <v>0</v>
      </c>
      <c r="U316" s="218">
        <v>0</v>
      </c>
      <c r="V316" s="1054">
        <v>0</v>
      </c>
      <c r="W316" s="1055">
        <v>0</v>
      </c>
      <c r="X316" s="214">
        <v>0</v>
      </c>
      <c r="Y316" s="218">
        <v>0</v>
      </c>
      <c r="Z316" s="1054">
        <v>0</v>
      </c>
      <c r="AA316" s="1055">
        <v>0</v>
      </c>
      <c r="AB316" s="214">
        <v>0</v>
      </c>
      <c r="AC316" s="218">
        <v>0</v>
      </c>
      <c r="AD316" s="216">
        <v>0</v>
      </c>
    </row>
    <row r="317" spans="1:46" s="491" customFormat="1" ht="30" customHeight="1" x14ac:dyDescent="0.25">
      <c r="A317" s="517"/>
      <c r="B317" s="518"/>
      <c r="C317" s="1011">
        <v>7335</v>
      </c>
      <c r="D317" s="1026" t="s">
        <v>802</v>
      </c>
      <c r="E317" s="1035" t="s">
        <v>239</v>
      </c>
      <c r="F317" s="54">
        <v>400</v>
      </c>
      <c r="G317" s="54">
        <v>2014</v>
      </c>
      <c r="H317" s="197">
        <v>2016</v>
      </c>
      <c r="I317" s="219">
        <f t="shared" si="30"/>
        <v>14000</v>
      </c>
      <c r="J317" s="993">
        <v>0</v>
      </c>
      <c r="K317" s="218">
        <v>0</v>
      </c>
      <c r="L317" s="1038">
        <f t="shared" si="32"/>
        <v>14000</v>
      </c>
      <c r="M317" s="1039">
        <v>0</v>
      </c>
      <c r="N317" s="1040">
        <v>14000</v>
      </c>
      <c r="O317" s="1040">
        <v>0</v>
      </c>
      <c r="P317" s="1041">
        <v>0</v>
      </c>
      <c r="Q317" s="218">
        <v>0</v>
      </c>
      <c r="R317" s="1054">
        <v>0</v>
      </c>
      <c r="S317" s="1055">
        <v>0</v>
      </c>
      <c r="T317" s="214">
        <v>0</v>
      </c>
      <c r="U317" s="218">
        <v>0</v>
      </c>
      <c r="V317" s="1054">
        <v>0</v>
      </c>
      <c r="W317" s="1055">
        <v>0</v>
      </c>
      <c r="X317" s="214">
        <v>0</v>
      </c>
      <c r="Y317" s="218">
        <v>0</v>
      </c>
      <c r="Z317" s="1054">
        <v>0</v>
      </c>
      <c r="AA317" s="1055">
        <v>0</v>
      </c>
      <c r="AB317" s="214">
        <v>0</v>
      </c>
      <c r="AC317" s="218">
        <v>0</v>
      </c>
      <c r="AD317" s="216">
        <v>0</v>
      </c>
    </row>
    <row r="318" spans="1:46" s="491" customFormat="1" ht="30" customHeight="1" x14ac:dyDescent="0.25">
      <c r="A318" s="517"/>
      <c r="B318" s="518"/>
      <c r="C318" s="1029">
        <v>7324</v>
      </c>
      <c r="D318" s="952" t="s">
        <v>803</v>
      </c>
      <c r="E318" s="1036" t="s">
        <v>254</v>
      </c>
      <c r="F318" s="863">
        <v>400</v>
      </c>
      <c r="G318" s="863">
        <v>2015</v>
      </c>
      <c r="H318" s="865">
        <v>2017</v>
      </c>
      <c r="I318" s="1042">
        <v>10441</v>
      </c>
      <c r="J318" s="1043">
        <v>0</v>
      </c>
      <c r="K318" s="1044">
        <v>0</v>
      </c>
      <c r="L318" s="1038">
        <f t="shared" si="32"/>
        <v>5441</v>
      </c>
      <c r="M318" s="1045">
        <v>0</v>
      </c>
      <c r="N318" s="1046">
        <v>5441</v>
      </c>
      <c r="O318" s="1046">
        <v>0</v>
      </c>
      <c r="P318" s="1047">
        <v>0</v>
      </c>
      <c r="Q318" s="1044">
        <v>0</v>
      </c>
      <c r="R318" s="1056">
        <v>5000</v>
      </c>
      <c r="S318" s="1057">
        <v>0</v>
      </c>
      <c r="T318" s="1047">
        <v>0</v>
      </c>
      <c r="U318" s="1044">
        <v>0</v>
      </c>
      <c r="V318" s="1056">
        <v>0</v>
      </c>
      <c r="W318" s="1057">
        <v>0</v>
      </c>
      <c r="X318" s="1047">
        <v>0</v>
      </c>
      <c r="Y318" s="1044">
        <v>0</v>
      </c>
      <c r="Z318" s="1056">
        <v>0</v>
      </c>
      <c r="AA318" s="1057">
        <v>0</v>
      </c>
      <c r="AB318" s="1047">
        <v>0</v>
      </c>
      <c r="AC318" s="1044">
        <v>0</v>
      </c>
      <c r="AD318" s="1048">
        <v>0</v>
      </c>
    </row>
    <row r="319" spans="1:46" s="491" customFormat="1" ht="30" customHeight="1" thickBot="1" x14ac:dyDescent="0.3">
      <c r="A319" s="517"/>
      <c r="B319" s="518"/>
      <c r="C319" s="1030">
        <v>7333</v>
      </c>
      <c r="D319" s="1027" t="s">
        <v>804</v>
      </c>
      <c r="E319" s="1037" t="s">
        <v>758</v>
      </c>
      <c r="F319" s="191">
        <v>400</v>
      </c>
      <c r="G319" s="191">
        <v>2014</v>
      </c>
      <c r="H319" s="198">
        <v>2017</v>
      </c>
      <c r="I319" s="223">
        <f>J319+K319+L319+SUM(R319:AD319)</f>
        <v>6000</v>
      </c>
      <c r="J319" s="1049">
        <v>0</v>
      </c>
      <c r="K319" s="237">
        <v>0</v>
      </c>
      <c r="L319" s="1050">
        <f t="shared" si="32"/>
        <v>5000</v>
      </c>
      <c r="M319" s="1051">
        <v>0</v>
      </c>
      <c r="N319" s="1052">
        <v>5000</v>
      </c>
      <c r="O319" s="1052">
        <v>0</v>
      </c>
      <c r="P319" s="1053">
        <v>0</v>
      </c>
      <c r="Q319" s="237">
        <v>0</v>
      </c>
      <c r="R319" s="1058">
        <v>1000</v>
      </c>
      <c r="S319" s="1059">
        <v>0</v>
      </c>
      <c r="T319" s="580">
        <v>0</v>
      </c>
      <c r="U319" s="237">
        <v>0</v>
      </c>
      <c r="V319" s="1058">
        <v>0</v>
      </c>
      <c r="W319" s="1059">
        <v>0</v>
      </c>
      <c r="X319" s="580">
        <v>0</v>
      </c>
      <c r="Y319" s="237">
        <v>0</v>
      </c>
      <c r="Z319" s="1058">
        <v>0</v>
      </c>
      <c r="AA319" s="1059">
        <v>0</v>
      </c>
      <c r="AB319" s="580">
        <v>0</v>
      </c>
      <c r="AC319" s="237">
        <v>0</v>
      </c>
      <c r="AD319" s="225">
        <v>0</v>
      </c>
    </row>
    <row r="320" spans="1:46" s="43" customFormat="1" ht="30" customHeight="1" thickBot="1" x14ac:dyDescent="0.3">
      <c r="A320" s="288"/>
      <c r="B320" s="289"/>
      <c r="C320" s="1028"/>
      <c r="D320" s="1327" t="s">
        <v>58</v>
      </c>
      <c r="E320" s="1443"/>
      <c r="F320" s="1443"/>
      <c r="G320" s="1443"/>
      <c r="H320" s="1444"/>
      <c r="I320" s="752">
        <f t="shared" ref="I320:AD320" si="33">SUM(I214:I319)</f>
        <v>3426436</v>
      </c>
      <c r="J320" s="752">
        <f t="shared" si="33"/>
        <v>370495</v>
      </c>
      <c r="K320" s="752">
        <f t="shared" si="33"/>
        <v>268292</v>
      </c>
      <c r="L320" s="752">
        <f t="shared" si="33"/>
        <v>642693</v>
      </c>
      <c r="M320" s="752">
        <f t="shared" si="33"/>
        <v>123561</v>
      </c>
      <c r="N320" s="752">
        <f t="shared" si="33"/>
        <v>519132</v>
      </c>
      <c r="O320" s="752">
        <f t="shared" si="33"/>
        <v>0</v>
      </c>
      <c r="P320" s="752">
        <f t="shared" si="33"/>
        <v>0</v>
      </c>
      <c r="Q320" s="752">
        <f t="shared" si="33"/>
        <v>0</v>
      </c>
      <c r="R320" s="752">
        <f t="shared" si="33"/>
        <v>539894</v>
      </c>
      <c r="S320" s="752">
        <f t="shared" si="33"/>
        <v>0</v>
      </c>
      <c r="T320" s="752">
        <f t="shared" si="33"/>
        <v>0</v>
      </c>
      <c r="U320" s="752">
        <f t="shared" si="33"/>
        <v>0</v>
      </c>
      <c r="V320" s="752">
        <f t="shared" si="33"/>
        <v>652642</v>
      </c>
      <c r="W320" s="752">
        <f t="shared" si="33"/>
        <v>0</v>
      </c>
      <c r="X320" s="752">
        <f t="shared" si="33"/>
        <v>0</v>
      </c>
      <c r="Y320" s="752">
        <f t="shared" si="33"/>
        <v>0</v>
      </c>
      <c r="Z320" s="752">
        <f t="shared" si="33"/>
        <v>545257</v>
      </c>
      <c r="AA320" s="752">
        <f t="shared" si="33"/>
        <v>0</v>
      </c>
      <c r="AB320" s="752">
        <f t="shared" si="33"/>
        <v>75000</v>
      </c>
      <c r="AC320" s="752">
        <f t="shared" si="33"/>
        <v>0</v>
      </c>
      <c r="AD320" s="752">
        <f t="shared" si="33"/>
        <v>332163</v>
      </c>
      <c r="AE320" s="491"/>
      <c r="AF320" s="491"/>
      <c r="AG320" s="491"/>
      <c r="AH320" s="491"/>
      <c r="AI320" s="491"/>
      <c r="AJ320" s="491"/>
      <c r="AK320" s="491"/>
      <c r="AL320" s="491"/>
      <c r="AM320" s="491"/>
      <c r="AN320" s="491"/>
      <c r="AO320" s="491"/>
      <c r="AP320" s="491"/>
      <c r="AQ320" s="491"/>
      <c r="AR320" s="491"/>
      <c r="AS320" s="491"/>
      <c r="AT320" s="491"/>
    </row>
    <row r="321" spans="1:46" s="491" customFormat="1" ht="11.25" customHeight="1" thickBot="1" x14ac:dyDescent="0.25"/>
    <row r="322" spans="1:46" s="4" customFormat="1" ht="15.95" customHeight="1" x14ac:dyDescent="0.25">
      <c r="A322" s="68"/>
      <c r="B322" s="68"/>
      <c r="C322" s="68"/>
      <c r="D322" s="25" t="s">
        <v>83</v>
      </c>
      <c r="E322" s="202"/>
      <c r="F322" s="202"/>
      <c r="G322" s="202"/>
      <c r="H322" s="202"/>
      <c r="I322" s="10" t="s">
        <v>74</v>
      </c>
      <c r="J322" s="85" t="s">
        <v>108</v>
      </c>
      <c r="K322" s="17" t="s">
        <v>84</v>
      </c>
      <c r="L322" s="17"/>
      <c r="M322" s="17" t="s">
        <v>115</v>
      </c>
      <c r="N322" s="85"/>
      <c r="O322" s="85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78"/>
      <c r="AA322" s="75"/>
      <c r="AB322" s="75"/>
      <c r="AC322" s="76"/>
      <c r="AD322" s="16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  <c r="AO322" s="583"/>
      <c r="AP322" s="583"/>
      <c r="AQ322" s="583"/>
      <c r="AR322" s="583"/>
      <c r="AS322" s="583"/>
      <c r="AT322" s="583"/>
    </row>
    <row r="323" spans="1:46" s="4" customFormat="1" ht="15.95" customHeight="1" x14ac:dyDescent="0.25">
      <c r="A323" s="58"/>
      <c r="B323" s="58"/>
      <c r="C323" s="58"/>
      <c r="D323" s="13"/>
      <c r="E323" s="203"/>
      <c r="F323" s="203"/>
      <c r="G323" s="203"/>
      <c r="H323" s="203"/>
      <c r="I323" s="12" t="s">
        <v>75</v>
      </c>
      <c r="J323" s="20" t="s">
        <v>108</v>
      </c>
      <c r="K323" s="18" t="s">
        <v>85</v>
      </c>
      <c r="L323" s="18"/>
      <c r="M323" s="18" t="s">
        <v>112</v>
      </c>
      <c r="N323" s="20"/>
      <c r="O323" s="20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80"/>
      <c r="AA323" s="76"/>
      <c r="AB323" s="76"/>
      <c r="AC323" s="76"/>
      <c r="AD323" s="16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  <c r="AO323" s="583"/>
      <c r="AP323" s="583"/>
      <c r="AQ323" s="583"/>
      <c r="AR323" s="583"/>
      <c r="AS323" s="583"/>
      <c r="AT323" s="583"/>
    </row>
    <row r="324" spans="1:46" s="3" customFormat="1" ht="15.95" customHeight="1" x14ac:dyDescent="0.25">
      <c r="A324" s="65"/>
      <c r="B324" s="66"/>
      <c r="C324" s="67"/>
      <c r="D324" s="81"/>
      <c r="E324" s="203"/>
      <c r="F324" s="203"/>
      <c r="G324" s="203"/>
      <c r="H324" s="203"/>
      <c r="I324" s="12" t="s">
        <v>76</v>
      </c>
      <c r="J324" s="20" t="s">
        <v>108</v>
      </c>
      <c r="K324" s="21" t="s">
        <v>221</v>
      </c>
      <c r="L324" s="18"/>
      <c r="M324" s="20"/>
      <c r="N324" s="20"/>
      <c r="O324" s="20"/>
      <c r="P324" s="21"/>
      <c r="Q324" s="79"/>
      <c r="R324" s="79"/>
      <c r="S324" s="79"/>
      <c r="T324" s="79"/>
      <c r="U324" s="79"/>
      <c r="V324" s="79"/>
      <c r="W324" s="79"/>
      <c r="X324" s="79"/>
      <c r="Y324" s="79"/>
      <c r="Z324" s="82"/>
      <c r="AA324" s="9"/>
      <c r="AB324" s="9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  <c r="AO324" s="583"/>
      <c r="AP324" s="583"/>
      <c r="AQ324" s="583"/>
      <c r="AR324" s="583"/>
      <c r="AS324" s="583"/>
      <c r="AT324" s="583"/>
    </row>
    <row r="325" spans="1:46" s="3" customFormat="1" ht="15.95" customHeight="1" thickBot="1" x14ac:dyDescent="0.3">
      <c r="A325" s="4"/>
      <c r="B325" s="66"/>
      <c r="C325" s="67"/>
      <c r="D325" s="83"/>
      <c r="E325" s="204"/>
      <c r="F325" s="204"/>
      <c r="G325" s="204"/>
      <c r="H325" s="204"/>
      <c r="I325" s="11" t="s">
        <v>77</v>
      </c>
      <c r="J325" s="22" t="s">
        <v>108</v>
      </c>
      <c r="K325" s="23" t="s">
        <v>222</v>
      </c>
      <c r="L325" s="24"/>
      <c r="M325" s="22"/>
      <c r="N325" s="22"/>
      <c r="O325" s="22"/>
      <c r="P325" s="23"/>
      <c r="Q325" s="35"/>
      <c r="R325" s="35"/>
      <c r="S325" s="35"/>
      <c r="T325" s="35"/>
      <c r="U325" s="35"/>
      <c r="V325" s="35"/>
      <c r="W325" s="35"/>
      <c r="X325" s="35"/>
      <c r="Y325" s="35"/>
      <c r="Z325" s="14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  <c r="AO325" s="583"/>
      <c r="AP325" s="583"/>
      <c r="AQ325" s="583"/>
      <c r="AR325" s="583"/>
      <c r="AS325" s="583"/>
      <c r="AT325" s="583"/>
    </row>
    <row r="326" spans="1:46" s="491" customFormat="1" ht="21.75" customHeight="1" x14ac:dyDescent="0.2"/>
    <row r="327" spans="1:46" s="491" customFormat="1" ht="21.75" customHeight="1" x14ac:dyDescent="0.25">
      <c r="AC327" s="1330"/>
      <c r="AD327" s="1330"/>
    </row>
    <row r="328" spans="1:46" s="491" customFormat="1" ht="21.75" customHeight="1" x14ac:dyDescent="0.25">
      <c r="AC328" s="1330" t="s">
        <v>33</v>
      </c>
      <c r="AD328" s="1330"/>
    </row>
    <row r="329" spans="1:46" s="491" customFormat="1" ht="21.75" customHeight="1" x14ac:dyDescent="0.25">
      <c r="A329" s="6"/>
      <c r="D329" s="117" t="s">
        <v>1</v>
      </c>
      <c r="E329" s="177" t="s">
        <v>8</v>
      </c>
      <c r="F329" s="177"/>
      <c r="G329" s="177"/>
      <c r="H329" s="177"/>
      <c r="I329" s="177"/>
      <c r="J329" s="168"/>
      <c r="K329" s="15"/>
      <c r="L329" s="15"/>
      <c r="M329" s="15"/>
      <c r="N329" s="15"/>
      <c r="O329" s="15"/>
      <c r="P329" s="15"/>
      <c r="Q329" s="1"/>
      <c r="AD329" s="5" t="s">
        <v>87</v>
      </c>
    </row>
    <row r="330" spans="1:46" s="491" customFormat="1" ht="32.25" customHeight="1" thickBot="1" x14ac:dyDescent="0.3">
      <c r="A330" s="1228" t="s">
        <v>154</v>
      </c>
      <c r="B330" s="1388"/>
      <c r="C330" s="1388"/>
      <c r="D330" s="184" t="s">
        <v>56</v>
      </c>
      <c r="I330" s="7" t="s">
        <v>59</v>
      </c>
      <c r="J330" s="7" t="s">
        <v>60</v>
      </c>
      <c r="K330" s="7" t="s">
        <v>61</v>
      </c>
      <c r="L330" s="7" t="s">
        <v>62</v>
      </c>
      <c r="M330" s="7" t="s">
        <v>63</v>
      </c>
      <c r="N330" s="7" t="s">
        <v>64</v>
      </c>
      <c r="O330" s="7" t="s">
        <v>65</v>
      </c>
      <c r="P330" s="8" t="s">
        <v>66</v>
      </c>
      <c r="Q330" s="8" t="s">
        <v>67</v>
      </c>
      <c r="R330" s="8" t="s">
        <v>68</v>
      </c>
      <c r="S330" s="8" t="s">
        <v>69</v>
      </c>
      <c r="T330" s="8" t="s">
        <v>70</v>
      </c>
      <c r="U330" s="8" t="s">
        <v>73</v>
      </c>
      <c r="V330" s="8" t="s">
        <v>78</v>
      </c>
      <c r="W330" s="8" t="s">
        <v>86</v>
      </c>
      <c r="X330" s="8" t="s">
        <v>92</v>
      </c>
      <c r="Y330" s="8" t="s">
        <v>93</v>
      </c>
      <c r="Z330" s="8" t="s">
        <v>94</v>
      </c>
      <c r="AA330" s="8" t="s">
        <v>95</v>
      </c>
      <c r="AB330" s="7" t="s">
        <v>96</v>
      </c>
      <c r="AC330" s="7" t="s">
        <v>99</v>
      </c>
      <c r="AD330" s="7" t="s">
        <v>109</v>
      </c>
    </row>
    <row r="331" spans="1:46" s="491" customFormat="1" ht="21.75" customHeight="1" thickBot="1" x14ac:dyDescent="0.25">
      <c r="A331" s="1389"/>
      <c r="B331" s="1390"/>
      <c r="C331" s="1390"/>
      <c r="D331" s="1252" t="s">
        <v>57</v>
      </c>
      <c r="E331" s="1274" t="s">
        <v>100</v>
      </c>
      <c r="F331" s="1276" t="s">
        <v>101</v>
      </c>
      <c r="G331" s="1278" t="s">
        <v>102</v>
      </c>
      <c r="H331" s="1279"/>
      <c r="I331" s="1250" t="s">
        <v>89</v>
      </c>
      <c r="J331" s="39" t="s">
        <v>98</v>
      </c>
      <c r="K331" s="39" t="s">
        <v>72</v>
      </c>
      <c r="L331" s="300" t="s">
        <v>71</v>
      </c>
      <c r="M331" s="1316" t="s">
        <v>212</v>
      </c>
      <c r="N331" s="1317"/>
      <c r="O331" s="1317"/>
      <c r="P331" s="1317"/>
      <c r="Q331" s="1318"/>
      <c r="R331" s="1293" t="s">
        <v>219</v>
      </c>
      <c r="S331" s="1294"/>
      <c r="T331" s="1294"/>
      <c r="U331" s="1294"/>
      <c r="V331" s="1294"/>
      <c r="W331" s="1294"/>
      <c r="X331" s="1294"/>
      <c r="Y331" s="1294"/>
      <c r="Z331" s="1294"/>
      <c r="AA331" s="1294"/>
      <c r="AB331" s="1294"/>
      <c r="AC331" s="1319"/>
      <c r="AD331" s="1248" t="s">
        <v>220</v>
      </c>
    </row>
    <row r="332" spans="1:46" s="491" customFormat="1" ht="21.75" customHeight="1" x14ac:dyDescent="0.2">
      <c r="A332" s="1401" t="s">
        <v>105</v>
      </c>
      <c r="B332" s="1403" t="s">
        <v>106</v>
      </c>
      <c r="C332" s="1405" t="s">
        <v>107</v>
      </c>
      <c r="D332" s="1253"/>
      <c r="E332" s="1275"/>
      <c r="F332" s="1277"/>
      <c r="G332" s="1280" t="s">
        <v>103</v>
      </c>
      <c r="H332" s="1256" t="s">
        <v>104</v>
      </c>
      <c r="I332" s="1251"/>
      <c r="J332" s="1247" t="s">
        <v>217</v>
      </c>
      <c r="K332" s="1247" t="s">
        <v>218</v>
      </c>
      <c r="L332" s="1325" t="s">
        <v>211</v>
      </c>
      <c r="M332" s="1299" t="s">
        <v>213</v>
      </c>
      <c r="N332" s="1303" t="s">
        <v>110</v>
      </c>
      <c r="O332" s="1303" t="s">
        <v>111</v>
      </c>
      <c r="P332" s="1243" t="s">
        <v>81</v>
      </c>
      <c r="Q332" s="1245" t="s">
        <v>82</v>
      </c>
      <c r="R332" s="1321" t="s">
        <v>158</v>
      </c>
      <c r="S332" s="1312"/>
      <c r="T332" s="1312"/>
      <c r="U332" s="1322"/>
      <c r="V332" s="1321" t="s">
        <v>183</v>
      </c>
      <c r="W332" s="1312"/>
      <c r="X332" s="1312"/>
      <c r="Y332" s="1313"/>
      <c r="Z332" s="1312" t="s">
        <v>215</v>
      </c>
      <c r="AA332" s="1312"/>
      <c r="AB332" s="1312"/>
      <c r="AC332" s="1313"/>
      <c r="AD332" s="1249"/>
    </row>
    <row r="333" spans="1:46" s="491" customFormat="1" ht="40.5" customHeight="1" thickBot="1" x14ac:dyDescent="0.25">
      <c r="A333" s="1402"/>
      <c r="B333" s="1404"/>
      <c r="C333" s="1406"/>
      <c r="D333" s="1254"/>
      <c r="E333" s="1323"/>
      <c r="F333" s="1324"/>
      <c r="G333" s="1309"/>
      <c r="H333" s="1310"/>
      <c r="I333" s="1315"/>
      <c r="J333" s="1311"/>
      <c r="K333" s="1311"/>
      <c r="L333" s="1326"/>
      <c r="M333" s="1300"/>
      <c r="N333" s="1320"/>
      <c r="O333" s="1304"/>
      <c r="P333" s="1305"/>
      <c r="Q333" s="1306"/>
      <c r="R333" s="317" t="s">
        <v>79</v>
      </c>
      <c r="S333" s="318" t="s">
        <v>88</v>
      </c>
      <c r="T333" s="174" t="s">
        <v>90</v>
      </c>
      <c r="U333" s="175" t="s">
        <v>91</v>
      </c>
      <c r="V333" s="322" t="s">
        <v>79</v>
      </c>
      <c r="W333" s="323" t="s">
        <v>88</v>
      </c>
      <c r="X333" s="174" t="s">
        <v>90</v>
      </c>
      <c r="Y333" s="175" t="s">
        <v>91</v>
      </c>
      <c r="Z333" s="322" t="s">
        <v>79</v>
      </c>
      <c r="AA333" s="323" t="s">
        <v>88</v>
      </c>
      <c r="AB333" s="174" t="s">
        <v>90</v>
      </c>
      <c r="AC333" s="176" t="s">
        <v>91</v>
      </c>
      <c r="AD333" s="1308"/>
    </row>
    <row r="334" spans="1:46" s="42" customFormat="1" ht="30" customHeight="1" thickBot="1" x14ac:dyDescent="0.3">
      <c r="A334" s="407"/>
      <c r="B334" s="408"/>
      <c r="C334" s="908">
        <v>7272</v>
      </c>
      <c r="D334" s="490" t="s">
        <v>610</v>
      </c>
      <c r="E334" s="53" t="s">
        <v>312</v>
      </c>
      <c r="F334" s="54">
        <v>400</v>
      </c>
      <c r="G334" s="54">
        <v>2013</v>
      </c>
      <c r="H334" s="91">
        <v>2016</v>
      </c>
      <c r="I334" s="241">
        <f>J334+K334+L334+SUM(R334:AD334)</f>
        <v>4081</v>
      </c>
      <c r="J334" s="499">
        <v>92</v>
      </c>
      <c r="K334" s="239">
        <v>359</v>
      </c>
      <c r="L334" s="637">
        <f>M334+N334+O334+P334+Q334</f>
        <v>3630</v>
      </c>
      <c r="M334" s="336">
        <v>0</v>
      </c>
      <c r="N334" s="337">
        <v>3630</v>
      </c>
      <c r="O334" s="337">
        <v>0</v>
      </c>
      <c r="P334" s="240">
        <v>0</v>
      </c>
      <c r="Q334" s="239">
        <v>0</v>
      </c>
      <c r="R334" s="338">
        <v>0</v>
      </c>
      <c r="S334" s="339">
        <v>0</v>
      </c>
      <c r="T334" s="240">
        <v>0</v>
      </c>
      <c r="U334" s="239">
        <v>0</v>
      </c>
      <c r="V334" s="338">
        <v>0</v>
      </c>
      <c r="W334" s="339">
        <v>0</v>
      </c>
      <c r="X334" s="240">
        <v>0</v>
      </c>
      <c r="Y334" s="239">
        <v>0</v>
      </c>
      <c r="Z334" s="338">
        <v>0</v>
      </c>
      <c r="AA334" s="339">
        <v>0</v>
      </c>
      <c r="AB334" s="240">
        <v>0</v>
      </c>
      <c r="AC334" s="239">
        <v>0</v>
      </c>
      <c r="AD334" s="216">
        <v>0</v>
      </c>
      <c r="AE334" s="491"/>
      <c r="AF334" s="491"/>
      <c r="AG334" s="491"/>
      <c r="AH334" s="491"/>
      <c r="AI334" s="491"/>
      <c r="AJ334" s="491"/>
      <c r="AK334" s="491"/>
      <c r="AL334" s="491"/>
      <c r="AM334" s="491"/>
      <c r="AN334" s="491"/>
      <c r="AO334" s="491"/>
      <c r="AP334" s="491"/>
      <c r="AQ334" s="491"/>
      <c r="AR334" s="491"/>
      <c r="AS334" s="491"/>
      <c r="AT334" s="491"/>
    </row>
    <row r="335" spans="1:46" s="43" customFormat="1" ht="25.5" customHeight="1" thickBot="1" x14ac:dyDescent="0.3">
      <c r="A335" s="288"/>
      <c r="B335" s="289"/>
      <c r="C335" s="290"/>
      <c r="D335" s="1327" t="s">
        <v>58</v>
      </c>
      <c r="E335" s="1443"/>
      <c r="F335" s="1443"/>
      <c r="G335" s="1443"/>
      <c r="H335" s="1444"/>
      <c r="I335" s="752">
        <f t="shared" ref="I335:AD335" si="34">SUM(I334:I334)</f>
        <v>4081</v>
      </c>
      <c r="J335" s="752">
        <f t="shared" si="34"/>
        <v>92</v>
      </c>
      <c r="K335" s="752">
        <f t="shared" si="34"/>
        <v>359</v>
      </c>
      <c r="L335" s="752">
        <f t="shared" si="34"/>
        <v>3630</v>
      </c>
      <c r="M335" s="752">
        <f t="shared" si="34"/>
        <v>0</v>
      </c>
      <c r="N335" s="752">
        <f t="shared" si="34"/>
        <v>3630</v>
      </c>
      <c r="O335" s="752">
        <f t="shared" si="34"/>
        <v>0</v>
      </c>
      <c r="P335" s="752">
        <f t="shared" si="34"/>
        <v>0</v>
      </c>
      <c r="Q335" s="752">
        <f t="shared" si="34"/>
        <v>0</v>
      </c>
      <c r="R335" s="752">
        <f t="shared" si="34"/>
        <v>0</v>
      </c>
      <c r="S335" s="752">
        <f t="shared" si="34"/>
        <v>0</v>
      </c>
      <c r="T335" s="752">
        <f t="shared" si="34"/>
        <v>0</v>
      </c>
      <c r="U335" s="752">
        <f t="shared" si="34"/>
        <v>0</v>
      </c>
      <c r="V335" s="752">
        <f t="shared" si="34"/>
        <v>0</v>
      </c>
      <c r="W335" s="752">
        <f t="shared" si="34"/>
        <v>0</v>
      </c>
      <c r="X335" s="752">
        <f t="shared" si="34"/>
        <v>0</v>
      </c>
      <c r="Y335" s="752">
        <f t="shared" si="34"/>
        <v>0</v>
      </c>
      <c r="Z335" s="752">
        <f t="shared" si="34"/>
        <v>0</v>
      </c>
      <c r="AA335" s="752">
        <f t="shared" si="34"/>
        <v>0</v>
      </c>
      <c r="AB335" s="752">
        <f t="shared" si="34"/>
        <v>0</v>
      </c>
      <c r="AC335" s="752">
        <f t="shared" si="34"/>
        <v>0</v>
      </c>
      <c r="AD335" s="752">
        <f t="shared" si="34"/>
        <v>0</v>
      </c>
      <c r="AE335" s="491"/>
      <c r="AF335" s="491"/>
      <c r="AG335" s="491"/>
      <c r="AH335" s="491"/>
      <c r="AI335" s="491"/>
      <c r="AJ335" s="491"/>
      <c r="AK335" s="491"/>
      <c r="AL335" s="491"/>
      <c r="AM335" s="491"/>
      <c r="AN335" s="491"/>
      <c r="AO335" s="491"/>
      <c r="AP335" s="491"/>
      <c r="AQ335" s="491"/>
      <c r="AR335" s="491"/>
      <c r="AS335" s="491"/>
      <c r="AT335" s="491"/>
    </row>
    <row r="336" spans="1:46" s="43" customFormat="1" ht="25.5" customHeight="1" x14ac:dyDescent="0.25">
      <c r="A336" s="68"/>
      <c r="B336" s="68"/>
      <c r="C336" s="68"/>
      <c r="D336" s="74"/>
      <c r="E336" s="74"/>
      <c r="F336" s="74"/>
      <c r="G336" s="74"/>
      <c r="H336" s="74"/>
      <c r="I336" s="113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491"/>
      <c r="AF336" s="491"/>
      <c r="AG336" s="491"/>
      <c r="AH336" s="491"/>
      <c r="AI336" s="491"/>
      <c r="AJ336" s="491"/>
      <c r="AK336" s="491"/>
      <c r="AL336" s="491"/>
      <c r="AM336" s="491"/>
      <c r="AN336" s="491"/>
      <c r="AO336" s="491"/>
      <c r="AP336" s="491"/>
      <c r="AQ336" s="491"/>
      <c r="AR336" s="491"/>
      <c r="AS336" s="491"/>
      <c r="AT336" s="491"/>
    </row>
    <row r="337" spans="1:46" s="919" customFormat="1" ht="24" customHeight="1" x14ac:dyDescent="0.25">
      <c r="A337" s="6"/>
      <c r="D337" s="117" t="s">
        <v>1</v>
      </c>
      <c r="E337" s="177" t="s">
        <v>8</v>
      </c>
      <c r="F337" s="177"/>
      <c r="G337" s="177"/>
      <c r="H337" s="177"/>
      <c r="I337" s="177"/>
      <c r="J337" s="168"/>
      <c r="K337" s="15"/>
      <c r="L337" s="15"/>
      <c r="M337" s="15"/>
      <c r="N337" s="15"/>
      <c r="O337" s="15"/>
      <c r="P337" s="15"/>
      <c r="Q337" s="1"/>
      <c r="AD337" s="5" t="s">
        <v>87</v>
      </c>
    </row>
    <row r="338" spans="1:46" s="919" customFormat="1" ht="24" customHeight="1" thickBot="1" x14ac:dyDescent="0.3">
      <c r="A338" s="1228" t="s">
        <v>154</v>
      </c>
      <c r="B338" s="1388"/>
      <c r="C338" s="1388"/>
      <c r="D338" s="184" t="s">
        <v>652</v>
      </c>
      <c r="I338" s="7" t="s">
        <v>59</v>
      </c>
      <c r="J338" s="7" t="s">
        <v>60</v>
      </c>
      <c r="K338" s="7" t="s">
        <v>61</v>
      </c>
      <c r="L338" s="7" t="s">
        <v>62</v>
      </c>
      <c r="M338" s="7" t="s">
        <v>63</v>
      </c>
      <c r="N338" s="7" t="s">
        <v>64</v>
      </c>
      <c r="O338" s="7" t="s">
        <v>65</v>
      </c>
      <c r="P338" s="8" t="s">
        <v>66</v>
      </c>
      <c r="Q338" s="8" t="s">
        <v>67</v>
      </c>
      <c r="R338" s="8" t="s">
        <v>68</v>
      </c>
      <c r="S338" s="8" t="s">
        <v>69</v>
      </c>
      <c r="T338" s="8" t="s">
        <v>70</v>
      </c>
      <c r="U338" s="8" t="s">
        <v>73</v>
      </c>
      <c r="V338" s="8" t="s">
        <v>78</v>
      </c>
      <c r="W338" s="8" t="s">
        <v>86</v>
      </c>
      <c r="X338" s="8" t="s">
        <v>92</v>
      </c>
      <c r="Y338" s="8" t="s">
        <v>93</v>
      </c>
      <c r="Z338" s="8" t="s">
        <v>94</v>
      </c>
      <c r="AA338" s="8" t="s">
        <v>95</v>
      </c>
      <c r="AB338" s="7" t="s">
        <v>96</v>
      </c>
      <c r="AC338" s="7" t="s">
        <v>99</v>
      </c>
      <c r="AD338" s="7" t="s">
        <v>109</v>
      </c>
    </row>
    <row r="339" spans="1:46" s="919" customFormat="1" ht="25.5" customHeight="1" thickBot="1" x14ac:dyDescent="0.25">
      <c r="A339" s="1389"/>
      <c r="B339" s="1390"/>
      <c r="C339" s="1390"/>
      <c r="D339" s="1252" t="s">
        <v>57</v>
      </c>
      <c r="E339" s="1274" t="s">
        <v>100</v>
      </c>
      <c r="F339" s="1276" t="s">
        <v>101</v>
      </c>
      <c r="G339" s="1278" t="s">
        <v>102</v>
      </c>
      <c r="H339" s="1279"/>
      <c r="I339" s="1250" t="s">
        <v>89</v>
      </c>
      <c r="J339" s="39" t="s">
        <v>98</v>
      </c>
      <c r="K339" s="39" t="s">
        <v>72</v>
      </c>
      <c r="L339" s="300" t="s">
        <v>71</v>
      </c>
      <c r="M339" s="1316" t="s">
        <v>212</v>
      </c>
      <c r="N339" s="1317"/>
      <c r="O339" s="1317"/>
      <c r="P339" s="1317"/>
      <c r="Q339" s="1318"/>
      <c r="R339" s="1293" t="s">
        <v>219</v>
      </c>
      <c r="S339" s="1294"/>
      <c r="T339" s="1294"/>
      <c r="U339" s="1294"/>
      <c r="V339" s="1294"/>
      <c r="W339" s="1294"/>
      <c r="X339" s="1294"/>
      <c r="Y339" s="1294"/>
      <c r="Z339" s="1294"/>
      <c r="AA339" s="1294"/>
      <c r="AB339" s="1294"/>
      <c r="AC339" s="1319"/>
      <c r="AD339" s="1248" t="s">
        <v>220</v>
      </c>
    </row>
    <row r="340" spans="1:46" s="919" customFormat="1" ht="15.75" customHeight="1" x14ac:dyDescent="0.2">
      <c r="A340" s="1234" t="s">
        <v>105</v>
      </c>
      <c r="B340" s="1236" t="s">
        <v>106</v>
      </c>
      <c r="C340" s="1238" t="s">
        <v>107</v>
      </c>
      <c r="D340" s="1253"/>
      <c r="E340" s="1275"/>
      <c r="F340" s="1277"/>
      <c r="G340" s="1280" t="s">
        <v>103</v>
      </c>
      <c r="H340" s="1256" t="s">
        <v>104</v>
      </c>
      <c r="I340" s="1251"/>
      <c r="J340" s="1247" t="s">
        <v>217</v>
      </c>
      <c r="K340" s="1247" t="s">
        <v>218</v>
      </c>
      <c r="L340" s="1325" t="s">
        <v>211</v>
      </c>
      <c r="M340" s="1299" t="s">
        <v>213</v>
      </c>
      <c r="N340" s="1303" t="s">
        <v>110</v>
      </c>
      <c r="O340" s="1303" t="s">
        <v>111</v>
      </c>
      <c r="P340" s="1243" t="s">
        <v>81</v>
      </c>
      <c r="Q340" s="1245" t="s">
        <v>82</v>
      </c>
      <c r="R340" s="1321" t="s">
        <v>158</v>
      </c>
      <c r="S340" s="1312"/>
      <c r="T340" s="1312"/>
      <c r="U340" s="1322"/>
      <c r="V340" s="1321" t="s">
        <v>183</v>
      </c>
      <c r="W340" s="1312"/>
      <c r="X340" s="1312"/>
      <c r="Y340" s="1313"/>
      <c r="Z340" s="1312" t="s">
        <v>215</v>
      </c>
      <c r="AA340" s="1312"/>
      <c r="AB340" s="1312"/>
      <c r="AC340" s="1313"/>
      <c r="AD340" s="1249"/>
    </row>
    <row r="341" spans="1:46" s="919" customFormat="1" ht="39" customHeight="1" thickBot="1" x14ac:dyDescent="0.25">
      <c r="A341" s="1235"/>
      <c r="B341" s="1237"/>
      <c r="C341" s="1239"/>
      <c r="D341" s="1254"/>
      <c r="E341" s="1323"/>
      <c r="F341" s="1324"/>
      <c r="G341" s="1309"/>
      <c r="H341" s="1310"/>
      <c r="I341" s="1315"/>
      <c r="J341" s="1311"/>
      <c r="K341" s="1311"/>
      <c r="L341" s="1326"/>
      <c r="M341" s="1300"/>
      <c r="N341" s="1320"/>
      <c r="O341" s="1304"/>
      <c r="P341" s="1305"/>
      <c r="Q341" s="1306"/>
      <c r="R341" s="317" t="s">
        <v>79</v>
      </c>
      <c r="S341" s="318" t="s">
        <v>88</v>
      </c>
      <c r="T341" s="174" t="s">
        <v>90</v>
      </c>
      <c r="U341" s="175" t="s">
        <v>91</v>
      </c>
      <c r="V341" s="322" t="s">
        <v>79</v>
      </c>
      <c r="W341" s="323" t="s">
        <v>88</v>
      </c>
      <c r="X341" s="174" t="s">
        <v>90</v>
      </c>
      <c r="Y341" s="175" t="s">
        <v>91</v>
      </c>
      <c r="Z341" s="322" t="s">
        <v>79</v>
      </c>
      <c r="AA341" s="323" t="s">
        <v>88</v>
      </c>
      <c r="AB341" s="174" t="s">
        <v>90</v>
      </c>
      <c r="AC341" s="176" t="s">
        <v>91</v>
      </c>
      <c r="AD341" s="1308"/>
    </row>
    <row r="342" spans="1:46" s="299" customFormat="1" ht="30" customHeight="1" thickBot="1" x14ac:dyDescent="0.3">
      <c r="A342" s="521"/>
      <c r="B342" s="522"/>
      <c r="C342" s="924">
        <v>6320</v>
      </c>
      <c r="D342" s="429" t="s">
        <v>653</v>
      </c>
      <c r="E342" s="53"/>
      <c r="F342" s="54">
        <v>400</v>
      </c>
      <c r="G342" s="54">
        <v>2016</v>
      </c>
      <c r="H342" s="91">
        <v>2018</v>
      </c>
      <c r="I342" s="219">
        <f>J342+K342+L342+SUM(R342:AD342)</f>
        <v>7500</v>
      </c>
      <c r="J342" s="215">
        <v>0</v>
      </c>
      <c r="K342" s="218">
        <v>0</v>
      </c>
      <c r="L342" s="301">
        <f t="shared" ref="L342" si="35">M342+N342+O342+P342+Q342</f>
        <v>2500</v>
      </c>
      <c r="M342" s="305">
        <v>0</v>
      </c>
      <c r="N342" s="306">
        <v>2500</v>
      </c>
      <c r="O342" s="306">
        <v>0</v>
      </c>
      <c r="P342" s="217">
        <v>0</v>
      </c>
      <c r="Q342" s="218">
        <v>0</v>
      </c>
      <c r="R342" s="319">
        <v>2500</v>
      </c>
      <c r="S342" s="320">
        <v>0</v>
      </c>
      <c r="T342" s="217">
        <v>0</v>
      </c>
      <c r="U342" s="218">
        <v>0</v>
      </c>
      <c r="V342" s="319">
        <v>2500</v>
      </c>
      <c r="W342" s="320">
        <v>0</v>
      </c>
      <c r="X342" s="217">
        <v>0</v>
      </c>
      <c r="Y342" s="218">
        <v>0</v>
      </c>
      <c r="Z342" s="319">
        <v>0</v>
      </c>
      <c r="AA342" s="320">
        <v>0</v>
      </c>
      <c r="AB342" s="217">
        <v>0</v>
      </c>
      <c r="AC342" s="218">
        <v>0</v>
      </c>
      <c r="AD342" s="216">
        <v>0</v>
      </c>
      <c r="AE342" s="919"/>
      <c r="AF342" s="919"/>
      <c r="AG342" s="919"/>
      <c r="AH342" s="919"/>
      <c r="AI342" s="919"/>
      <c r="AJ342" s="919"/>
      <c r="AK342" s="919"/>
      <c r="AL342" s="919"/>
      <c r="AM342" s="919"/>
      <c r="AN342" s="919"/>
      <c r="AO342" s="919"/>
      <c r="AP342" s="919"/>
      <c r="AQ342" s="919"/>
      <c r="AR342" s="919"/>
      <c r="AS342" s="919"/>
      <c r="AT342" s="919"/>
    </row>
    <row r="343" spans="1:46" s="43" customFormat="1" ht="30" customHeight="1" thickBot="1" x14ac:dyDescent="0.3">
      <c r="A343" s="288"/>
      <c r="B343" s="289"/>
      <c r="C343" s="290"/>
      <c r="D343" s="1327" t="s">
        <v>58</v>
      </c>
      <c r="E343" s="1328"/>
      <c r="F343" s="1328"/>
      <c r="G343" s="1328"/>
      <c r="H343" s="1329"/>
      <c r="I343" s="752">
        <f t="shared" ref="I343:AD343" si="36">SUM(I342:I342)</f>
        <v>7500</v>
      </c>
      <c r="J343" s="752">
        <f t="shared" si="36"/>
        <v>0</v>
      </c>
      <c r="K343" s="752">
        <f t="shared" si="36"/>
        <v>0</v>
      </c>
      <c r="L343" s="752">
        <f t="shared" si="36"/>
        <v>2500</v>
      </c>
      <c r="M343" s="752">
        <f t="shared" si="36"/>
        <v>0</v>
      </c>
      <c r="N343" s="752">
        <f t="shared" si="36"/>
        <v>2500</v>
      </c>
      <c r="O343" s="752">
        <f t="shared" si="36"/>
        <v>0</v>
      </c>
      <c r="P343" s="752">
        <f t="shared" si="36"/>
        <v>0</v>
      </c>
      <c r="Q343" s="752">
        <f t="shared" si="36"/>
        <v>0</v>
      </c>
      <c r="R343" s="752">
        <f t="shared" si="36"/>
        <v>2500</v>
      </c>
      <c r="S343" s="752">
        <f t="shared" si="36"/>
        <v>0</v>
      </c>
      <c r="T343" s="752">
        <f t="shared" si="36"/>
        <v>0</v>
      </c>
      <c r="U343" s="752">
        <f t="shared" si="36"/>
        <v>0</v>
      </c>
      <c r="V343" s="752">
        <f t="shared" si="36"/>
        <v>2500</v>
      </c>
      <c r="W343" s="752">
        <f t="shared" si="36"/>
        <v>0</v>
      </c>
      <c r="X343" s="752">
        <f t="shared" si="36"/>
        <v>0</v>
      </c>
      <c r="Y343" s="752">
        <f t="shared" si="36"/>
        <v>0</v>
      </c>
      <c r="Z343" s="752">
        <f t="shared" si="36"/>
        <v>0</v>
      </c>
      <c r="AA343" s="752">
        <f t="shared" si="36"/>
        <v>0</v>
      </c>
      <c r="AB343" s="752">
        <f t="shared" si="36"/>
        <v>0</v>
      </c>
      <c r="AC343" s="752">
        <f t="shared" si="36"/>
        <v>0</v>
      </c>
      <c r="AD343" s="752">
        <f t="shared" si="36"/>
        <v>0</v>
      </c>
      <c r="AE343" s="919"/>
      <c r="AF343" s="919"/>
      <c r="AG343" s="919"/>
      <c r="AH343" s="919"/>
      <c r="AI343" s="919"/>
      <c r="AJ343" s="919"/>
      <c r="AK343" s="919"/>
      <c r="AL343" s="919"/>
      <c r="AM343" s="919"/>
      <c r="AN343" s="919"/>
      <c r="AO343" s="919"/>
      <c r="AP343" s="919"/>
      <c r="AQ343" s="919"/>
      <c r="AR343" s="919"/>
      <c r="AS343" s="919"/>
      <c r="AT343" s="919"/>
    </row>
    <row r="344" spans="1:46" s="43" customFormat="1" ht="25.5" customHeight="1" x14ac:dyDescent="0.25">
      <c r="A344" s="68"/>
      <c r="B344" s="68"/>
      <c r="C344" s="68"/>
      <c r="D344" s="268"/>
      <c r="E344" s="268"/>
      <c r="F344" s="268"/>
      <c r="G344" s="268"/>
      <c r="H344" s="268"/>
      <c r="I344" s="113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919"/>
      <c r="AF344" s="919"/>
      <c r="AG344" s="919"/>
      <c r="AH344" s="919"/>
      <c r="AI344" s="919"/>
      <c r="AJ344" s="919"/>
      <c r="AK344" s="919"/>
      <c r="AL344" s="919"/>
      <c r="AM344" s="919"/>
      <c r="AN344" s="919"/>
      <c r="AO344" s="919"/>
      <c r="AP344" s="919"/>
      <c r="AQ344" s="919"/>
      <c r="AR344" s="919"/>
      <c r="AS344" s="919"/>
      <c r="AT344" s="919"/>
    </row>
    <row r="345" spans="1:46" s="491" customFormat="1" ht="24" customHeight="1" x14ac:dyDescent="0.25">
      <c r="AC345" s="1330"/>
      <c r="AD345" s="1330"/>
    </row>
    <row r="346" spans="1:46" s="491" customFormat="1" ht="24" customHeight="1" x14ac:dyDescent="0.25">
      <c r="A346" s="6"/>
      <c r="D346" s="117" t="s">
        <v>1</v>
      </c>
      <c r="E346" s="177" t="s">
        <v>8</v>
      </c>
      <c r="F346" s="177"/>
      <c r="G346" s="177"/>
      <c r="H346" s="177"/>
      <c r="I346" s="177"/>
      <c r="J346" s="168"/>
      <c r="K346" s="15"/>
      <c r="L346" s="15"/>
      <c r="M346" s="15"/>
      <c r="N346" s="15"/>
      <c r="O346" s="15"/>
      <c r="P346" s="15"/>
      <c r="Q346" s="1"/>
      <c r="AD346" s="5" t="s">
        <v>87</v>
      </c>
    </row>
    <row r="347" spans="1:46" s="491" customFormat="1" ht="24" customHeight="1" thickBot="1" x14ac:dyDescent="0.3">
      <c r="A347" s="1228" t="s">
        <v>154</v>
      </c>
      <c r="B347" s="1388"/>
      <c r="C347" s="1388"/>
      <c r="D347" s="184" t="s">
        <v>49</v>
      </c>
      <c r="I347" s="7" t="s">
        <v>59</v>
      </c>
      <c r="J347" s="7" t="s">
        <v>60</v>
      </c>
      <c r="K347" s="7" t="s">
        <v>61</v>
      </c>
      <c r="L347" s="7" t="s">
        <v>62</v>
      </c>
      <c r="M347" s="7" t="s">
        <v>63</v>
      </c>
      <c r="N347" s="7" t="s">
        <v>64</v>
      </c>
      <c r="O347" s="7" t="s">
        <v>65</v>
      </c>
      <c r="P347" s="8" t="s">
        <v>66</v>
      </c>
      <c r="Q347" s="8" t="s">
        <v>67</v>
      </c>
      <c r="R347" s="8" t="s">
        <v>68</v>
      </c>
      <c r="S347" s="8" t="s">
        <v>69</v>
      </c>
      <c r="T347" s="8" t="s">
        <v>70</v>
      </c>
      <c r="U347" s="8" t="s">
        <v>73</v>
      </c>
      <c r="V347" s="8" t="s">
        <v>78</v>
      </c>
      <c r="W347" s="8" t="s">
        <v>86</v>
      </c>
      <c r="X347" s="8" t="s">
        <v>92</v>
      </c>
      <c r="Y347" s="8" t="s">
        <v>93</v>
      </c>
      <c r="Z347" s="8" t="s">
        <v>94</v>
      </c>
      <c r="AA347" s="8" t="s">
        <v>95</v>
      </c>
      <c r="AB347" s="7" t="s">
        <v>96</v>
      </c>
      <c r="AC347" s="7" t="s">
        <v>99</v>
      </c>
      <c r="AD347" s="7" t="s">
        <v>109</v>
      </c>
    </row>
    <row r="348" spans="1:46" s="491" customFormat="1" ht="25.5" customHeight="1" thickBot="1" x14ac:dyDescent="0.25">
      <c r="A348" s="1389"/>
      <c r="B348" s="1390"/>
      <c r="C348" s="1390"/>
      <c r="D348" s="1252" t="s">
        <v>57</v>
      </c>
      <c r="E348" s="1274" t="s">
        <v>100</v>
      </c>
      <c r="F348" s="1276" t="s">
        <v>101</v>
      </c>
      <c r="G348" s="1278" t="s">
        <v>102</v>
      </c>
      <c r="H348" s="1279"/>
      <c r="I348" s="1250" t="s">
        <v>89</v>
      </c>
      <c r="J348" s="39" t="s">
        <v>98</v>
      </c>
      <c r="K348" s="39" t="s">
        <v>72</v>
      </c>
      <c r="L348" s="300" t="s">
        <v>71</v>
      </c>
      <c r="M348" s="1316" t="s">
        <v>212</v>
      </c>
      <c r="N348" s="1317"/>
      <c r="O348" s="1317"/>
      <c r="P348" s="1317"/>
      <c r="Q348" s="1318"/>
      <c r="R348" s="1293" t="s">
        <v>219</v>
      </c>
      <c r="S348" s="1294"/>
      <c r="T348" s="1294"/>
      <c r="U348" s="1294"/>
      <c r="V348" s="1294"/>
      <c r="W348" s="1294"/>
      <c r="X348" s="1294"/>
      <c r="Y348" s="1294"/>
      <c r="Z348" s="1294"/>
      <c r="AA348" s="1294"/>
      <c r="AB348" s="1294"/>
      <c r="AC348" s="1319"/>
      <c r="AD348" s="1248" t="s">
        <v>220</v>
      </c>
    </row>
    <row r="349" spans="1:46" ht="15.75" customHeight="1" x14ac:dyDescent="0.2">
      <c r="A349" s="1234" t="s">
        <v>105</v>
      </c>
      <c r="B349" s="1236" t="s">
        <v>106</v>
      </c>
      <c r="C349" s="1238" t="s">
        <v>107</v>
      </c>
      <c r="D349" s="1253"/>
      <c r="E349" s="1275"/>
      <c r="F349" s="1277"/>
      <c r="G349" s="1280" t="s">
        <v>103</v>
      </c>
      <c r="H349" s="1256" t="s">
        <v>104</v>
      </c>
      <c r="I349" s="1251"/>
      <c r="J349" s="1247" t="s">
        <v>217</v>
      </c>
      <c r="K349" s="1247" t="s">
        <v>218</v>
      </c>
      <c r="L349" s="1325" t="s">
        <v>211</v>
      </c>
      <c r="M349" s="1299" t="s">
        <v>213</v>
      </c>
      <c r="N349" s="1303" t="s">
        <v>110</v>
      </c>
      <c r="O349" s="1303" t="s">
        <v>111</v>
      </c>
      <c r="P349" s="1243" t="s">
        <v>81</v>
      </c>
      <c r="Q349" s="1245" t="s">
        <v>82</v>
      </c>
      <c r="R349" s="1321" t="s">
        <v>158</v>
      </c>
      <c r="S349" s="1312"/>
      <c r="T349" s="1312"/>
      <c r="U349" s="1322"/>
      <c r="V349" s="1321" t="s">
        <v>183</v>
      </c>
      <c r="W349" s="1312"/>
      <c r="X349" s="1312"/>
      <c r="Y349" s="1313"/>
      <c r="Z349" s="1312" t="s">
        <v>215</v>
      </c>
      <c r="AA349" s="1312"/>
      <c r="AB349" s="1312"/>
      <c r="AC349" s="1313"/>
      <c r="AD349" s="1249"/>
    </row>
    <row r="350" spans="1:46" ht="39" customHeight="1" thickBot="1" x14ac:dyDescent="0.25">
      <c r="A350" s="1235"/>
      <c r="B350" s="1237"/>
      <c r="C350" s="1239"/>
      <c r="D350" s="1254"/>
      <c r="E350" s="1323"/>
      <c r="F350" s="1324"/>
      <c r="G350" s="1309"/>
      <c r="H350" s="1310"/>
      <c r="I350" s="1315"/>
      <c r="J350" s="1311"/>
      <c r="K350" s="1311"/>
      <c r="L350" s="1326"/>
      <c r="M350" s="1300"/>
      <c r="N350" s="1320"/>
      <c r="O350" s="1304"/>
      <c r="P350" s="1305"/>
      <c r="Q350" s="1306"/>
      <c r="R350" s="317" t="s">
        <v>79</v>
      </c>
      <c r="S350" s="318" t="s">
        <v>88</v>
      </c>
      <c r="T350" s="174" t="s">
        <v>90</v>
      </c>
      <c r="U350" s="175" t="s">
        <v>91</v>
      </c>
      <c r="V350" s="322" t="s">
        <v>79</v>
      </c>
      <c r="W350" s="323" t="s">
        <v>88</v>
      </c>
      <c r="X350" s="174" t="s">
        <v>90</v>
      </c>
      <c r="Y350" s="175" t="s">
        <v>91</v>
      </c>
      <c r="Z350" s="322" t="s">
        <v>79</v>
      </c>
      <c r="AA350" s="323" t="s">
        <v>88</v>
      </c>
      <c r="AB350" s="174" t="s">
        <v>90</v>
      </c>
      <c r="AC350" s="176" t="s">
        <v>91</v>
      </c>
      <c r="AD350" s="1308"/>
    </row>
    <row r="351" spans="1:46" s="299" customFormat="1" ht="30" customHeight="1" x14ac:dyDescent="0.25">
      <c r="A351" s="521"/>
      <c r="B351" s="522"/>
      <c r="C351" s="905">
        <v>6315</v>
      </c>
      <c r="D351" s="1140" t="s">
        <v>602</v>
      </c>
      <c r="E351" s="53" t="s">
        <v>302</v>
      </c>
      <c r="F351" s="54">
        <v>400</v>
      </c>
      <c r="G351" s="54">
        <v>2013</v>
      </c>
      <c r="H351" s="91">
        <v>2016</v>
      </c>
      <c r="I351" s="219">
        <f>J351+K351+L351+SUM(R351:AD351)</f>
        <v>27769</v>
      </c>
      <c r="J351" s="215">
        <v>322</v>
      </c>
      <c r="K351" s="218">
        <v>110</v>
      </c>
      <c r="L351" s="301">
        <f t="shared" ref="L351:L352" si="37">M351+N351+O351+P351+Q351</f>
        <v>27337</v>
      </c>
      <c r="M351" s="305">
        <v>1337</v>
      </c>
      <c r="N351" s="306">
        <v>26000</v>
      </c>
      <c r="O351" s="306">
        <v>0</v>
      </c>
      <c r="P351" s="240">
        <v>0</v>
      </c>
      <c r="Q351" s="239">
        <v>0</v>
      </c>
      <c r="R351" s="338">
        <v>0</v>
      </c>
      <c r="S351" s="339">
        <v>0</v>
      </c>
      <c r="T351" s="240">
        <v>0</v>
      </c>
      <c r="U351" s="239">
        <v>0</v>
      </c>
      <c r="V351" s="338">
        <v>0</v>
      </c>
      <c r="W351" s="339">
        <v>0</v>
      </c>
      <c r="X351" s="240">
        <v>0</v>
      </c>
      <c r="Y351" s="239">
        <v>0</v>
      </c>
      <c r="Z351" s="338">
        <v>0</v>
      </c>
      <c r="AA351" s="339">
        <v>0</v>
      </c>
      <c r="AB351" s="240">
        <v>0</v>
      </c>
      <c r="AC351" s="239">
        <v>0</v>
      </c>
      <c r="AD351" s="242">
        <v>0</v>
      </c>
      <c r="AE351" s="485"/>
      <c r="AF351" s="485"/>
      <c r="AG351" s="485"/>
      <c r="AH351" s="485"/>
      <c r="AI351" s="485"/>
      <c r="AJ351" s="485"/>
      <c r="AK351" s="485"/>
      <c r="AL351" s="485"/>
      <c r="AM351" s="485"/>
      <c r="AN351" s="485"/>
      <c r="AO351" s="485"/>
      <c r="AP351" s="485"/>
      <c r="AQ351" s="485"/>
      <c r="AR351" s="485"/>
      <c r="AS351" s="485"/>
      <c r="AT351" s="485"/>
    </row>
    <row r="352" spans="1:46" s="391" customFormat="1" ht="30" customHeight="1" thickBot="1" x14ac:dyDescent="0.3">
      <c r="A352" s="925"/>
      <c r="B352" s="926"/>
      <c r="C352" s="924">
        <v>6321</v>
      </c>
      <c r="D352" s="429" t="s">
        <v>654</v>
      </c>
      <c r="E352" s="53"/>
      <c r="F352" s="54">
        <v>400</v>
      </c>
      <c r="G352" s="54">
        <v>2016</v>
      </c>
      <c r="H352" s="91">
        <v>2018</v>
      </c>
      <c r="I352" s="219">
        <f>J352+K352+L352+SUM(R352:AD352)</f>
        <v>7500</v>
      </c>
      <c r="J352" s="215">
        <v>0</v>
      </c>
      <c r="K352" s="218">
        <v>0</v>
      </c>
      <c r="L352" s="301">
        <f t="shared" si="37"/>
        <v>2500</v>
      </c>
      <c r="M352" s="305">
        <v>0</v>
      </c>
      <c r="N352" s="306">
        <v>2500</v>
      </c>
      <c r="O352" s="306">
        <v>0</v>
      </c>
      <c r="P352" s="217">
        <v>0</v>
      </c>
      <c r="Q352" s="218">
        <v>0</v>
      </c>
      <c r="R352" s="319">
        <v>2500</v>
      </c>
      <c r="S352" s="320">
        <v>0</v>
      </c>
      <c r="T352" s="217">
        <v>0</v>
      </c>
      <c r="U352" s="218">
        <v>0</v>
      </c>
      <c r="V352" s="319">
        <v>2500</v>
      </c>
      <c r="W352" s="320">
        <v>0</v>
      </c>
      <c r="X352" s="217">
        <v>0</v>
      </c>
      <c r="Y352" s="218">
        <v>0</v>
      </c>
      <c r="Z352" s="319">
        <v>0</v>
      </c>
      <c r="AA352" s="320">
        <v>0</v>
      </c>
      <c r="AB352" s="217">
        <v>0</v>
      </c>
      <c r="AC352" s="218">
        <v>0</v>
      </c>
      <c r="AD352" s="216">
        <v>0</v>
      </c>
      <c r="AE352" s="919"/>
      <c r="AF352" s="919"/>
      <c r="AG352" s="919"/>
      <c r="AH352" s="919"/>
      <c r="AI352" s="919"/>
      <c r="AJ352" s="919"/>
      <c r="AK352" s="919"/>
      <c r="AL352" s="919"/>
      <c r="AM352" s="919"/>
      <c r="AN352" s="919"/>
      <c r="AO352" s="919"/>
      <c r="AP352" s="919"/>
      <c r="AQ352" s="919"/>
      <c r="AR352" s="919"/>
      <c r="AS352" s="919"/>
      <c r="AT352" s="919"/>
    </row>
    <row r="353" spans="1:46" s="43" customFormat="1" ht="30" customHeight="1" thickBot="1" x14ac:dyDescent="0.3">
      <c r="A353" s="288"/>
      <c r="B353" s="289"/>
      <c r="C353" s="290"/>
      <c r="D353" s="1327" t="s">
        <v>58</v>
      </c>
      <c r="E353" s="1328"/>
      <c r="F353" s="1328"/>
      <c r="G353" s="1328"/>
      <c r="H353" s="1329"/>
      <c r="I353" s="752">
        <f>SUM(I351:I352)</f>
        <v>35269</v>
      </c>
      <c r="J353" s="752">
        <f t="shared" ref="J353:AD353" si="38">SUM(J351:J352)</f>
        <v>322</v>
      </c>
      <c r="K353" s="752">
        <f t="shared" si="38"/>
        <v>110</v>
      </c>
      <c r="L353" s="752">
        <f t="shared" si="38"/>
        <v>29837</v>
      </c>
      <c r="M353" s="752">
        <f t="shared" si="38"/>
        <v>1337</v>
      </c>
      <c r="N353" s="752">
        <f t="shared" si="38"/>
        <v>28500</v>
      </c>
      <c r="O353" s="752">
        <f t="shared" si="38"/>
        <v>0</v>
      </c>
      <c r="P353" s="752">
        <f t="shared" si="38"/>
        <v>0</v>
      </c>
      <c r="Q353" s="752">
        <f t="shared" si="38"/>
        <v>0</v>
      </c>
      <c r="R353" s="752">
        <f t="shared" si="38"/>
        <v>2500</v>
      </c>
      <c r="S353" s="752">
        <f t="shared" si="38"/>
        <v>0</v>
      </c>
      <c r="T353" s="752">
        <f t="shared" si="38"/>
        <v>0</v>
      </c>
      <c r="U353" s="752">
        <f t="shared" si="38"/>
        <v>0</v>
      </c>
      <c r="V353" s="752">
        <f t="shared" si="38"/>
        <v>2500</v>
      </c>
      <c r="W353" s="752">
        <f t="shared" si="38"/>
        <v>0</v>
      </c>
      <c r="X353" s="752">
        <f t="shared" si="38"/>
        <v>0</v>
      </c>
      <c r="Y353" s="752">
        <f t="shared" si="38"/>
        <v>0</v>
      </c>
      <c r="Z353" s="752">
        <f t="shared" si="38"/>
        <v>0</v>
      </c>
      <c r="AA353" s="752">
        <f t="shared" si="38"/>
        <v>0</v>
      </c>
      <c r="AB353" s="752">
        <f t="shared" si="38"/>
        <v>0</v>
      </c>
      <c r="AC353" s="752">
        <f t="shared" si="38"/>
        <v>0</v>
      </c>
      <c r="AD353" s="752">
        <f t="shared" si="38"/>
        <v>0</v>
      </c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</row>
    <row r="354" spans="1:46" s="43" customFormat="1" ht="14.25" customHeight="1" x14ac:dyDescent="0.25">
      <c r="A354" s="68"/>
      <c r="B354" s="68"/>
      <c r="C354" s="68"/>
      <c r="D354" s="74"/>
      <c r="E354" s="74"/>
      <c r="F354" s="74"/>
      <c r="G354" s="74"/>
      <c r="H354" s="74"/>
      <c r="I354" s="113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</row>
    <row r="355" spans="1:46" s="43" customFormat="1" ht="17.25" customHeight="1" x14ac:dyDescent="0.25">
      <c r="A355" s="68"/>
      <c r="B355" s="68"/>
      <c r="C355" s="68"/>
      <c r="D355" s="268"/>
      <c r="E355" s="268"/>
      <c r="F355" s="268"/>
      <c r="G355" s="268"/>
      <c r="H355" s="268"/>
      <c r="I355" s="113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</row>
    <row r="356" spans="1:46" ht="21.75" customHeight="1" x14ac:dyDescent="0.25">
      <c r="A356" s="6"/>
      <c r="D356" s="117" t="s">
        <v>1</v>
      </c>
      <c r="E356" s="177" t="s">
        <v>8</v>
      </c>
      <c r="F356" s="177"/>
      <c r="G356" s="177"/>
      <c r="H356" s="177"/>
      <c r="I356" s="177"/>
      <c r="J356" s="168"/>
      <c r="K356" s="15"/>
      <c r="L356" s="15"/>
      <c r="M356" s="15"/>
      <c r="N356" s="15"/>
      <c r="O356" s="15"/>
      <c r="P356" s="15"/>
      <c r="Q356" s="1"/>
      <c r="AD356" s="5" t="s">
        <v>87</v>
      </c>
    </row>
    <row r="357" spans="1:46" ht="15" customHeight="1" thickBot="1" x14ac:dyDescent="0.3">
      <c r="A357" s="1228" t="s">
        <v>154</v>
      </c>
      <c r="B357" s="1229"/>
      <c r="C357" s="1230"/>
      <c r="D357" s="184" t="s">
        <v>17</v>
      </c>
      <c r="I357" s="7" t="s">
        <v>59</v>
      </c>
      <c r="J357" s="7" t="s">
        <v>60</v>
      </c>
      <c r="K357" s="7" t="s">
        <v>61</v>
      </c>
      <c r="L357" s="7" t="s">
        <v>62</v>
      </c>
      <c r="M357" s="7" t="s">
        <v>63</v>
      </c>
      <c r="N357" s="7" t="s">
        <v>64</v>
      </c>
      <c r="O357" s="7" t="s">
        <v>65</v>
      </c>
      <c r="P357" s="8" t="s">
        <v>66</v>
      </c>
      <c r="Q357" s="8" t="s">
        <v>67</v>
      </c>
      <c r="R357" s="8" t="s">
        <v>68</v>
      </c>
      <c r="S357" s="8" t="s">
        <v>69</v>
      </c>
      <c r="T357" s="8" t="s">
        <v>70</v>
      </c>
      <c r="U357" s="8" t="s">
        <v>73</v>
      </c>
      <c r="V357" s="8" t="s">
        <v>78</v>
      </c>
      <c r="W357" s="8" t="s">
        <v>86</v>
      </c>
      <c r="X357" s="8" t="s">
        <v>92</v>
      </c>
      <c r="Y357" s="8" t="s">
        <v>93</v>
      </c>
      <c r="Z357" s="8" t="s">
        <v>94</v>
      </c>
      <c r="AA357" s="8" t="s">
        <v>95</v>
      </c>
      <c r="AB357" s="7" t="s">
        <v>96</v>
      </c>
      <c r="AC357" s="7" t="s">
        <v>99</v>
      </c>
      <c r="AD357" s="7" t="s">
        <v>109</v>
      </c>
    </row>
    <row r="358" spans="1:46" ht="15.75" customHeight="1" thickBot="1" x14ac:dyDescent="0.25">
      <c r="A358" s="1231"/>
      <c r="B358" s="1232"/>
      <c r="C358" s="1233"/>
      <c r="D358" s="1252" t="s">
        <v>57</v>
      </c>
      <c r="E358" s="1274" t="s">
        <v>100</v>
      </c>
      <c r="F358" s="1276" t="s">
        <v>101</v>
      </c>
      <c r="G358" s="1278" t="s">
        <v>102</v>
      </c>
      <c r="H358" s="1279"/>
      <c r="I358" s="1250" t="s">
        <v>89</v>
      </c>
      <c r="J358" s="39" t="s">
        <v>98</v>
      </c>
      <c r="K358" s="39" t="s">
        <v>72</v>
      </c>
      <c r="L358" s="300" t="s">
        <v>71</v>
      </c>
      <c r="M358" s="1316" t="s">
        <v>212</v>
      </c>
      <c r="N358" s="1317"/>
      <c r="O358" s="1317"/>
      <c r="P358" s="1317"/>
      <c r="Q358" s="1318"/>
      <c r="R358" s="1293" t="s">
        <v>219</v>
      </c>
      <c r="S358" s="1294"/>
      <c r="T358" s="1294"/>
      <c r="U358" s="1294"/>
      <c r="V358" s="1294"/>
      <c r="W358" s="1294"/>
      <c r="X358" s="1294"/>
      <c r="Y358" s="1294"/>
      <c r="Z358" s="1294"/>
      <c r="AA358" s="1294"/>
      <c r="AB358" s="1294"/>
      <c r="AC358" s="1319"/>
      <c r="AD358" s="1248" t="s">
        <v>220</v>
      </c>
    </row>
    <row r="359" spans="1:46" ht="15.75" customHeight="1" x14ac:dyDescent="0.2">
      <c r="A359" s="1234" t="s">
        <v>105</v>
      </c>
      <c r="B359" s="1236" t="s">
        <v>106</v>
      </c>
      <c r="C359" s="1238" t="s">
        <v>107</v>
      </c>
      <c r="D359" s="1253"/>
      <c r="E359" s="1275"/>
      <c r="F359" s="1277"/>
      <c r="G359" s="1280" t="s">
        <v>103</v>
      </c>
      <c r="H359" s="1256" t="s">
        <v>104</v>
      </c>
      <c r="I359" s="1251"/>
      <c r="J359" s="1247" t="s">
        <v>217</v>
      </c>
      <c r="K359" s="1247" t="s">
        <v>218</v>
      </c>
      <c r="L359" s="1325" t="s">
        <v>211</v>
      </c>
      <c r="M359" s="1299" t="s">
        <v>213</v>
      </c>
      <c r="N359" s="1303" t="s">
        <v>110</v>
      </c>
      <c r="O359" s="1303" t="s">
        <v>111</v>
      </c>
      <c r="P359" s="1243" t="s">
        <v>81</v>
      </c>
      <c r="Q359" s="1245" t="s">
        <v>82</v>
      </c>
      <c r="R359" s="1321" t="s">
        <v>158</v>
      </c>
      <c r="S359" s="1312"/>
      <c r="T359" s="1312"/>
      <c r="U359" s="1322"/>
      <c r="V359" s="1321" t="s">
        <v>183</v>
      </c>
      <c r="W359" s="1312"/>
      <c r="X359" s="1312"/>
      <c r="Y359" s="1313"/>
      <c r="Z359" s="1312" t="s">
        <v>215</v>
      </c>
      <c r="AA359" s="1312"/>
      <c r="AB359" s="1312"/>
      <c r="AC359" s="1313"/>
      <c r="AD359" s="1249"/>
    </row>
    <row r="360" spans="1:46" ht="39" customHeight="1" thickBot="1" x14ac:dyDescent="0.25">
      <c r="A360" s="1235"/>
      <c r="B360" s="1237"/>
      <c r="C360" s="1450"/>
      <c r="D360" s="1254"/>
      <c r="E360" s="1323"/>
      <c r="F360" s="1324"/>
      <c r="G360" s="1309"/>
      <c r="H360" s="1310"/>
      <c r="I360" s="1315"/>
      <c r="J360" s="1311"/>
      <c r="K360" s="1311"/>
      <c r="L360" s="1326"/>
      <c r="M360" s="1300"/>
      <c r="N360" s="1320"/>
      <c r="O360" s="1304"/>
      <c r="P360" s="1305"/>
      <c r="Q360" s="1306"/>
      <c r="R360" s="317" t="s">
        <v>79</v>
      </c>
      <c r="S360" s="318" t="s">
        <v>88</v>
      </c>
      <c r="T360" s="174" t="s">
        <v>90</v>
      </c>
      <c r="U360" s="175" t="s">
        <v>91</v>
      </c>
      <c r="V360" s="322" t="s">
        <v>79</v>
      </c>
      <c r="W360" s="323" t="s">
        <v>88</v>
      </c>
      <c r="X360" s="174" t="s">
        <v>90</v>
      </c>
      <c r="Y360" s="175" t="s">
        <v>91</v>
      </c>
      <c r="Z360" s="322" t="s">
        <v>79</v>
      </c>
      <c r="AA360" s="323" t="s">
        <v>88</v>
      </c>
      <c r="AB360" s="174" t="s">
        <v>90</v>
      </c>
      <c r="AC360" s="176" t="s">
        <v>91</v>
      </c>
      <c r="AD360" s="1308"/>
    </row>
    <row r="361" spans="1:46" s="42" customFormat="1" ht="30" customHeight="1" thickBot="1" x14ac:dyDescent="0.3">
      <c r="A361" s="523"/>
      <c r="B361" s="1112"/>
      <c r="C361" s="944">
        <v>8187</v>
      </c>
      <c r="D361" s="1106" t="s">
        <v>808</v>
      </c>
      <c r="E361" s="188" t="s">
        <v>239</v>
      </c>
      <c r="F361" s="189">
        <v>400</v>
      </c>
      <c r="G361" s="189">
        <v>2014</v>
      </c>
      <c r="H361" s="1095">
        <v>2015</v>
      </c>
      <c r="I361" s="927">
        <f>J361+K361+L361+SUM(R361:AD361)</f>
        <v>1407</v>
      </c>
      <c r="J361" s="928">
        <v>107</v>
      </c>
      <c r="K361" s="936">
        <v>0</v>
      </c>
      <c r="L361" s="930">
        <f>M361+N361+O361+P361+Q361</f>
        <v>1300</v>
      </c>
      <c r="M361" s="931">
        <v>0</v>
      </c>
      <c r="N361" s="932">
        <v>1300</v>
      </c>
      <c r="O361" s="938">
        <v>0</v>
      </c>
      <c r="P361" s="933">
        <v>0</v>
      </c>
      <c r="Q361" s="936">
        <v>0</v>
      </c>
      <c r="R361" s="937">
        <v>0</v>
      </c>
      <c r="S361" s="935">
        <v>0</v>
      </c>
      <c r="T361" s="933">
        <v>0</v>
      </c>
      <c r="U361" s="936">
        <v>0</v>
      </c>
      <c r="V361" s="937">
        <v>0</v>
      </c>
      <c r="W361" s="935">
        <v>0</v>
      </c>
      <c r="X361" s="933">
        <v>0</v>
      </c>
      <c r="Y361" s="936">
        <v>0</v>
      </c>
      <c r="Z361" s="937">
        <v>0</v>
      </c>
      <c r="AA361" s="935">
        <v>0</v>
      </c>
      <c r="AB361" s="933">
        <v>0</v>
      </c>
      <c r="AC361" s="936">
        <v>0</v>
      </c>
      <c r="AD361" s="927">
        <v>0</v>
      </c>
      <c r="AE361" s="497"/>
      <c r="AF361" s="497"/>
      <c r="AG361" s="497"/>
      <c r="AH361" s="497"/>
      <c r="AI361" s="497"/>
      <c r="AJ361" s="497"/>
      <c r="AK361" s="497"/>
      <c r="AL361" s="497"/>
      <c r="AM361" s="497"/>
      <c r="AN361" s="497"/>
      <c r="AO361" s="497"/>
      <c r="AP361" s="497"/>
      <c r="AQ361" s="497"/>
      <c r="AR361" s="497"/>
      <c r="AS361" s="497"/>
      <c r="AT361" s="497"/>
    </row>
    <row r="362" spans="1:46" s="43" customFormat="1" ht="30" customHeight="1" thickBot="1" x14ac:dyDescent="0.3">
      <c r="A362" s="288"/>
      <c r="B362" s="289"/>
      <c r="C362" s="455"/>
      <c r="D362" s="1445" t="s">
        <v>58</v>
      </c>
      <c r="E362" s="1446"/>
      <c r="F362" s="1446"/>
      <c r="G362" s="1446"/>
      <c r="H362" s="1446"/>
      <c r="I362" s="752">
        <f t="shared" ref="I362:AD362" si="39">SUM(I361:I361)</f>
        <v>1407</v>
      </c>
      <c r="J362" s="752">
        <f t="shared" si="39"/>
        <v>107</v>
      </c>
      <c r="K362" s="752">
        <f t="shared" si="39"/>
        <v>0</v>
      </c>
      <c r="L362" s="752">
        <f t="shared" si="39"/>
        <v>1300</v>
      </c>
      <c r="M362" s="752">
        <f t="shared" si="39"/>
        <v>0</v>
      </c>
      <c r="N362" s="752">
        <f t="shared" si="39"/>
        <v>1300</v>
      </c>
      <c r="O362" s="752">
        <f t="shared" si="39"/>
        <v>0</v>
      </c>
      <c r="P362" s="752">
        <f t="shared" si="39"/>
        <v>0</v>
      </c>
      <c r="Q362" s="752">
        <f t="shared" si="39"/>
        <v>0</v>
      </c>
      <c r="R362" s="752">
        <f t="shared" si="39"/>
        <v>0</v>
      </c>
      <c r="S362" s="752">
        <f t="shared" si="39"/>
        <v>0</v>
      </c>
      <c r="T362" s="752">
        <f t="shared" si="39"/>
        <v>0</v>
      </c>
      <c r="U362" s="752">
        <f t="shared" si="39"/>
        <v>0</v>
      </c>
      <c r="V362" s="752">
        <f t="shared" si="39"/>
        <v>0</v>
      </c>
      <c r="W362" s="752">
        <f t="shared" si="39"/>
        <v>0</v>
      </c>
      <c r="X362" s="752">
        <f t="shared" si="39"/>
        <v>0</v>
      </c>
      <c r="Y362" s="752">
        <f t="shared" si="39"/>
        <v>0</v>
      </c>
      <c r="Z362" s="752">
        <f t="shared" si="39"/>
        <v>0</v>
      </c>
      <c r="AA362" s="752">
        <f t="shared" si="39"/>
        <v>0</v>
      </c>
      <c r="AB362" s="752">
        <f t="shared" si="39"/>
        <v>0</v>
      </c>
      <c r="AC362" s="752">
        <f t="shared" si="39"/>
        <v>0</v>
      </c>
      <c r="AD362" s="752">
        <f t="shared" si="39"/>
        <v>0</v>
      </c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</row>
    <row r="363" spans="1:46" s="272" customFormat="1" ht="14.25" customHeight="1" x14ac:dyDescent="0.25">
      <c r="A363" s="68"/>
      <c r="B363" s="68"/>
      <c r="C363" s="68"/>
      <c r="D363" s="271"/>
      <c r="E363" s="16"/>
      <c r="F363" s="16"/>
      <c r="G363" s="16"/>
      <c r="H363" s="16"/>
      <c r="I363" s="269"/>
      <c r="J363" s="269"/>
      <c r="K363" s="269"/>
      <c r="L363" s="269"/>
      <c r="M363" s="269"/>
      <c r="N363" s="269"/>
      <c r="O363" s="269"/>
      <c r="P363" s="269"/>
      <c r="Q363" s="269"/>
      <c r="R363" s="269"/>
      <c r="S363" s="269"/>
      <c r="T363" s="269"/>
      <c r="U363" s="269"/>
      <c r="V363" s="269"/>
      <c r="W363" s="269"/>
      <c r="X363" s="269"/>
      <c r="Y363" s="269"/>
      <c r="Z363" s="269"/>
      <c r="AA363" s="269"/>
      <c r="AB363" s="269"/>
      <c r="AC363" s="269"/>
      <c r="AD363" s="269"/>
      <c r="AE363" s="166"/>
      <c r="AF363" s="166"/>
      <c r="AG363" s="166"/>
      <c r="AH363" s="166"/>
      <c r="AI363" s="166"/>
      <c r="AJ363" s="166"/>
      <c r="AK363" s="166"/>
      <c r="AL363" s="166"/>
      <c r="AM363" s="166"/>
      <c r="AN363" s="166"/>
      <c r="AO363" s="166"/>
      <c r="AP363" s="166"/>
      <c r="AQ363" s="166"/>
      <c r="AR363" s="166"/>
      <c r="AS363" s="166"/>
      <c r="AT363" s="166"/>
    </row>
    <row r="365" spans="1:46" ht="19.5" customHeight="1" x14ac:dyDescent="0.25">
      <c r="A365" s="6"/>
      <c r="D365" s="117" t="s">
        <v>1</v>
      </c>
      <c r="E365" s="177" t="s">
        <v>8</v>
      </c>
      <c r="F365" s="177"/>
      <c r="G365" s="177"/>
      <c r="H365" s="177"/>
      <c r="I365" s="177"/>
      <c r="J365" s="168"/>
      <c r="K365" s="15"/>
      <c r="L365" s="15"/>
      <c r="M365" s="15"/>
      <c r="N365" s="15"/>
      <c r="O365" s="15"/>
      <c r="P365" s="15"/>
      <c r="Q365" s="1"/>
      <c r="AD365" s="5" t="s">
        <v>87</v>
      </c>
    </row>
    <row r="366" spans="1:46" ht="15" customHeight="1" thickBot="1" x14ac:dyDescent="0.3">
      <c r="A366" s="1228" t="s">
        <v>154</v>
      </c>
      <c r="B366" s="1229"/>
      <c r="C366" s="1230"/>
      <c r="D366" s="184" t="s">
        <v>178</v>
      </c>
      <c r="I366" s="7" t="s">
        <v>59</v>
      </c>
      <c r="J366" s="7" t="s">
        <v>60</v>
      </c>
      <c r="K366" s="7" t="s">
        <v>61</v>
      </c>
      <c r="L366" s="7" t="s">
        <v>62</v>
      </c>
      <c r="M366" s="7" t="s">
        <v>63</v>
      </c>
      <c r="N366" s="7" t="s">
        <v>64</v>
      </c>
      <c r="O366" s="7" t="s">
        <v>65</v>
      </c>
      <c r="P366" s="8" t="s">
        <v>66</v>
      </c>
      <c r="Q366" s="8" t="s">
        <v>67</v>
      </c>
      <c r="R366" s="8" t="s">
        <v>68</v>
      </c>
      <c r="S366" s="8" t="s">
        <v>69</v>
      </c>
      <c r="T366" s="8" t="s">
        <v>70</v>
      </c>
      <c r="U366" s="8" t="s">
        <v>73</v>
      </c>
      <c r="V366" s="8" t="s">
        <v>78</v>
      </c>
      <c r="W366" s="8" t="s">
        <v>86</v>
      </c>
      <c r="X366" s="8" t="s">
        <v>92</v>
      </c>
      <c r="Y366" s="8" t="s">
        <v>93</v>
      </c>
      <c r="Z366" s="8" t="s">
        <v>94</v>
      </c>
      <c r="AA366" s="8" t="s">
        <v>95</v>
      </c>
      <c r="AB366" s="7" t="s">
        <v>96</v>
      </c>
      <c r="AC366" s="7" t="s">
        <v>99</v>
      </c>
      <c r="AD366" s="7" t="s">
        <v>109</v>
      </c>
    </row>
    <row r="367" spans="1:46" ht="15.75" customHeight="1" thickBot="1" x14ac:dyDescent="0.25">
      <c r="A367" s="1231"/>
      <c r="B367" s="1232"/>
      <c r="C367" s="1233"/>
      <c r="D367" s="1252" t="s">
        <v>57</v>
      </c>
      <c r="E367" s="1274" t="s">
        <v>100</v>
      </c>
      <c r="F367" s="1276" t="s">
        <v>101</v>
      </c>
      <c r="G367" s="1278" t="s">
        <v>102</v>
      </c>
      <c r="H367" s="1279"/>
      <c r="I367" s="1250" t="s">
        <v>89</v>
      </c>
      <c r="J367" s="39" t="s">
        <v>98</v>
      </c>
      <c r="K367" s="39" t="s">
        <v>72</v>
      </c>
      <c r="L367" s="300" t="s">
        <v>71</v>
      </c>
      <c r="M367" s="1316" t="s">
        <v>212</v>
      </c>
      <c r="N367" s="1317"/>
      <c r="O367" s="1317"/>
      <c r="P367" s="1317"/>
      <c r="Q367" s="1318"/>
      <c r="R367" s="1293" t="s">
        <v>219</v>
      </c>
      <c r="S367" s="1294"/>
      <c r="T367" s="1294"/>
      <c r="U367" s="1294"/>
      <c r="V367" s="1294"/>
      <c r="W367" s="1294"/>
      <c r="X367" s="1294"/>
      <c r="Y367" s="1294"/>
      <c r="Z367" s="1294"/>
      <c r="AA367" s="1294"/>
      <c r="AB367" s="1294"/>
      <c r="AC367" s="1319"/>
      <c r="AD367" s="1248" t="s">
        <v>220</v>
      </c>
    </row>
    <row r="368" spans="1:46" ht="15.75" customHeight="1" x14ac:dyDescent="0.2">
      <c r="A368" s="1234" t="s">
        <v>105</v>
      </c>
      <c r="B368" s="1236" t="s">
        <v>106</v>
      </c>
      <c r="C368" s="1238" t="s">
        <v>107</v>
      </c>
      <c r="D368" s="1253"/>
      <c r="E368" s="1275"/>
      <c r="F368" s="1277"/>
      <c r="G368" s="1280" t="s">
        <v>103</v>
      </c>
      <c r="H368" s="1256" t="s">
        <v>104</v>
      </c>
      <c r="I368" s="1251"/>
      <c r="J368" s="1247" t="s">
        <v>217</v>
      </c>
      <c r="K368" s="1247" t="s">
        <v>218</v>
      </c>
      <c r="L368" s="1325" t="s">
        <v>211</v>
      </c>
      <c r="M368" s="1299" t="s">
        <v>213</v>
      </c>
      <c r="N368" s="1303" t="s">
        <v>110</v>
      </c>
      <c r="O368" s="1303" t="s">
        <v>111</v>
      </c>
      <c r="P368" s="1243" t="s">
        <v>81</v>
      </c>
      <c r="Q368" s="1245" t="s">
        <v>82</v>
      </c>
      <c r="R368" s="1321" t="s">
        <v>158</v>
      </c>
      <c r="S368" s="1312"/>
      <c r="T368" s="1312"/>
      <c r="U368" s="1322"/>
      <c r="V368" s="1321" t="s">
        <v>183</v>
      </c>
      <c r="W368" s="1312"/>
      <c r="X368" s="1312"/>
      <c r="Y368" s="1313"/>
      <c r="Z368" s="1312" t="s">
        <v>215</v>
      </c>
      <c r="AA368" s="1312"/>
      <c r="AB368" s="1312"/>
      <c r="AC368" s="1313"/>
      <c r="AD368" s="1249"/>
    </row>
    <row r="369" spans="1:46" ht="39" customHeight="1" thickBot="1" x14ac:dyDescent="0.25">
      <c r="A369" s="1235"/>
      <c r="B369" s="1237"/>
      <c r="C369" s="1450"/>
      <c r="D369" s="1254"/>
      <c r="E369" s="1323"/>
      <c r="F369" s="1324"/>
      <c r="G369" s="1309"/>
      <c r="H369" s="1310"/>
      <c r="I369" s="1315"/>
      <c r="J369" s="1311"/>
      <c r="K369" s="1311"/>
      <c r="L369" s="1326"/>
      <c r="M369" s="1300"/>
      <c r="N369" s="1320"/>
      <c r="O369" s="1304"/>
      <c r="P369" s="1305"/>
      <c r="Q369" s="1306"/>
      <c r="R369" s="317" t="s">
        <v>79</v>
      </c>
      <c r="S369" s="318" t="s">
        <v>88</v>
      </c>
      <c r="T369" s="174" t="s">
        <v>90</v>
      </c>
      <c r="U369" s="175" t="s">
        <v>91</v>
      </c>
      <c r="V369" s="322" t="s">
        <v>79</v>
      </c>
      <c r="W369" s="323" t="s">
        <v>88</v>
      </c>
      <c r="X369" s="174" t="s">
        <v>90</v>
      </c>
      <c r="Y369" s="175" t="s">
        <v>91</v>
      </c>
      <c r="Z369" s="322" t="s">
        <v>79</v>
      </c>
      <c r="AA369" s="323" t="s">
        <v>88</v>
      </c>
      <c r="AB369" s="174" t="s">
        <v>90</v>
      </c>
      <c r="AC369" s="176" t="s">
        <v>91</v>
      </c>
      <c r="AD369" s="1308"/>
    </row>
    <row r="370" spans="1:46" s="42" customFormat="1" ht="38.25" customHeight="1" thickBot="1" x14ac:dyDescent="0.3">
      <c r="A370" s="523"/>
      <c r="B370" s="556"/>
      <c r="C370" s="1114">
        <v>8191</v>
      </c>
      <c r="D370" s="1115" t="s">
        <v>655</v>
      </c>
      <c r="E370" s="188" t="s">
        <v>237</v>
      </c>
      <c r="F370" s="189">
        <v>400</v>
      </c>
      <c r="G370" s="189">
        <v>2014</v>
      </c>
      <c r="H370" s="205">
        <v>2017</v>
      </c>
      <c r="I370" s="927">
        <f>J370+K370+L370+SUM(R370:AD370)</f>
        <v>22300</v>
      </c>
      <c r="J370" s="928">
        <v>0</v>
      </c>
      <c r="K370" s="929">
        <v>500</v>
      </c>
      <c r="L370" s="930">
        <f>M370+N370+O370+P370+Q370</f>
        <v>800</v>
      </c>
      <c r="M370" s="931">
        <v>0</v>
      </c>
      <c r="N370" s="932">
        <v>800</v>
      </c>
      <c r="O370" s="938">
        <v>0</v>
      </c>
      <c r="P370" s="933">
        <v>0</v>
      </c>
      <c r="Q370" s="929">
        <v>0</v>
      </c>
      <c r="R370" s="934">
        <v>11000</v>
      </c>
      <c r="S370" s="935">
        <v>0</v>
      </c>
      <c r="T370" s="933">
        <v>0</v>
      </c>
      <c r="U370" s="936">
        <v>10000</v>
      </c>
      <c r="V370" s="937">
        <v>0</v>
      </c>
      <c r="W370" s="935">
        <v>0</v>
      </c>
      <c r="X370" s="933">
        <v>0</v>
      </c>
      <c r="Y370" s="929">
        <v>0</v>
      </c>
      <c r="Z370" s="934">
        <v>0</v>
      </c>
      <c r="AA370" s="935">
        <v>0</v>
      </c>
      <c r="AB370" s="933">
        <v>0</v>
      </c>
      <c r="AC370" s="936">
        <v>0</v>
      </c>
      <c r="AD370" s="927">
        <v>0</v>
      </c>
      <c r="AE370" s="262"/>
      <c r="AF370" s="497"/>
      <c r="AG370" s="497"/>
      <c r="AH370" s="497"/>
      <c r="AI370" s="497"/>
      <c r="AJ370" s="497"/>
      <c r="AK370" s="497"/>
      <c r="AL370" s="497"/>
      <c r="AM370" s="497"/>
      <c r="AN370" s="497"/>
      <c r="AO370" s="497"/>
      <c r="AP370" s="497"/>
      <c r="AQ370" s="497"/>
      <c r="AR370" s="497"/>
      <c r="AS370" s="497"/>
      <c r="AT370" s="497"/>
    </row>
    <row r="371" spans="1:46" s="43" customFormat="1" ht="30" customHeight="1" thickBot="1" x14ac:dyDescent="0.3">
      <c r="A371" s="288"/>
      <c r="B371" s="289"/>
      <c r="C371" s="455"/>
      <c r="D371" s="1445" t="s">
        <v>58</v>
      </c>
      <c r="E371" s="1446"/>
      <c r="F371" s="1446"/>
      <c r="G371" s="1446"/>
      <c r="H371" s="1446"/>
      <c r="I371" s="752">
        <f t="shared" ref="I371:AD371" si="40">SUM(I370:I370)</f>
        <v>22300</v>
      </c>
      <c r="J371" s="752">
        <f t="shared" si="40"/>
        <v>0</v>
      </c>
      <c r="K371" s="752">
        <f t="shared" si="40"/>
        <v>500</v>
      </c>
      <c r="L371" s="752">
        <f t="shared" si="40"/>
        <v>800</v>
      </c>
      <c r="M371" s="752">
        <f t="shared" si="40"/>
        <v>0</v>
      </c>
      <c r="N371" s="752">
        <f t="shared" si="40"/>
        <v>800</v>
      </c>
      <c r="O371" s="752">
        <f t="shared" si="40"/>
        <v>0</v>
      </c>
      <c r="P371" s="752">
        <f t="shared" si="40"/>
        <v>0</v>
      </c>
      <c r="Q371" s="752">
        <f t="shared" si="40"/>
        <v>0</v>
      </c>
      <c r="R371" s="752">
        <f t="shared" si="40"/>
        <v>11000</v>
      </c>
      <c r="S371" s="752">
        <f t="shared" si="40"/>
        <v>0</v>
      </c>
      <c r="T371" s="752">
        <f t="shared" si="40"/>
        <v>0</v>
      </c>
      <c r="U371" s="752">
        <f t="shared" si="40"/>
        <v>10000</v>
      </c>
      <c r="V371" s="752">
        <f t="shared" si="40"/>
        <v>0</v>
      </c>
      <c r="W371" s="752">
        <f t="shared" si="40"/>
        <v>0</v>
      </c>
      <c r="X371" s="752">
        <f t="shared" si="40"/>
        <v>0</v>
      </c>
      <c r="Y371" s="752">
        <f t="shared" si="40"/>
        <v>0</v>
      </c>
      <c r="Z371" s="752">
        <f t="shared" si="40"/>
        <v>0</v>
      </c>
      <c r="AA371" s="752">
        <f t="shared" si="40"/>
        <v>0</v>
      </c>
      <c r="AB371" s="752">
        <f t="shared" si="40"/>
        <v>0</v>
      </c>
      <c r="AC371" s="752">
        <f t="shared" si="40"/>
        <v>0</v>
      </c>
      <c r="AD371" s="752">
        <f t="shared" si="40"/>
        <v>0</v>
      </c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</row>
    <row r="373" spans="1:46" s="43" customFormat="1" ht="14.25" customHeight="1" x14ac:dyDescent="0.25">
      <c r="A373" s="68"/>
      <c r="B373" s="68"/>
      <c r="C373" s="68"/>
      <c r="D373" s="268"/>
      <c r="E373" s="268"/>
      <c r="F373" s="268"/>
      <c r="G373" s="268"/>
      <c r="H373" s="268"/>
      <c r="I373" s="113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1330" t="s">
        <v>176</v>
      </c>
      <c r="AD373" s="1330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</row>
    <row r="374" spans="1:46" ht="21.75" customHeight="1" x14ac:dyDescent="0.25">
      <c r="A374" s="6"/>
      <c r="D374" s="117" t="s">
        <v>1</v>
      </c>
      <c r="E374" s="177" t="s">
        <v>8</v>
      </c>
      <c r="F374" s="177"/>
      <c r="G374" s="177"/>
      <c r="H374" s="177"/>
      <c r="I374" s="177"/>
      <c r="J374" s="168"/>
      <c r="K374" s="15"/>
      <c r="L374" s="15"/>
      <c r="M374" s="15"/>
      <c r="N374" s="15"/>
      <c r="O374" s="15"/>
      <c r="P374" s="15"/>
      <c r="Q374" s="1"/>
      <c r="AD374" s="5" t="s">
        <v>87</v>
      </c>
    </row>
    <row r="375" spans="1:46" ht="15" customHeight="1" thickBot="1" x14ac:dyDescent="0.3">
      <c r="A375" s="1228" t="s">
        <v>154</v>
      </c>
      <c r="B375" s="1229"/>
      <c r="C375" s="1230"/>
      <c r="D375" s="184" t="s">
        <v>179</v>
      </c>
      <c r="I375" s="7" t="s">
        <v>59</v>
      </c>
      <c r="J375" s="7" t="s">
        <v>60</v>
      </c>
      <c r="K375" s="7" t="s">
        <v>61</v>
      </c>
      <c r="L375" s="7" t="s">
        <v>62</v>
      </c>
      <c r="M375" s="7" t="s">
        <v>63</v>
      </c>
      <c r="N375" s="7" t="s">
        <v>64</v>
      </c>
      <c r="O375" s="7" t="s">
        <v>65</v>
      </c>
      <c r="P375" s="8" t="s">
        <v>66</v>
      </c>
      <c r="Q375" s="8" t="s">
        <v>67</v>
      </c>
      <c r="R375" s="8" t="s">
        <v>68</v>
      </c>
      <c r="S375" s="8" t="s">
        <v>69</v>
      </c>
      <c r="T375" s="8" t="s">
        <v>70</v>
      </c>
      <c r="U375" s="8" t="s">
        <v>73</v>
      </c>
      <c r="V375" s="8" t="s">
        <v>78</v>
      </c>
      <c r="W375" s="8" t="s">
        <v>86</v>
      </c>
      <c r="X375" s="8" t="s">
        <v>92</v>
      </c>
      <c r="Y375" s="8" t="s">
        <v>93</v>
      </c>
      <c r="Z375" s="8" t="s">
        <v>94</v>
      </c>
      <c r="AA375" s="8" t="s">
        <v>95</v>
      </c>
      <c r="AB375" s="7" t="s">
        <v>96</v>
      </c>
      <c r="AC375" s="7" t="s">
        <v>99</v>
      </c>
      <c r="AD375" s="7" t="s">
        <v>109</v>
      </c>
    </row>
    <row r="376" spans="1:46" s="492" customFormat="1" ht="15.75" customHeight="1" thickBot="1" x14ac:dyDescent="0.25">
      <c r="A376" s="1337"/>
      <c r="B376" s="1337"/>
      <c r="C376" s="1337"/>
      <c r="D376" s="1252" t="s">
        <v>57</v>
      </c>
      <c r="E376" s="1274" t="s">
        <v>100</v>
      </c>
      <c r="F376" s="1276" t="s">
        <v>101</v>
      </c>
      <c r="G376" s="1278" t="s">
        <v>102</v>
      </c>
      <c r="H376" s="1279"/>
      <c r="I376" s="1250" t="s">
        <v>89</v>
      </c>
      <c r="J376" s="39" t="s">
        <v>98</v>
      </c>
      <c r="K376" s="39" t="s">
        <v>72</v>
      </c>
      <c r="L376" s="300" t="s">
        <v>71</v>
      </c>
      <c r="M376" s="1316" t="s">
        <v>212</v>
      </c>
      <c r="N376" s="1317"/>
      <c r="O376" s="1317"/>
      <c r="P376" s="1317"/>
      <c r="Q376" s="1318"/>
      <c r="R376" s="1293" t="s">
        <v>219</v>
      </c>
      <c r="S376" s="1294"/>
      <c r="T376" s="1294"/>
      <c r="U376" s="1294"/>
      <c r="V376" s="1294"/>
      <c r="W376" s="1294"/>
      <c r="X376" s="1294"/>
      <c r="Y376" s="1294"/>
      <c r="Z376" s="1294"/>
      <c r="AA376" s="1294"/>
      <c r="AB376" s="1294"/>
      <c r="AC376" s="1319"/>
      <c r="AD376" s="1248" t="s">
        <v>220</v>
      </c>
    </row>
    <row r="377" spans="1:46" s="492" customFormat="1" ht="15.75" customHeight="1" x14ac:dyDescent="0.2">
      <c r="A377" s="1234" t="s">
        <v>105</v>
      </c>
      <c r="B377" s="1236" t="s">
        <v>106</v>
      </c>
      <c r="C377" s="1238" t="s">
        <v>107</v>
      </c>
      <c r="D377" s="1253"/>
      <c r="E377" s="1275"/>
      <c r="F377" s="1277"/>
      <c r="G377" s="1280" t="s">
        <v>103</v>
      </c>
      <c r="H377" s="1256" t="s">
        <v>104</v>
      </c>
      <c r="I377" s="1251"/>
      <c r="J377" s="1247" t="s">
        <v>217</v>
      </c>
      <c r="K377" s="1247" t="s">
        <v>218</v>
      </c>
      <c r="L377" s="1325" t="s">
        <v>211</v>
      </c>
      <c r="M377" s="1299" t="s">
        <v>213</v>
      </c>
      <c r="N377" s="1303" t="s">
        <v>110</v>
      </c>
      <c r="O377" s="1303" t="s">
        <v>111</v>
      </c>
      <c r="P377" s="1243" t="s">
        <v>81</v>
      </c>
      <c r="Q377" s="1245" t="s">
        <v>82</v>
      </c>
      <c r="R377" s="1321" t="s">
        <v>158</v>
      </c>
      <c r="S377" s="1312"/>
      <c r="T377" s="1312"/>
      <c r="U377" s="1322"/>
      <c r="V377" s="1321" t="s">
        <v>183</v>
      </c>
      <c r="W377" s="1312"/>
      <c r="X377" s="1312"/>
      <c r="Y377" s="1313"/>
      <c r="Z377" s="1312" t="s">
        <v>215</v>
      </c>
      <c r="AA377" s="1312"/>
      <c r="AB377" s="1312"/>
      <c r="AC377" s="1313"/>
      <c r="AD377" s="1249"/>
    </row>
    <row r="378" spans="1:46" s="492" customFormat="1" ht="39" customHeight="1" thickBot="1" x14ac:dyDescent="0.25">
      <c r="A378" s="1235"/>
      <c r="B378" s="1237"/>
      <c r="C378" s="1450"/>
      <c r="D378" s="1254"/>
      <c r="E378" s="1323"/>
      <c r="F378" s="1324"/>
      <c r="G378" s="1309"/>
      <c r="H378" s="1310"/>
      <c r="I378" s="1315"/>
      <c r="J378" s="1311"/>
      <c r="K378" s="1311"/>
      <c r="L378" s="1326"/>
      <c r="M378" s="1300"/>
      <c r="N378" s="1320"/>
      <c r="O378" s="1304"/>
      <c r="P378" s="1305"/>
      <c r="Q378" s="1306"/>
      <c r="R378" s="317" t="s">
        <v>79</v>
      </c>
      <c r="S378" s="318" t="s">
        <v>88</v>
      </c>
      <c r="T378" s="174" t="s">
        <v>90</v>
      </c>
      <c r="U378" s="175" t="s">
        <v>91</v>
      </c>
      <c r="V378" s="322" t="s">
        <v>79</v>
      </c>
      <c r="W378" s="323" t="s">
        <v>88</v>
      </c>
      <c r="X378" s="174" t="s">
        <v>90</v>
      </c>
      <c r="Y378" s="175" t="s">
        <v>91</v>
      </c>
      <c r="Z378" s="322" t="s">
        <v>79</v>
      </c>
      <c r="AA378" s="323" t="s">
        <v>88</v>
      </c>
      <c r="AB378" s="174" t="s">
        <v>90</v>
      </c>
      <c r="AC378" s="176" t="s">
        <v>91</v>
      </c>
      <c r="AD378" s="1308"/>
    </row>
    <row r="379" spans="1:46" s="299" customFormat="1" ht="30" customHeight="1" thickBot="1" x14ac:dyDescent="0.3">
      <c r="A379" s="523"/>
      <c r="B379" s="556"/>
      <c r="C379" s="1114">
        <v>8156</v>
      </c>
      <c r="D379" s="1115" t="s">
        <v>809</v>
      </c>
      <c r="E379" s="188" t="s">
        <v>239</v>
      </c>
      <c r="F379" s="189">
        <v>400</v>
      </c>
      <c r="G379" s="189">
        <v>2012</v>
      </c>
      <c r="H379" s="205">
        <v>2018</v>
      </c>
      <c r="I379" s="927">
        <f>J379+K379+L379+SUM(R379:AD379)</f>
        <v>329716</v>
      </c>
      <c r="J379" s="928">
        <v>7136</v>
      </c>
      <c r="K379" s="929">
        <v>1500</v>
      </c>
      <c r="L379" s="930">
        <f>M379+N379+O379+P379+Q379</f>
        <v>1080</v>
      </c>
      <c r="M379" s="931">
        <v>0</v>
      </c>
      <c r="N379" s="932">
        <v>1080</v>
      </c>
      <c r="O379" s="938">
        <v>0</v>
      </c>
      <c r="P379" s="933">
        <v>0</v>
      </c>
      <c r="Q379" s="929">
        <v>0</v>
      </c>
      <c r="R379" s="934">
        <v>30000</v>
      </c>
      <c r="S379" s="935">
        <v>0</v>
      </c>
      <c r="T379" s="933">
        <v>0</v>
      </c>
      <c r="U379" s="936">
        <v>0</v>
      </c>
      <c r="V379" s="937">
        <v>30000</v>
      </c>
      <c r="W379" s="935">
        <v>0</v>
      </c>
      <c r="X379" s="933">
        <v>260000</v>
      </c>
      <c r="Y379" s="929">
        <v>0</v>
      </c>
      <c r="Z379" s="934">
        <v>0</v>
      </c>
      <c r="AA379" s="935">
        <v>0</v>
      </c>
      <c r="AB379" s="933">
        <v>0</v>
      </c>
      <c r="AC379" s="936">
        <v>0</v>
      </c>
      <c r="AD379" s="927">
        <v>0</v>
      </c>
      <c r="AE379" s="298"/>
      <c r="AF379" s="298"/>
      <c r="AG379" s="298"/>
      <c r="AH379" s="298"/>
      <c r="AI379" s="298"/>
      <c r="AJ379" s="298"/>
      <c r="AK379" s="298"/>
      <c r="AL379" s="298"/>
      <c r="AM379" s="298"/>
      <c r="AN379" s="298"/>
      <c r="AO379" s="298"/>
      <c r="AP379" s="298"/>
      <c r="AQ379" s="298"/>
      <c r="AR379" s="298"/>
      <c r="AS379" s="298"/>
      <c r="AT379" s="298"/>
    </row>
    <row r="380" spans="1:46" s="43" customFormat="1" ht="30" customHeight="1" thickBot="1" x14ac:dyDescent="0.3">
      <c r="A380" s="288"/>
      <c r="B380" s="289"/>
      <c r="C380" s="1113"/>
      <c r="D380" s="1327" t="s">
        <v>58</v>
      </c>
      <c r="E380" s="1328"/>
      <c r="F380" s="1328"/>
      <c r="G380" s="1328"/>
      <c r="H380" s="1328"/>
      <c r="I380" s="752">
        <f t="shared" ref="I380:AD380" si="41">SUM(I379:I379)</f>
        <v>329716</v>
      </c>
      <c r="J380" s="1101">
        <f t="shared" si="41"/>
        <v>7136</v>
      </c>
      <c r="K380" s="752">
        <f t="shared" si="41"/>
        <v>1500</v>
      </c>
      <c r="L380" s="752">
        <f t="shared" si="41"/>
        <v>1080</v>
      </c>
      <c r="M380" s="752">
        <f t="shared" si="41"/>
        <v>0</v>
      </c>
      <c r="N380" s="752">
        <f t="shared" si="41"/>
        <v>1080</v>
      </c>
      <c r="O380" s="752">
        <f t="shared" si="41"/>
        <v>0</v>
      </c>
      <c r="P380" s="752">
        <f t="shared" si="41"/>
        <v>0</v>
      </c>
      <c r="Q380" s="752">
        <f t="shared" si="41"/>
        <v>0</v>
      </c>
      <c r="R380" s="752">
        <f t="shared" si="41"/>
        <v>30000</v>
      </c>
      <c r="S380" s="752">
        <f t="shared" si="41"/>
        <v>0</v>
      </c>
      <c r="T380" s="752">
        <f t="shared" si="41"/>
        <v>0</v>
      </c>
      <c r="U380" s="752">
        <f t="shared" si="41"/>
        <v>0</v>
      </c>
      <c r="V380" s="752">
        <f t="shared" si="41"/>
        <v>30000</v>
      </c>
      <c r="W380" s="752">
        <f t="shared" si="41"/>
        <v>0</v>
      </c>
      <c r="X380" s="752">
        <f t="shared" si="41"/>
        <v>260000</v>
      </c>
      <c r="Y380" s="752">
        <f t="shared" si="41"/>
        <v>0</v>
      </c>
      <c r="Z380" s="752">
        <f t="shared" si="41"/>
        <v>0</v>
      </c>
      <c r="AA380" s="752">
        <f t="shared" si="41"/>
        <v>0</v>
      </c>
      <c r="AB380" s="752">
        <f t="shared" si="41"/>
        <v>0</v>
      </c>
      <c r="AC380" s="752">
        <f t="shared" si="41"/>
        <v>0</v>
      </c>
      <c r="AD380" s="752">
        <f t="shared" si="41"/>
        <v>0</v>
      </c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</row>
    <row r="381" spans="1:46" s="43" customFormat="1" ht="14.25" customHeight="1" x14ac:dyDescent="0.25">
      <c r="A381" s="68"/>
      <c r="B381" s="68"/>
      <c r="C381" s="68"/>
      <c r="D381" s="268"/>
      <c r="E381" s="268"/>
      <c r="F381" s="268"/>
      <c r="G381" s="268"/>
      <c r="H381" s="268"/>
      <c r="I381" s="113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</row>
    <row r="382" spans="1:46" s="9" customFormat="1" ht="15.95" customHeight="1" x14ac:dyDescent="0.25">
      <c r="A382" s="273"/>
      <c r="B382" s="274"/>
      <c r="C382" s="275"/>
      <c r="D382" s="147"/>
      <c r="E382" s="68"/>
      <c r="F382" s="68"/>
      <c r="G382" s="68"/>
      <c r="H382" s="68"/>
      <c r="I382" s="264"/>
      <c r="J382" s="265"/>
      <c r="K382" s="266"/>
      <c r="L382" s="267"/>
      <c r="M382" s="265"/>
      <c r="N382" s="265"/>
      <c r="O382" s="265"/>
      <c r="P382" s="266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E382" s="166"/>
      <c r="AF382" s="166"/>
      <c r="AG382" s="166"/>
      <c r="AH382" s="166"/>
      <c r="AI382" s="166"/>
      <c r="AJ382" s="166"/>
      <c r="AK382" s="166"/>
      <c r="AL382" s="166"/>
      <c r="AM382" s="166"/>
      <c r="AN382" s="166"/>
      <c r="AO382" s="166"/>
      <c r="AP382" s="166"/>
      <c r="AQ382" s="166"/>
      <c r="AR382" s="166"/>
      <c r="AS382" s="166"/>
      <c r="AT382" s="166"/>
    </row>
    <row r="383" spans="1:46" s="9" customFormat="1" ht="15.95" customHeight="1" x14ac:dyDescent="0.25">
      <c r="A383" s="273"/>
      <c r="B383" s="274"/>
      <c r="C383" s="275"/>
      <c r="D383" s="147"/>
      <c r="E383" s="68"/>
      <c r="F383" s="68"/>
      <c r="G383" s="68"/>
      <c r="H383" s="68"/>
      <c r="I383" s="264"/>
      <c r="J383" s="265"/>
      <c r="K383" s="266"/>
      <c r="L383" s="267"/>
      <c r="M383" s="265"/>
      <c r="N383" s="265"/>
      <c r="O383" s="265"/>
      <c r="P383" s="266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C383" s="1330"/>
      <c r="AD383" s="1330"/>
      <c r="AE383" s="166"/>
      <c r="AF383" s="166"/>
      <c r="AG383" s="166"/>
      <c r="AH383" s="166"/>
      <c r="AI383" s="166"/>
      <c r="AJ383" s="166"/>
      <c r="AK383" s="166"/>
      <c r="AL383" s="166"/>
      <c r="AM383" s="166"/>
      <c r="AN383" s="166"/>
      <c r="AO383" s="166"/>
      <c r="AP383" s="166"/>
      <c r="AQ383" s="166"/>
      <c r="AR383" s="166"/>
      <c r="AS383" s="166"/>
      <c r="AT383" s="166"/>
    </row>
    <row r="384" spans="1:46" s="9" customFormat="1" ht="15.95" customHeight="1" x14ac:dyDescent="0.25">
      <c r="A384" s="273"/>
      <c r="B384" s="274"/>
      <c r="C384" s="275"/>
      <c r="D384" s="147"/>
      <c r="E384" s="68"/>
      <c r="F384" s="68"/>
      <c r="G384" s="68"/>
      <c r="H384" s="68"/>
      <c r="I384" s="264"/>
      <c r="J384" s="265"/>
      <c r="K384" s="266"/>
      <c r="L384" s="267"/>
      <c r="M384" s="265"/>
      <c r="N384" s="265"/>
      <c r="O384" s="265"/>
      <c r="P384" s="266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C384" s="489"/>
      <c r="AD384" s="489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</row>
    <row r="385" spans="1:46" s="488" customFormat="1" ht="21.75" customHeight="1" x14ac:dyDescent="0.25">
      <c r="A385" s="6"/>
      <c r="D385" s="117" t="s">
        <v>1</v>
      </c>
      <c r="E385" s="177" t="s">
        <v>8</v>
      </c>
      <c r="F385" s="177"/>
      <c r="G385" s="177"/>
      <c r="H385" s="177"/>
      <c r="I385" s="177"/>
      <c r="J385" s="168"/>
      <c r="K385" s="15"/>
      <c r="L385" s="15"/>
      <c r="M385" s="15"/>
      <c r="N385" s="15"/>
      <c r="O385" s="15"/>
      <c r="P385" s="15"/>
      <c r="Q385" s="1"/>
      <c r="AD385" s="5" t="s">
        <v>87</v>
      </c>
    </row>
    <row r="386" spans="1:46" s="488" customFormat="1" ht="15" customHeight="1" thickBot="1" x14ac:dyDescent="0.3">
      <c r="A386" s="1228" t="s">
        <v>154</v>
      </c>
      <c r="B386" s="1229"/>
      <c r="C386" s="1230"/>
      <c r="D386" s="184" t="s">
        <v>190</v>
      </c>
      <c r="I386" s="7" t="s">
        <v>59</v>
      </c>
      <c r="J386" s="7" t="s">
        <v>60</v>
      </c>
      <c r="K386" s="7" t="s">
        <v>61</v>
      </c>
      <c r="L386" s="7" t="s">
        <v>62</v>
      </c>
      <c r="M386" s="7" t="s">
        <v>63</v>
      </c>
      <c r="N386" s="7" t="s">
        <v>64</v>
      </c>
      <c r="O386" s="7" t="s">
        <v>65</v>
      </c>
      <c r="P386" s="8" t="s">
        <v>66</v>
      </c>
      <c r="Q386" s="8" t="s">
        <v>67</v>
      </c>
      <c r="R386" s="8" t="s">
        <v>68</v>
      </c>
      <c r="S386" s="8" t="s">
        <v>69</v>
      </c>
      <c r="T386" s="8" t="s">
        <v>70</v>
      </c>
      <c r="U386" s="8" t="s">
        <v>73</v>
      </c>
      <c r="V386" s="8" t="s">
        <v>78</v>
      </c>
      <c r="W386" s="8" t="s">
        <v>86</v>
      </c>
      <c r="X386" s="8" t="s">
        <v>92</v>
      </c>
      <c r="Y386" s="8" t="s">
        <v>93</v>
      </c>
      <c r="Z386" s="8" t="s">
        <v>94</v>
      </c>
      <c r="AA386" s="8" t="s">
        <v>95</v>
      </c>
      <c r="AB386" s="7" t="s">
        <v>96</v>
      </c>
      <c r="AC386" s="7" t="s">
        <v>99</v>
      </c>
      <c r="AD386" s="7" t="s">
        <v>109</v>
      </c>
    </row>
    <row r="387" spans="1:46" s="488" customFormat="1" ht="15.75" customHeight="1" thickBot="1" x14ac:dyDescent="0.25">
      <c r="A387" s="1231"/>
      <c r="B387" s="1232"/>
      <c r="C387" s="1233"/>
      <c r="D387" s="1252" t="s">
        <v>57</v>
      </c>
      <c r="E387" s="1274" t="s">
        <v>100</v>
      </c>
      <c r="F387" s="1276" t="s">
        <v>101</v>
      </c>
      <c r="G387" s="1278" t="s">
        <v>102</v>
      </c>
      <c r="H387" s="1279"/>
      <c r="I387" s="1250" t="s">
        <v>89</v>
      </c>
      <c r="J387" s="39" t="s">
        <v>98</v>
      </c>
      <c r="K387" s="39" t="s">
        <v>72</v>
      </c>
      <c r="L387" s="300" t="s">
        <v>71</v>
      </c>
      <c r="M387" s="1316" t="s">
        <v>212</v>
      </c>
      <c r="N387" s="1317"/>
      <c r="O387" s="1317"/>
      <c r="P387" s="1317"/>
      <c r="Q387" s="1318"/>
      <c r="R387" s="1293" t="s">
        <v>219</v>
      </c>
      <c r="S387" s="1294"/>
      <c r="T387" s="1294"/>
      <c r="U387" s="1294"/>
      <c r="V387" s="1294"/>
      <c r="W387" s="1294"/>
      <c r="X387" s="1294"/>
      <c r="Y387" s="1294"/>
      <c r="Z387" s="1294"/>
      <c r="AA387" s="1294"/>
      <c r="AB387" s="1294"/>
      <c r="AC387" s="1319"/>
      <c r="AD387" s="1248" t="s">
        <v>220</v>
      </c>
    </row>
    <row r="388" spans="1:46" s="488" customFormat="1" ht="15.75" customHeight="1" x14ac:dyDescent="0.2">
      <c r="A388" s="1234" t="s">
        <v>105</v>
      </c>
      <c r="B388" s="1236" t="s">
        <v>106</v>
      </c>
      <c r="C388" s="1238" t="s">
        <v>107</v>
      </c>
      <c r="D388" s="1253"/>
      <c r="E388" s="1275"/>
      <c r="F388" s="1277"/>
      <c r="G388" s="1280" t="s">
        <v>103</v>
      </c>
      <c r="H388" s="1256" t="s">
        <v>104</v>
      </c>
      <c r="I388" s="1251"/>
      <c r="J388" s="1247" t="s">
        <v>217</v>
      </c>
      <c r="K388" s="1247" t="s">
        <v>218</v>
      </c>
      <c r="L388" s="1325" t="s">
        <v>211</v>
      </c>
      <c r="M388" s="1299" t="s">
        <v>213</v>
      </c>
      <c r="N388" s="1303" t="s">
        <v>110</v>
      </c>
      <c r="O388" s="1303" t="s">
        <v>111</v>
      </c>
      <c r="P388" s="1243" t="s">
        <v>81</v>
      </c>
      <c r="Q388" s="1245" t="s">
        <v>82</v>
      </c>
      <c r="R388" s="1321" t="s">
        <v>158</v>
      </c>
      <c r="S388" s="1312"/>
      <c r="T388" s="1312"/>
      <c r="U388" s="1322"/>
      <c r="V388" s="1321" t="s">
        <v>183</v>
      </c>
      <c r="W388" s="1312"/>
      <c r="X388" s="1312"/>
      <c r="Y388" s="1313"/>
      <c r="Z388" s="1312" t="s">
        <v>215</v>
      </c>
      <c r="AA388" s="1312"/>
      <c r="AB388" s="1312"/>
      <c r="AC388" s="1313"/>
      <c r="AD388" s="1249"/>
    </row>
    <row r="389" spans="1:46" s="488" customFormat="1" ht="39" customHeight="1" thickBot="1" x14ac:dyDescent="0.25">
      <c r="A389" s="1235"/>
      <c r="B389" s="1237"/>
      <c r="C389" s="1239"/>
      <c r="D389" s="1254"/>
      <c r="E389" s="1323"/>
      <c r="F389" s="1324"/>
      <c r="G389" s="1309"/>
      <c r="H389" s="1310"/>
      <c r="I389" s="1315"/>
      <c r="J389" s="1311"/>
      <c r="K389" s="1311"/>
      <c r="L389" s="1326"/>
      <c r="M389" s="1300"/>
      <c r="N389" s="1320"/>
      <c r="O389" s="1304"/>
      <c r="P389" s="1305"/>
      <c r="Q389" s="1306"/>
      <c r="R389" s="317" t="s">
        <v>79</v>
      </c>
      <c r="S389" s="318" t="s">
        <v>88</v>
      </c>
      <c r="T389" s="174" t="s">
        <v>90</v>
      </c>
      <c r="U389" s="175" t="s">
        <v>91</v>
      </c>
      <c r="V389" s="322" t="s">
        <v>79</v>
      </c>
      <c r="W389" s="323" t="s">
        <v>88</v>
      </c>
      <c r="X389" s="174" t="s">
        <v>90</v>
      </c>
      <c r="Y389" s="175" t="s">
        <v>91</v>
      </c>
      <c r="Z389" s="322" t="s">
        <v>79</v>
      </c>
      <c r="AA389" s="323" t="s">
        <v>88</v>
      </c>
      <c r="AB389" s="174" t="s">
        <v>90</v>
      </c>
      <c r="AC389" s="176" t="s">
        <v>91</v>
      </c>
      <c r="AD389" s="1308"/>
    </row>
    <row r="390" spans="1:46" s="58" customFormat="1" ht="30" customHeight="1" x14ac:dyDescent="0.25">
      <c r="A390" s="542"/>
      <c r="B390" s="543"/>
      <c r="C390" s="901">
        <v>8102</v>
      </c>
      <c r="D390" s="1163" t="s">
        <v>627</v>
      </c>
      <c r="E390" s="51" t="s">
        <v>239</v>
      </c>
      <c r="F390" s="52">
        <v>400</v>
      </c>
      <c r="G390" s="52">
        <v>2008</v>
      </c>
      <c r="H390" s="454">
        <v>2020</v>
      </c>
      <c r="I390" s="206">
        <f>J390+K390+L390+SUM(R390:AD390)</f>
        <v>1600000</v>
      </c>
      <c r="J390" s="215">
        <v>2368</v>
      </c>
      <c r="K390" s="218">
        <v>0</v>
      </c>
      <c r="L390" s="301">
        <f t="shared" ref="L390" si="42">M390+N390+O390+P390+Q390</f>
        <v>2000</v>
      </c>
      <c r="M390" s="305">
        <v>0</v>
      </c>
      <c r="N390" s="306">
        <v>2000</v>
      </c>
      <c r="O390" s="306">
        <v>0</v>
      </c>
      <c r="P390" s="217">
        <v>0</v>
      </c>
      <c r="Q390" s="218">
        <v>0</v>
      </c>
      <c r="R390" s="319">
        <v>10000</v>
      </c>
      <c r="S390" s="320">
        <v>0</v>
      </c>
      <c r="T390" s="217">
        <v>0</v>
      </c>
      <c r="U390" s="218">
        <v>0</v>
      </c>
      <c r="V390" s="319">
        <v>20000</v>
      </c>
      <c r="W390" s="320">
        <v>0</v>
      </c>
      <c r="X390" s="217">
        <v>0</v>
      </c>
      <c r="Y390" s="218">
        <v>0</v>
      </c>
      <c r="Z390" s="319">
        <v>100000</v>
      </c>
      <c r="AA390" s="320">
        <v>0</v>
      </c>
      <c r="AB390" s="217">
        <v>0</v>
      </c>
      <c r="AC390" s="218">
        <v>0</v>
      </c>
      <c r="AD390" s="216">
        <v>1465632</v>
      </c>
      <c r="AE390" s="1105"/>
      <c r="AF390" s="1105"/>
      <c r="AG390" s="1105"/>
      <c r="AH390" s="1105"/>
      <c r="AI390" s="1105"/>
      <c r="AJ390" s="1105"/>
      <c r="AK390" s="1105"/>
      <c r="AL390" s="1105"/>
      <c r="AM390" s="1105"/>
      <c r="AN390" s="1105"/>
      <c r="AO390" s="1105"/>
      <c r="AP390" s="1105"/>
      <c r="AQ390" s="1105"/>
      <c r="AR390" s="1105"/>
      <c r="AS390" s="1105"/>
      <c r="AT390" s="1105"/>
    </row>
    <row r="391" spans="1:46" s="42" customFormat="1" ht="30" customHeight="1" thickBot="1" x14ac:dyDescent="0.3">
      <c r="A391" s="407"/>
      <c r="B391" s="408"/>
      <c r="C391" s="901">
        <v>8174</v>
      </c>
      <c r="D391" s="1197" t="s">
        <v>625</v>
      </c>
      <c r="E391" s="447" t="s">
        <v>239</v>
      </c>
      <c r="F391" s="370">
        <v>400</v>
      </c>
      <c r="G391" s="370">
        <v>2014</v>
      </c>
      <c r="H391" s="677">
        <v>2018</v>
      </c>
      <c r="I391" s="222">
        <f>J391+K391+L391+SUM(R391:AD391)</f>
        <v>60362</v>
      </c>
      <c r="J391" s="215">
        <v>914</v>
      </c>
      <c r="K391" s="218">
        <v>1137</v>
      </c>
      <c r="L391" s="301">
        <f t="shared" ref="L391" si="43">M391+N391+O391+P391+Q391</f>
        <v>2362</v>
      </c>
      <c r="M391" s="305">
        <v>362</v>
      </c>
      <c r="N391" s="306">
        <v>2000</v>
      </c>
      <c r="O391" s="306">
        <v>0</v>
      </c>
      <c r="P391" s="217">
        <v>0</v>
      </c>
      <c r="Q391" s="218">
        <v>0</v>
      </c>
      <c r="R391" s="319">
        <v>40000</v>
      </c>
      <c r="S391" s="320">
        <v>0</v>
      </c>
      <c r="T391" s="217">
        <v>0</v>
      </c>
      <c r="U391" s="218">
        <v>0</v>
      </c>
      <c r="V391" s="319">
        <v>15949</v>
      </c>
      <c r="W391" s="320">
        <v>0</v>
      </c>
      <c r="X391" s="217">
        <v>0</v>
      </c>
      <c r="Y391" s="218">
        <v>0</v>
      </c>
      <c r="Z391" s="319">
        <v>0</v>
      </c>
      <c r="AA391" s="320">
        <v>0</v>
      </c>
      <c r="AB391" s="217">
        <v>0</v>
      </c>
      <c r="AC391" s="218">
        <v>0</v>
      </c>
      <c r="AD391" s="216">
        <v>0</v>
      </c>
      <c r="AE391" s="488"/>
      <c r="AF391" s="488"/>
      <c r="AG391" s="488"/>
      <c r="AH391" s="488"/>
      <c r="AI391" s="488"/>
      <c r="AJ391" s="488"/>
      <c r="AK391" s="488"/>
      <c r="AL391" s="488"/>
      <c r="AM391" s="488"/>
      <c r="AN391" s="488"/>
      <c r="AO391" s="488"/>
      <c r="AP391" s="488"/>
      <c r="AQ391" s="488"/>
      <c r="AR391" s="488"/>
      <c r="AS391" s="488"/>
      <c r="AT391" s="488"/>
    </row>
    <row r="392" spans="1:46" s="43" customFormat="1" ht="30" customHeight="1" thickBot="1" x14ac:dyDescent="0.3">
      <c r="A392" s="288"/>
      <c r="B392" s="289"/>
      <c r="C392" s="290"/>
      <c r="D392" s="1327" t="s">
        <v>58</v>
      </c>
      <c r="E392" s="1328"/>
      <c r="F392" s="1328"/>
      <c r="G392" s="1328"/>
      <c r="H392" s="1329"/>
      <c r="I392" s="752">
        <f>SUM(I390:I391)</f>
        <v>1660362</v>
      </c>
      <c r="J392" s="752">
        <f t="shared" ref="J392:AD392" si="44">SUM(J390:J391)</f>
        <v>3282</v>
      </c>
      <c r="K392" s="752">
        <f t="shared" si="44"/>
        <v>1137</v>
      </c>
      <c r="L392" s="752">
        <f t="shared" si="44"/>
        <v>4362</v>
      </c>
      <c r="M392" s="752">
        <f t="shared" si="44"/>
        <v>362</v>
      </c>
      <c r="N392" s="752">
        <f t="shared" si="44"/>
        <v>4000</v>
      </c>
      <c r="O392" s="752">
        <f t="shared" si="44"/>
        <v>0</v>
      </c>
      <c r="P392" s="752">
        <f t="shared" si="44"/>
        <v>0</v>
      </c>
      <c r="Q392" s="752">
        <f t="shared" si="44"/>
        <v>0</v>
      </c>
      <c r="R392" s="752">
        <f t="shared" si="44"/>
        <v>50000</v>
      </c>
      <c r="S392" s="752">
        <f t="shared" si="44"/>
        <v>0</v>
      </c>
      <c r="T392" s="752">
        <f t="shared" si="44"/>
        <v>0</v>
      </c>
      <c r="U392" s="752">
        <f t="shared" si="44"/>
        <v>0</v>
      </c>
      <c r="V392" s="752">
        <f t="shared" si="44"/>
        <v>35949</v>
      </c>
      <c r="W392" s="752">
        <f t="shared" si="44"/>
        <v>0</v>
      </c>
      <c r="X392" s="752">
        <f t="shared" si="44"/>
        <v>0</v>
      </c>
      <c r="Y392" s="752">
        <f t="shared" si="44"/>
        <v>0</v>
      </c>
      <c r="Z392" s="752">
        <f t="shared" si="44"/>
        <v>100000</v>
      </c>
      <c r="AA392" s="752">
        <f t="shared" si="44"/>
        <v>0</v>
      </c>
      <c r="AB392" s="752">
        <f t="shared" si="44"/>
        <v>0</v>
      </c>
      <c r="AC392" s="752">
        <f t="shared" si="44"/>
        <v>0</v>
      </c>
      <c r="AD392" s="752">
        <f t="shared" si="44"/>
        <v>1465632</v>
      </c>
      <c r="AE392" s="488"/>
      <c r="AF392" s="488"/>
      <c r="AG392" s="488"/>
      <c r="AH392" s="488"/>
      <c r="AI392" s="488"/>
      <c r="AJ392" s="488"/>
      <c r="AK392" s="488"/>
      <c r="AL392" s="488"/>
      <c r="AM392" s="488"/>
      <c r="AN392" s="488"/>
      <c r="AO392" s="488"/>
      <c r="AP392" s="488"/>
      <c r="AQ392" s="488"/>
      <c r="AR392" s="488"/>
      <c r="AS392" s="488"/>
      <c r="AT392" s="488"/>
    </row>
    <row r="393" spans="1:46" s="9" customFormat="1" ht="15.95" customHeight="1" x14ac:dyDescent="0.25">
      <c r="A393" s="273"/>
      <c r="B393" s="274"/>
      <c r="C393" s="275"/>
      <c r="D393" s="147"/>
      <c r="E393" s="68"/>
      <c r="F393" s="68"/>
      <c r="G393" s="68"/>
      <c r="H393" s="68"/>
      <c r="I393" s="264"/>
      <c r="J393" s="265"/>
      <c r="K393" s="266"/>
      <c r="L393" s="267"/>
      <c r="M393" s="265"/>
      <c r="N393" s="265"/>
      <c r="O393" s="265"/>
      <c r="P393" s="266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C393" s="489"/>
      <c r="AD393" s="489"/>
      <c r="AE393" s="166"/>
      <c r="AF393" s="166"/>
      <c r="AG393" s="166"/>
      <c r="AH393" s="166"/>
      <c r="AI393" s="166"/>
      <c r="AJ393" s="166"/>
      <c r="AK393" s="166"/>
      <c r="AL393" s="166"/>
      <c r="AM393" s="166"/>
      <c r="AN393" s="166"/>
      <c r="AO393" s="166"/>
      <c r="AP393" s="166"/>
      <c r="AQ393" s="166"/>
      <c r="AR393" s="166"/>
      <c r="AS393" s="166"/>
      <c r="AT393" s="166"/>
    </row>
    <row r="394" spans="1:46" s="9" customFormat="1" ht="15.95" customHeight="1" x14ac:dyDescent="0.25">
      <c r="A394" s="273"/>
      <c r="B394" s="274"/>
      <c r="C394" s="275"/>
      <c r="D394" s="147"/>
      <c r="E394" s="68"/>
      <c r="F394" s="68"/>
      <c r="G394" s="68"/>
      <c r="H394" s="68"/>
      <c r="I394" s="264"/>
      <c r="J394" s="265"/>
      <c r="K394" s="266"/>
      <c r="L394" s="267"/>
      <c r="M394" s="265"/>
      <c r="N394" s="265"/>
      <c r="O394" s="265"/>
      <c r="P394" s="266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C394" s="489"/>
      <c r="AD394" s="489"/>
      <c r="AE394" s="166"/>
      <c r="AF394" s="166"/>
      <c r="AG394" s="166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</row>
    <row r="395" spans="1:46" s="9" customFormat="1" ht="15.95" customHeight="1" x14ac:dyDescent="0.25">
      <c r="A395" s="273"/>
      <c r="B395" s="274"/>
      <c r="C395" s="275"/>
      <c r="D395" s="147"/>
      <c r="E395" s="68"/>
      <c r="F395" s="68"/>
      <c r="G395" s="68"/>
      <c r="H395" s="68"/>
      <c r="I395" s="264"/>
      <c r="J395" s="265"/>
      <c r="K395" s="266"/>
      <c r="L395" s="267"/>
      <c r="M395" s="265"/>
      <c r="N395" s="265"/>
      <c r="O395" s="265"/>
      <c r="P395" s="266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C395" s="489"/>
      <c r="AD395" s="489"/>
      <c r="AE395" s="166"/>
      <c r="AF395" s="166"/>
      <c r="AG395" s="166"/>
      <c r="AH395" s="166"/>
      <c r="AI395" s="166"/>
      <c r="AJ395" s="166"/>
      <c r="AK395" s="166"/>
      <c r="AL395" s="166"/>
      <c r="AM395" s="166"/>
      <c r="AN395" s="166"/>
      <c r="AO395" s="166"/>
      <c r="AP395" s="166"/>
      <c r="AQ395" s="166"/>
      <c r="AR395" s="166"/>
      <c r="AS395" s="166"/>
      <c r="AT395" s="166"/>
    </row>
    <row r="396" spans="1:46" s="272" customFormat="1" ht="23.1" customHeight="1" x14ac:dyDescent="0.25">
      <c r="A396" s="68"/>
      <c r="B396" s="68"/>
      <c r="C396" s="68"/>
      <c r="D396" s="271"/>
      <c r="E396" s="16"/>
      <c r="F396" s="16"/>
      <c r="G396" s="16"/>
      <c r="H396" s="16"/>
      <c r="I396" s="269"/>
      <c r="J396" s="269"/>
      <c r="K396" s="269"/>
      <c r="L396" s="269"/>
      <c r="M396" s="269"/>
      <c r="N396" s="269"/>
      <c r="O396" s="269"/>
      <c r="P396" s="269"/>
      <c r="Q396" s="269"/>
      <c r="R396" s="269"/>
      <c r="S396" s="269"/>
      <c r="T396" s="269"/>
      <c r="U396" s="269"/>
      <c r="V396" s="269"/>
      <c r="W396" s="269"/>
      <c r="X396" s="269"/>
      <c r="Y396" s="269"/>
      <c r="Z396" s="269"/>
      <c r="AA396" s="269"/>
      <c r="AB396" s="269"/>
      <c r="AC396" s="269"/>
      <c r="AD396" s="269"/>
      <c r="AE396" s="166"/>
      <c r="AF396" s="166"/>
      <c r="AG396" s="166"/>
      <c r="AH396" s="166"/>
      <c r="AI396" s="166"/>
      <c r="AJ396" s="166"/>
      <c r="AK396" s="166"/>
      <c r="AL396" s="166"/>
      <c r="AM396" s="166"/>
      <c r="AN396" s="166"/>
      <c r="AO396" s="166"/>
      <c r="AP396" s="166"/>
      <c r="AQ396" s="166"/>
      <c r="AR396" s="166"/>
      <c r="AS396" s="166"/>
      <c r="AT396" s="166"/>
    </row>
    <row r="397" spans="1:46" ht="24.75" customHeight="1" x14ac:dyDescent="0.25">
      <c r="A397" s="6"/>
      <c r="D397" s="117" t="s">
        <v>1</v>
      </c>
      <c r="E397" s="177" t="s">
        <v>8</v>
      </c>
      <c r="F397" s="177"/>
      <c r="G397" s="177"/>
      <c r="H397" s="177"/>
      <c r="I397" s="177"/>
      <c r="J397" s="168"/>
      <c r="K397" s="15"/>
      <c r="L397" s="15"/>
      <c r="M397" s="15"/>
      <c r="N397" s="15"/>
      <c r="O397" s="15"/>
      <c r="P397" s="15"/>
      <c r="Q397" s="1"/>
      <c r="AD397" s="5" t="s">
        <v>87</v>
      </c>
    </row>
    <row r="398" spans="1:46" ht="15" customHeight="1" thickBot="1" x14ac:dyDescent="0.3">
      <c r="A398" s="1228" t="s">
        <v>154</v>
      </c>
      <c r="B398" s="1229"/>
      <c r="C398" s="1230"/>
      <c r="D398" s="184" t="s">
        <v>156</v>
      </c>
      <c r="I398" s="7" t="s">
        <v>59</v>
      </c>
      <c r="J398" s="7" t="s">
        <v>60</v>
      </c>
      <c r="K398" s="7" t="s">
        <v>61</v>
      </c>
      <c r="L398" s="7" t="s">
        <v>62</v>
      </c>
      <c r="M398" s="7" t="s">
        <v>63</v>
      </c>
      <c r="N398" s="7" t="s">
        <v>64</v>
      </c>
      <c r="O398" s="7" t="s">
        <v>65</v>
      </c>
      <c r="P398" s="8" t="s">
        <v>66</v>
      </c>
      <c r="Q398" s="8" t="s">
        <v>67</v>
      </c>
      <c r="R398" s="8" t="s">
        <v>68</v>
      </c>
      <c r="S398" s="8" t="s">
        <v>69</v>
      </c>
      <c r="T398" s="8" t="s">
        <v>70</v>
      </c>
      <c r="U398" s="8" t="s">
        <v>73</v>
      </c>
      <c r="V398" s="8" t="s">
        <v>78</v>
      </c>
      <c r="W398" s="8" t="s">
        <v>86</v>
      </c>
      <c r="X398" s="8" t="s">
        <v>92</v>
      </c>
      <c r="Y398" s="8" t="s">
        <v>93</v>
      </c>
      <c r="Z398" s="8" t="s">
        <v>94</v>
      </c>
      <c r="AA398" s="8" t="s">
        <v>95</v>
      </c>
      <c r="AB398" s="7" t="s">
        <v>96</v>
      </c>
      <c r="AC398" s="7" t="s">
        <v>99</v>
      </c>
      <c r="AD398" s="7" t="s">
        <v>109</v>
      </c>
    </row>
    <row r="399" spans="1:46" ht="15.75" customHeight="1" thickBot="1" x14ac:dyDescent="0.25">
      <c r="A399" s="1231"/>
      <c r="B399" s="1232"/>
      <c r="C399" s="1233"/>
      <c r="D399" s="1252" t="s">
        <v>57</v>
      </c>
      <c r="E399" s="1274" t="s">
        <v>100</v>
      </c>
      <c r="F399" s="1276" t="s">
        <v>101</v>
      </c>
      <c r="G399" s="1278" t="s">
        <v>102</v>
      </c>
      <c r="H399" s="1279"/>
      <c r="I399" s="1250" t="s">
        <v>89</v>
      </c>
      <c r="J399" s="39" t="s">
        <v>98</v>
      </c>
      <c r="K399" s="39" t="s">
        <v>72</v>
      </c>
      <c r="L399" s="300" t="s">
        <v>71</v>
      </c>
      <c r="M399" s="1316" t="s">
        <v>212</v>
      </c>
      <c r="N399" s="1317"/>
      <c r="O399" s="1317"/>
      <c r="P399" s="1317"/>
      <c r="Q399" s="1318"/>
      <c r="R399" s="1293" t="s">
        <v>219</v>
      </c>
      <c r="S399" s="1294"/>
      <c r="T399" s="1294"/>
      <c r="U399" s="1294"/>
      <c r="V399" s="1294"/>
      <c r="W399" s="1294"/>
      <c r="X399" s="1294"/>
      <c r="Y399" s="1294"/>
      <c r="Z399" s="1294"/>
      <c r="AA399" s="1294"/>
      <c r="AB399" s="1294"/>
      <c r="AC399" s="1319"/>
      <c r="AD399" s="1248" t="s">
        <v>220</v>
      </c>
    </row>
    <row r="400" spans="1:46" ht="15.75" customHeight="1" x14ac:dyDescent="0.2">
      <c r="A400" s="1234" t="s">
        <v>105</v>
      </c>
      <c r="B400" s="1236" t="s">
        <v>106</v>
      </c>
      <c r="C400" s="1238" t="s">
        <v>107</v>
      </c>
      <c r="D400" s="1253"/>
      <c r="E400" s="1275"/>
      <c r="F400" s="1277"/>
      <c r="G400" s="1280" t="s">
        <v>103</v>
      </c>
      <c r="H400" s="1256" t="s">
        <v>104</v>
      </c>
      <c r="I400" s="1251"/>
      <c r="J400" s="1247" t="s">
        <v>217</v>
      </c>
      <c r="K400" s="1247" t="s">
        <v>218</v>
      </c>
      <c r="L400" s="1325" t="s">
        <v>211</v>
      </c>
      <c r="M400" s="1299" t="s">
        <v>213</v>
      </c>
      <c r="N400" s="1303" t="s">
        <v>110</v>
      </c>
      <c r="O400" s="1303" t="s">
        <v>111</v>
      </c>
      <c r="P400" s="1243" t="s">
        <v>81</v>
      </c>
      <c r="Q400" s="1245" t="s">
        <v>82</v>
      </c>
      <c r="R400" s="1321" t="s">
        <v>158</v>
      </c>
      <c r="S400" s="1312"/>
      <c r="T400" s="1312"/>
      <c r="U400" s="1322"/>
      <c r="V400" s="1321" t="s">
        <v>183</v>
      </c>
      <c r="W400" s="1312"/>
      <c r="X400" s="1312"/>
      <c r="Y400" s="1313"/>
      <c r="Z400" s="1321" t="s">
        <v>215</v>
      </c>
      <c r="AA400" s="1312"/>
      <c r="AB400" s="1312"/>
      <c r="AC400" s="1386"/>
      <c r="AD400" s="1249"/>
    </row>
    <row r="401" spans="1:46" ht="39" customHeight="1" thickBot="1" x14ac:dyDescent="0.25">
      <c r="A401" s="1235"/>
      <c r="B401" s="1237"/>
      <c r="C401" s="1239"/>
      <c r="D401" s="1254"/>
      <c r="E401" s="1323"/>
      <c r="F401" s="1324"/>
      <c r="G401" s="1309"/>
      <c r="H401" s="1310"/>
      <c r="I401" s="1315"/>
      <c r="J401" s="1311"/>
      <c r="K401" s="1311"/>
      <c r="L401" s="1326"/>
      <c r="M401" s="1300"/>
      <c r="N401" s="1320"/>
      <c r="O401" s="1304"/>
      <c r="P401" s="1305"/>
      <c r="Q401" s="1306"/>
      <c r="R401" s="317" t="s">
        <v>79</v>
      </c>
      <c r="S401" s="318" t="s">
        <v>88</v>
      </c>
      <c r="T401" s="174" t="s">
        <v>90</v>
      </c>
      <c r="U401" s="175" t="s">
        <v>91</v>
      </c>
      <c r="V401" s="322" t="s">
        <v>79</v>
      </c>
      <c r="W401" s="323" t="s">
        <v>88</v>
      </c>
      <c r="X401" s="174" t="s">
        <v>90</v>
      </c>
      <c r="Y401" s="175" t="s">
        <v>91</v>
      </c>
      <c r="Z401" s="322" t="s">
        <v>79</v>
      </c>
      <c r="AA401" s="323" t="s">
        <v>88</v>
      </c>
      <c r="AB401" s="174" t="s">
        <v>90</v>
      </c>
      <c r="AC401" s="176" t="s">
        <v>91</v>
      </c>
      <c r="AD401" s="1308"/>
    </row>
    <row r="402" spans="1:46" s="299" customFormat="1" ht="30" customHeight="1" x14ac:dyDescent="0.25">
      <c r="A402" s="407"/>
      <c r="B402" s="408"/>
      <c r="C402" s="1116">
        <v>8171</v>
      </c>
      <c r="D402" s="1140" t="s">
        <v>603</v>
      </c>
      <c r="E402" s="51" t="s">
        <v>270</v>
      </c>
      <c r="F402" s="52">
        <v>400</v>
      </c>
      <c r="G402" s="52">
        <v>2013</v>
      </c>
      <c r="H402" s="90">
        <v>2017</v>
      </c>
      <c r="I402" s="206">
        <f>J402+K402+L402+SUM(R402:AD402)</f>
        <v>95400</v>
      </c>
      <c r="J402" s="227">
        <v>837</v>
      </c>
      <c r="K402" s="231">
        <v>62</v>
      </c>
      <c r="L402" s="316">
        <f t="shared" ref="L402" si="45">M402+N402+O402+P402+Q402</f>
        <v>2367</v>
      </c>
      <c r="M402" s="303">
        <v>367</v>
      </c>
      <c r="N402" s="304">
        <v>2000</v>
      </c>
      <c r="O402" s="304">
        <v>0</v>
      </c>
      <c r="P402" s="211">
        <v>0</v>
      </c>
      <c r="Q402" s="231">
        <v>0</v>
      </c>
      <c r="R402" s="331">
        <v>92134</v>
      </c>
      <c r="S402" s="328">
        <v>0</v>
      </c>
      <c r="T402" s="211">
        <v>0</v>
      </c>
      <c r="U402" s="231">
        <v>0</v>
      </c>
      <c r="V402" s="331">
        <v>0</v>
      </c>
      <c r="W402" s="328">
        <v>0</v>
      </c>
      <c r="X402" s="211">
        <v>0</v>
      </c>
      <c r="Y402" s="231">
        <v>0</v>
      </c>
      <c r="Z402" s="331">
        <v>0</v>
      </c>
      <c r="AA402" s="328">
        <v>0</v>
      </c>
      <c r="AB402" s="211">
        <v>0</v>
      </c>
      <c r="AC402" s="231">
        <v>0</v>
      </c>
      <c r="AD402" s="212">
        <v>0</v>
      </c>
      <c r="AE402" s="485"/>
      <c r="AF402" s="485"/>
      <c r="AG402" s="485"/>
      <c r="AH402" s="485"/>
      <c r="AI402" s="485"/>
      <c r="AJ402" s="485"/>
      <c r="AK402" s="485"/>
      <c r="AL402" s="485"/>
      <c r="AM402" s="485"/>
      <c r="AN402" s="485"/>
      <c r="AO402" s="485"/>
      <c r="AP402" s="485"/>
      <c r="AQ402" s="485"/>
      <c r="AR402" s="485"/>
      <c r="AS402" s="485"/>
      <c r="AT402" s="485"/>
    </row>
    <row r="403" spans="1:46" s="299" customFormat="1" ht="30" customHeight="1" thickBot="1" x14ac:dyDescent="0.3">
      <c r="A403" s="407"/>
      <c r="B403" s="409"/>
      <c r="C403" s="1164">
        <v>8194</v>
      </c>
      <c r="D403" s="1117" t="s">
        <v>810</v>
      </c>
      <c r="E403" s="815" t="s">
        <v>239</v>
      </c>
      <c r="F403" s="756">
        <v>400</v>
      </c>
      <c r="G403" s="756">
        <v>2012</v>
      </c>
      <c r="H403" s="757">
        <v>2018</v>
      </c>
      <c r="I403" s="828">
        <f>J403+K403+L403+SUM(R403:AD403)</f>
        <v>21200</v>
      </c>
      <c r="J403" s="672">
        <v>0</v>
      </c>
      <c r="K403" s="781">
        <v>0</v>
      </c>
      <c r="L403" s="1107">
        <f>M403+N403+O403+P403+Q403</f>
        <v>1200</v>
      </c>
      <c r="M403" s="1108">
        <v>0</v>
      </c>
      <c r="N403" s="1109">
        <v>1200</v>
      </c>
      <c r="O403" s="831">
        <v>0</v>
      </c>
      <c r="P403" s="671">
        <v>0</v>
      </c>
      <c r="Q403" s="781">
        <v>0</v>
      </c>
      <c r="R403" s="1118">
        <v>20000</v>
      </c>
      <c r="S403" s="780">
        <v>0</v>
      </c>
      <c r="T403" s="671">
        <v>0</v>
      </c>
      <c r="U403" s="777">
        <v>0</v>
      </c>
      <c r="V403" s="779">
        <v>0</v>
      </c>
      <c r="W403" s="780">
        <v>0</v>
      </c>
      <c r="X403" s="671">
        <v>0</v>
      </c>
      <c r="Y403" s="781">
        <v>0</v>
      </c>
      <c r="Z403" s="1118">
        <v>0</v>
      </c>
      <c r="AA403" s="780">
        <v>0</v>
      </c>
      <c r="AB403" s="671">
        <v>0</v>
      </c>
      <c r="AC403" s="777">
        <v>0</v>
      </c>
      <c r="AD403" s="828">
        <v>0</v>
      </c>
      <c r="AE403" s="485"/>
      <c r="AF403" s="485"/>
      <c r="AG403" s="485"/>
      <c r="AH403" s="485"/>
      <c r="AI403" s="485"/>
      <c r="AJ403" s="485"/>
      <c r="AK403" s="485"/>
      <c r="AL403" s="485"/>
      <c r="AM403" s="485"/>
      <c r="AN403" s="485"/>
      <c r="AO403" s="485"/>
      <c r="AP403" s="485"/>
      <c r="AQ403" s="485"/>
      <c r="AR403" s="485"/>
      <c r="AS403" s="485"/>
      <c r="AT403" s="485"/>
    </row>
    <row r="404" spans="1:46" s="43" customFormat="1" ht="30" customHeight="1" thickBot="1" x14ac:dyDescent="0.3">
      <c r="A404" s="288"/>
      <c r="B404" s="289"/>
      <c r="C404" s="290"/>
      <c r="D404" s="1327" t="s">
        <v>58</v>
      </c>
      <c r="E404" s="1328"/>
      <c r="F404" s="1328"/>
      <c r="G404" s="1328"/>
      <c r="H404" s="1329"/>
      <c r="I404" s="752">
        <f t="shared" ref="I404:AD404" si="46">SUM(I402:I403)</f>
        <v>116600</v>
      </c>
      <c r="J404" s="752">
        <f t="shared" si="46"/>
        <v>837</v>
      </c>
      <c r="K404" s="752">
        <f t="shared" si="46"/>
        <v>62</v>
      </c>
      <c r="L404" s="752">
        <f t="shared" si="46"/>
        <v>3567</v>
      </c>
      <c r="M404" s="752">
        <f t="shared" si="46"/>
        <v>367</v>
      </c>
      <c r="N404" s="752">
        <f t="shared" si="46"/>
        <v>3200</v>
      </c>
      <c r="O404" s="752">
        <f t="shared" si="46"/>
        <v>0</v>
      </c>
      <c r="P404" s="752">
        <f t="shared" si="46"/>
        <v>0</v>
      </c>
      <c r="Q404" s="752">
        <f t="shared" si="46"/>
        <v>0</v>
      </c>
      <c r="R404" s="752">
        <f t="shared" si="46"/>
        <v>112134</v>
      </c>
      <c r="S404" s="752">
        <f t="shared" si="46"/>
        <v>0</v>
      </c>
      <c r="T404" s="752">
        <f t="shared" si="46"/>
        <v>0</v>
      </c>
      <c r="U404" s="752">
        <f t="shared" si="46"/>
        <v>0</v>
      </c>
      <c r="V404" s="752">
        <f t="shared" si="46"/>
        <v>0</v>
      </c>
      <c r="W404" s="752">
        <f t="shared" si="46"/>
        <v>0</v>
      </c>
      <c r="X404" s="752">
        <f t="shared" si="46"/>
        <v>0</v>
      </c>
      <c r="Y404" s="752">
        <f t="shared" si="46"/>
        <v>0</v>
      </c>
      <c r="Z404" s="752">
        <f t="shared" si="46"/>
        <v>0</v>
      </c>
      <c r="AA404" s="752">
        <f t="shared" si="46"/>
        <v>0</v>
      </c>
      <c r="AB404" s="752">
        <f t="shared" si="46"/>
        <v>0</v>
      </c>
      <c r="AC404" s="752">
        <f t="shared" si="46"/>
        <v>0</v>
      </c>
      <c r="AD404" s="752">
        <f t="shared" si="46"/>
        <v>0</v>
      </c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</row>
    <row r="405" spans="1:46" s="43" customFormat="1" ht="7.5" customHeight="1" thickBot="1" x14ac:dyDescent="0.3">
      <c r="A405" s="68"/>
      <c r="B405" s="68"/>
      <c r="C405" s="68"/>
      <c r="D405" s="268"/>
      <c r="E405" s="268"/>
      <c r="F405" s="268"/>
      <c r="G405" s="268"/>
      <c r="H405" s="268"/>
      <c r="I405" s="113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</row>
    <row r="406" spans="1:46" s="4" customFormat="1" ht="15.95" customHeight="1" x14ac:dyDescent="0.25">
      <c r="A406" s="68"/>
      <c r="B406" s="68"/>
      <c r="C406" s="68"/>
      <c r="D406" s="25" t="s">
        <v>83</v>
      </c>
      <c r="E406" s="202"/>
      <c r="F406" s="202"/>
      <c r="G406" s="202"/>
      <c r="H406" s="202"/>
      <c r="I406" s="10" t="s">
        <v>74</v>
      </c>
      <c r="J406" s="85" t="s">
        <v>108</v>
      </c>
      <c r="K406" s="17" t="s">
        <v>84</v>
      </c>
      <c r="L406" s="17"/>
      <c r="M406" s="17" t="s">
        <v>115</v>
      </c>
      <c r="N406" s="85"/>
      <c r="O406" s="85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78"/>
      <c r="AA406" s="75"/>
      <c r="AB406" s="75"/>
      <c r="AC406" s="76"/>
      <c r="AD406" s="16"/>
      <c r="AE406" s="947"/>
      <c r="AF406" s="947"/>
      <c r="AG406" s="947"/>
      <c r="AH406" s="947"/>
      <c r="AI406" s="947"/>
      <c r="AJ406" s="947"/>
      <c r="AK406" s="947"/>
      <c r="AL406" s="947"/>
      <c r="AM406" s="947"/>
      <c r="AN406" s="947"/>
      <c r="AO406" s="947"/>
      <c r="AP406" s="947"/>
      <c r="AQ406" s="947"/>
      <c r="AR406" s="947"/>
      <c r="AS406" s="947"/>
      <c r="AT406" s="947"/>
    </row>
    <row r="407" spans="1:46" s="4" customFormat="1" ht="15.95" customHeight="1" x14ac:dyDescent="0.25">
      <c r="A407" s="58"/>
      <c r="B407" s="58"/>
      <c r="C407" s="58"/>
      <c r="D407" s="13"/>
      <c r="E407" s="203"/>
      <c r="F407" s="203"/>
      <c r="G407" s="203"/>
      <c r="H407" s="203"/>
      <c r="I407" s="12" t="s">
        <v>75</v>
      </c>
      <c r="J407" s="20" t="s">
        <v>108</v>
      </c>
      <c r="K407" s="18" t="s">
        <v>85</v>
      </c>
      <c r="L407" s="18"/>
      <c r="M407" s="18" t="s">
        <v>112</v>
      </c>
      <c r="N407" s="20"/>
      <c r="O407" s="20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80"/>
      <c r="AA407" s="76"/>
      <c r="AB407" s="76"/>
      <c r="AC407" s="76"/>
      <c r="AD407" s="16"/>
      <c r="AE407" s="947"/>
      <c r="AF407" s="947"/>
      <c r="AG407" s="947"/>
      <c r="AH407" s="947"/>
      <c r="AI407" s="947"/>
      <c r="AJ407" s="947"/>
      <c r="AK407" s="947"/>
      <c r="AL407" s="947"/>
      <c r="AM407" s="947"/>
      <c r="AN407" s="947"/>
      <c r="AO407" s="947"/>
      <c r="AP407" s="947"/>
      <c r="AQ407" s="947"/>
      <c r="AR407" s="947"/>
      <c r="AS407" s="947"/>
      <c r="AT407" s="947"/>
    </row>
    <row r="408" spans="1:46" s="3" customFormat="1" ht="15.95" customHeight="1" x14ac:dyDescent="0.25">
      <c r="A408" s="65"/>
      <c r="B408" s="66"/>
      <c r="C408" s="67"/>
      <c r="D408" s="81"/>
      <c r="E408" s="203"/>
      <c r="F408" s="203"/>
      <c r="G408" s="203"/>
      <c r="H408" s="203"/>
      <c r="I408" s="12" t="s">
        <v>76</v>
      </c>
      <c r="J408" s="20" t="s">
        <v>108</v>
      </c>
      <c r="K408" s="21" t="s">
        <v>221</v>
      </c>
      <c r="L408" s="18"/>
      <c r="M408" s="20"/>
      <c r="N408" s="20"/>
      <c r="O408" s="20"/>
      <c r="P408" s="21"/>
      <c r="Q408" s="79"/>
      <c r="R408" s="79"/>
      <c r="S408" s="79"/>
      <c r="T408" s="79"/>
      <c r="U408" s="79"/>
      <c r="V408" s="79"/>
      <c r="W408" s="79"/>
      <c r="X408" s="79"/>
      <c r="Y408" s="79"/>
      <c r="Z408" s="82"/>
      <c r="AA408" s="9"/>
      <c r="AB408" s="9"/>
      <c r="AE408" s="947"/>
      <c r="AF408" s="947"/>
      <c r="AG408" s="947"/>
      <c r="AH408" s="947"/>
      <c r="AI408" s="947"/>
      <c r="AJ408" s="947"/>
      <c r="AK408" s="947"/>
      <c r="AL408" s="947"/>
      <c r="AM408" s="947"/>
      <c r="AN408" s="947"/>
      <c r="AO408" s="947"/>
      <c r="AP408" s="947"/>
      <c r="AQ408" s="947"/>
      <c r="AR408" s="947"/>
      <c r="AS408" s="947"/>
      <c r="AT408" s="947"/>
    </row>
    <row r="409" spans="1:46" s="3" customFormat="1" ht="15.95" customHeight="1" thickBot="1" x14ac:dyDescent="0.3">
      <c r="A409" s="4"/>
      <c r="B409" s="66"/>
      <c r="C409" s="67"/>
      <c r="D409" s="83"/>
      <c r="E409" s="204"/>
      <c r="F409" s="204"/>
      <c r="G409" s="204"/>
      <c r="H409" s="204"/>
      <c r="I409" s="11" t="s">
        <v>77</v>
      </c>
      <c r="J409" s="22" t="s">
        <v>108</v>
      </c>
      <c r="K409" s="23" t="s">
        <v>222</v>
      </c>
      <c r="L409" s="24"/>
      <c r="M409" s="22"/>
      <c r="N409" s="22"/>
      <c r="O409" s="22"/>
      <c r="P409" s="23"/>
      <c r="Q409" s="35"/>
      <c r="R409" s="35"/>
      <c r="S409" s="35"/>
      <c r="T409" s="35"/>
      <c r="U409" s="35"/>
      <c r="V409" s="35"/>
      <c r="W409" s="35"/>
      <c r="X409" s="35"/>
      <c r="Y409" s="35"/>
      <c r="Z409" s="14"/>
      <c r="AE409" s="947"/>
      <c r="AF409" s="947"/>
      <c r="AG409" s="947"/>
      <c r="AH409" s="947"/>
      <c r="AI409" s="947"/>
      <c r="AJ409" s="947"/>
      <c r="AK409" s="947"/>
      <c r="AL409" s="947"/>
      <c r="AM409" s="947"/>
      <c r="AN409" s="947"/>
      <c r="AO409" s="947"/>
      <c r="AP409" s="947"/>
      <c r="AQ409" s="947"/>
      <c r="AR409" s="947"/>
      <c r="AS409" s="947"/>
      <c r="AT409" s="947"/>
    </row>
    <row r="410" spans="1:46" s="43" customFormat="1" ht="7.5" customHeight="1" x14ac:dyDescent="0.25">
      <c r="A410" s="68"/>
      <c r="B410" s="68"/>
      <c r="C410" s="68"/>
      <c r="D410" s="268"/>
      <c r="E410" s="268"/>
      <c r="F410" s="268"/>
      <c r="G410" s="268"/>
      <c r="H410" s="268"/>
      <c r="I410" s="113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947"/>
      <c r="AF410" s="947"/>
      <c r="AG410" s="947"/>
      <c r="AH410" s="947"/>
      <c r="AI410" s="947"/>
      <c r="AJ410" s="947"/>
      <c r="AK410" s="947"/>
      <c r="AL410" s="947"/>
      <c r="AM410" s="947"/>
      <c r="AN410" s="947"/>
      <c r="AO410" s="947"/>
      <c r="AP410" s="947"/>
      <c r="AQ410" s="947"/>
      <c r="AR410" s="947"/>
      <c r="AS410" s="947"/>
      <c r="AT410" s="947"/>
    </row>
    <row r="411" spans="1:46" s="9" customFormat="1" ht="15.95" customHeight="1" x14ac:dyDescent="0.25">
      <c r="A411" s="273"/>
      <c r="B411" s="274"/>
      <c r="C411" s="275"/>
      <c r="D411" s="147"/>
      <c r="E411" s="263"/>
      <c r="F411" s="263"/>
      <c r="G411" s="263"/>
      <c r="H411" s="263"/>
      <c r="I411" s="264"/>
      <c r="J411" s="265"/>
      <c r="K411" s="266"/>
      <c r="L411" s="267"/>
      <c r="M411" s="265"/>
      <c r="N411" s="265"/>
      <c r="O411" s="265"/>
      <c r="P411" s="266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C411" s="1330"/>
      <c r="AD411" s="1330"/>
      <c r="AE411" s="166"/>
      <c r="AF411" s="166"/>
      <c r="AG411" s="166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</row>
    <row r="412" spans="1:46" s="9" customFormat="1" ht="15.95" customHeight="1" x14ac:dyDescent="0.25">
      <c r="A412" s="273"/>
      <c r="B412" s="274"/>
      <c r="C412" s="275"/>
      <c r="D412" s="147"/>
      <c r="E412" s="263"/>
      <c r="F412" s="263"/>
      <c r="G412" s="263"/>
      <c r="H412" s="263"/>
      <c r="I412" s="264"/>
      <c r="J412" s="265"/>
      <c r="K412" s="266"/>
      <c r="L412" s="267"/>
      <c r="M412" s="265"/>
      <c r="N412" s="265"/>
      <c r="O412" s="265"/>
      <c r="P412" s="266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C412" s="582"/>
      <c r="AD412" s="582"/>
      <c r="AE412" s="166"/>
      <c r="AF412" s="166"/>
      <c r="AG412" s="166"/>
      <c r="AH412" s="166"/>
      <c r="AI412" s="166"/>
      <c r="AJ412" s="166"/>
      <c r="AK412" s="166"/>
      <c r="AL412" s="166"/>
      <c r="AM412" s="166"/>
      <c r="AN412" s="166"/>
      <c r="AO412" s="166"/>
      <c r="AP412" s="166"/>
      <c r="AQ412" s="166"/>
      <c r="AR412" s="166"/>
      <c r="AS412" s="166"/>
      <c r="AT412" s="166"/>
    </row>
    <row r="413" spans="1:46" s="9" customFormat="1" ht="15.95" customHeight="1" x14ac:dyDescent="0.25">
      <c r="A413" s="273"/>
      <c r="B413" s="274"/>
      <c r="C413" s="275"/>
      <c r="D413" s="147"/>
      <c r="E413" s="263"/>
      <c r="F413" s="263"/>
      <c r="G413" s="263"/>
      <c r="H413" s="263"/>
      <c r="I413" s="264"/>
      <c r="J413" s="265"/>
      <c r="K413" s="266"/>
      <c r="L413" s="267"/>
      <c r="M413" s="265"/>
      <c r="N413" s="265"/>
      <c r="O413" s="265"/>
      <c r="P413" s="266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C413" s="1330" t="s">
        <v>177</v>
      </c>
      <c r="AD413" s="1330"/>
      <c r="AE413" s="166"/>
      <c r="AF413" s="166"/>
      <c r="AG413" s="166"/>
      <c r="AH413" s="166"/>
      <c r="AI413" s="166"/>
      <c r="AJ413" s="166"/>
      <c r="AK413" s="166"/>
      <c r="AL413" s="166"/>
      <c r="AM413" s="166"/>
      <c r="AN413" s="166"/>
      <c r="AO413" s="166"/>
      <c r="AP413" s="166"/>
      <c r="AQ413" s="166"/>
      <c r="AR413" s="166"/>
      <c r="AS413" s="166"/>
      <c r="AT413" s="166"/>
    </row>
    <row r="414" spans="1:46" ht="24.75" customHeight="1" x14ac:dyDescent="0.25">
      <c r="A414" s="6"/>
      <c r="D414" s="117" t="s">
        <v>1</v>
      </c>
      <c r="E414" s="177" t="s">
        <v>8</v>
      </c>
      <c r="F414" s="177"/>
      <c r="G414" s="177"/>
      <c r="H414" s="177"/>
      <c r="I414" s="177"/>
      <c r="J414" s="168"/>
      <c r="K414" s="15"/>
      <c r="L414" s="15"/>
      <c r="M414" s="15"/>
      <c r="N414" s="15"/>
      <c r="O414" s="15"/>
      <c r="P414" s="15"/>
      <c r="Q414" s="1"/>
      <c r="AD414" s="5" t="s">
        <v>87</v>
      </c>
    </row>
    <row r="415" spans="1:46" ht="15" customHeight="1" thickBot="1" x14ac:dyDescent="0.3">
      <c r="A415" s="1228" t="s">
        <v>154</v>
      </c>
      <c r="B415" s="1229"/>
      <c r="C415" s="1230"/>
      <c r="D415" s="184" t="s">
        <v>168</v>
      </c>
      <c r="I415" s="7" t="s">
        <v>59</v>
      </c>
      <c r="J415" s="7" t="s">
        <v>60</v>
      </c>
      <c r="K415" s="7" t="s">
        <v>61</v>
      </c>
      <c r="L415" s="7" t="s">
        <v>62</v>
      </c>
      <c r="M415" s="7" t="s">
        <v>63</v>
      </c>
      <c r="N415" s="7" t="s">
        <v>64</v>
      </c>
      <c r="O415" s="7" t="s">
        <v>65</v>
      </c>
      <c r="P415" s="8" t="s">
        <v>66</v>
      </c>
      <c r="Q415" s="8" t="s">
        <v>67</v>
      </c>
      <c r="R415" s="8" t="s">
        <v>68</v>
      </c>
      <c r="S415" s="8" t="s">
        <v>69</v>
      </c>
      <c r="T415" s="8" t="s">
        <v>70</v>
      </c>
      <c r="U415" s="8" t="s">
        <v>73</v>
      </c>
      <c r="V415" s="8" t="s">
        <v>78</v>
      </c>
      <c r="W415" s="8" t="s">
        <v>86</v>
      </c>
      <c r="X415" s="8" t="s">
        <v>92</v>
      </c>
      <c r="Y415" s="8" t="s">
        <v>93</v>
      </c>
      <c r="Z415" s="8" t="s">
        <v>94</v>
      </c>
      <c r="AA415" s="8" t="s">
        <v>95</v>
      </c>
      <c r="AB415" s="7" t="s">
        <v>96</v>
      </c>
      <c r="AC415" s="7" t="s">
        <v>99</v>
      </c>
      <c r="AD415" s="7" t="s">
        <v>109</v>
      </c>
    </row>
    <row r="416" spans="1:46" ht="15.75" customHeight="1" thickBot="1" x14ac:dyDescent="0.25">
      <c r="A416" s="1231"/>
      <c r="B416" s="1232"/>
      <c r="C416" s="1233"/>
      <c r="D416" s="1252" t="s">
        <v>57</v>
      </c>
      <c r="E416" s="1274" t="s">
        <v>100</v>
      </c>
      <c r="F416" s="1276" t="s">
        <v>101</v>
      </c>
      <c r="G416" s="1278" t="s">
        <v>102</v>
      </c>
      <c r="H416" s="1279"/>
      <c r="I416" s="1250" t="s">
        <v>89</v>
      </c>
      <c r="J416" s="39" t="s">
        <v>98</v>
      </c>
      <c r="K416" s="39" t="s">
        <v>72</v>
      </c>
      <c r="L416" s="300" t="s">
        <v>71</v>
      </c>
      <c r="M416" s="1316" t="s">
        <v>212</v>
      </c>
      <c r="N416" s="1317"/>
      <c r="O416" s="1317"/>
      <c r="P416" s="1317"/>
      <c r="Q416" s="1318"/>
      <c r="R416" s="1293" t="s">
        <v>219</v>
      </c>
      <c r="S416" s="1294"/>
      <c r="T416" s="1294"/>
      <c r="U416" s="1294"/>
      <c r="V416" s="1294"/>
      <c r="W416" s="1294"/>
      <c r="X416" s="1294"/>
      <c r="Y416" s="1294"/>
      <c r="Z416" s="1294"/>
      <c r="AA416" s="1294"/>
      <c r="AB416" s="1294"/>
      <c r="AC416" s="1319"/>
      <c r="AD416" s="1248" t="s">
        <v>220</v>
      </c>
    </row>
    <row r="417" spans="1:46" ht="15.75" customHeight="1" x14ac:dyDescent="0.2">
      <c r="A417" s="1234" t="s">
        <v>105</v>
      </c>
      <c r="B417" s="1236" t="s">
        <v>106</v>
      </c>
      <c r="C417" s="1238" t="s">
        <v>107</v>
      </c>
      <c r="D417" s="1253"/>
      <c r="E417" s="1275"/>
      <c r="F417" s="1277"/>
      <c r="G417" s="1280" t="s">
        <v>103</v>
      </c>
      <c r="H417" s="1256" t="s">
        <v>104</v>
      </c>
      <c r="I417" s="1251"/>
      <c r="J417" s="1247" t="s">
        <v>217</v>
      </c>
      <c r="K417" s="1247" t="s">
        <v>218</v>
      </c>
      <c r="L417" s="1325" t="s">
        <v>211</v>
      </c>
      <c r="M417" s="1299" t="s">
        <v>213</v>
      </c>
      <c r="N417" s="1303" t="s">
        <v>110</v>
      </c>
      <c r="O417" s="1303" t="s">
        <v>111</v>
      </c>
      <c r="P417" s="1243" t="s">
        <v>81</v>
      </c>
      <c r="Q417" s="1245" t="s">
        <v>82</v>
      </c>
      <c r="R417" s="1321" t="s">
        <v>158</v>
      </c>
      <c r="S417" s="1312"/>
      <c r="T417" s="1312"/>
      <c r="U417" s="1322"/>
      <c r="V417" s="1321" t="s">
        <v>183</v>
      </c>
      <c r="W417" s="1312"/>
      <c r="X417" s="1312"/>
      <c r="Y417" s="1313"/>
      <c r="Z417" s="1321" t="s">
        <v>215</v>
      </c>
      <c r="AA417" s="1312"/>
      <c r="AB417" s="1312"/>
      <c r="AC417" s="1386"/>
      <c r="AD417" s="1249"/>
    </row>
    <row r="418" spans="1:46" ht="39" customHeight="1" thickBot="1" x14ac:dyDescent="0.25">
      <c r="A418" s="1235"/>
      <c r="B418" s="1237"/>
      <c r="C418" s="1239"/>
      <c r="D418" s="1254"/>
      <c r="E418" s="1323"/>
      <c r="F418" s="1324"/>
      <c r="G418" s="1309"/>
      <c r="H418" s="1310"/>
      <c r="I418" s="1315"/>
      <c r="J418" s="1311"/>
      <c r="K418" s="1311"/>
      <c r="L418" s="1326"/>
      <c r="M418" s="1300"/>
      <c r="N418" s="1320"/>
      <c r="O418" s="1304"/>
      <c r="P418" s="1305"/>
      <c r="Q418" s="1306"/>
      <c r="R418" s="317" t="s">
        <v>79</v>
      </c>
      <c r="S418" s="318" t="s">
        <v>88</v>
      </c>
      <c r="T418" s="174" t="s">
        <v>90</v>
      </c>
      <c r="U418" s="175" t="s">
        <v>91</v>
      </c>
      <c r="V418" s="322" t="s">
        <v>79</v>
      </c>
      <c r="W418" s="323" t="s">
        <v>88</v>
      </c>
      <c r="X418" s="174" t="s">
        <v>90</v>
      </c>
      <c r="Y418" s="175" t="s">
        <v>91</v>
      </c>
      <c r="Z418" s="322" t="s">
        <v>79</v>
      </c>
      <c r="AA418" s="323" t="s">
        <v>88</v>
      </c>
      <c r="AB418" s="174" t="s">
        <v>90</v>
      </c>
      <c r="AC418" s="176" t="s">
        <v>91</v>
      </c>
      <c r="AD418" s="1308"/>
    </row>
    <row r="419" spans="1:46" s="42" customFormat="1" ht="30" customHeight="1" thickBot="1" x14ac:dyDescent="0.3">
      <c r="A419" s="524"/>
      <c r="B419" s="525"/>
      <c r="C419" s="923">
        <v>6207</v>
      </c>
      <c r="D419" s="1142" t="s">
        <v>637</v>
      </c>
      <c r="E419" s="188" t="s">
        <v>239</v>
      </c>
      <c r="F419" s="189">
        <v>400</v>
      </c>
      <c r="G419" s="189">
        <v>2014</v>
      </c>
      <c r="H419" s="205">
        <v>2018</v>
      </c>
      <c r="I419" s="219">
        <f>J419+K419+L419+SUM(R419:AD419)</f>
        <v>33000</v>
      </c>
      <c r="J419" s="215">
        <v>0</v>
      </c>
      <c r="K419" s="218">
        <v>0</v>
      </c>
      <c r="L419" s="301">
        <f t="shared" ref="L419" si="47">M419+N419+O419+P419+Q419</f>
        <v>3000</v>
      </c>
      <c r="M419" s="305">
        <v>700</v>
      </c>
      <c r="N419" s="306">
        <v>2300</v>
      </c>
      <c r="O419" s="306">
        <v>0</v>
      </c>
      <c r="P419" s="217">
        <v>0</v>
      </c>
      <c r="Q419" s="218"/>
      <c r="R419" s="319">
        <v>25000</v>
      </c>
      <c r="S419" s="320">
        <v>0</v>
      </c>
      <c r="T419" s="217">
        <v>0</v>
      </c>
      <c r="U419" s="218">
        <v>0</v>
      </c>
      <c r="V419" s="319">
        <v>5000</v>
      </c>
      <c r="W419" s="320">
        <v>0</v>
      </c>
      <c r="X419" s="217">
        <v>0</v>
      </c>
      <c r="Y419" s="218">
        <v>0</v>
      </c>
      <c r="Z419" s="319">
        <v>0</v>
      </c>
      <c r="AA419" s="320">
        <v>0</v>
      </c>
      <c r="AB419" s="217">
        <v>0</v>
      </c>
      <c r="AC419" s="218">
        <v>0</v>
      </c>
      <c r="AD419" s="216">
        <v>0</v>
      </c>
      <c r="AE419" s="485"/>
      <c r="AF419" s="485"/>
      <c r="AG419" s="485"/>
      <c r="AH419" s="485"/>
      <c r="AI419" s="485"/>
      <c r="AJ419" s="485"/>
      <c r="AK419" s="485"/>
      <c r="AL419" s="485"/>
      <c r="AM419" s="485"/>
      <c r="AN419" s="485"/>
      <c r="AO419" s="485"/>
      <c r="AP419" s="485"/>
      <c r="AQ419" s="485"/>
      <c r="AR419" s="485"/>
      <c r="AS419" s="485"/>
      <c r="AT419" s="485"/>
    </row>
    <row r="420" spans="1:46" s="43" customFormat="1" ht="30" customHeight="1" thickBot="1" x14ac:dyDescent="0.3">
      <c r="A420" s="288"/>
      <c r="B420" s="289"/>
      <c r="C420" s="290"/>
      <c r="D420" s="1445" t="s">
        <v>58</v>
      </c>
      <c r="E420" s="1446"/>
      <c r="F420" s="1446"/>
      <c r="G420" s="1446"/>
      <c r="H420" s="1446"/>
      <c r="I420" s="752">
        <f t="shared" ref="I420:AD420" si="48">SUM(I419:I419)</f>
        <v>33000</v>
      </c>
      <c r="J420" s="1101">
        <f t="shared" si="48"/>
        <v>0</v>
      </c>
      <c r="K420" s="752">
        <f t="shared" si="48"/>
        <v>0</v>
      </c>
      <c r="L420" s="752">
        <f t="shared" si="48"/>
        <v>3000</v>
      </c>
      <c r="M420" s="752">
        <f t="shared" si="48"/>
        <v>700</v>
      </c>
      <c r="N420" s="752">
        <f t="shared" si="48"/>
        <v>2300</v>
      </c>
      <c r="O420" s="752">
        <f t="shared" si="48"/>
        <v>0</v>
      </c>
      <c r="P420" s="752">
        <f t="shared" si="48"/>
        <v>0</v>
      </c>
      <c r="Q420" s="752">
        <f t="shared" si="48"/>
        <v>0</v>
      </c>
      <c r="R420" s="752">
        <f t="shared" si="48"/>
        <v>25000</v>
      </c>
      <c r="S420" s="752">
        <f t="shared" si="48"/>
        <v>0</v>
      </c>
      <c r="T420" s="752">
        <f t="shared" si="48"/>
        <v>0</v>
      </c>
      <c r="U420" s="752">
        <f t="shared" si="48"/>
        <v>0</v>
      </c>
      <c r="V420" s="752">
        <f t="shared" si="48"/>
        <v>5000</v>
      </c>
      <c r="W420" s="752">
        <f t="shared" si="48"/>
        <v>0</v>
      </c>
      <c r="X420" s="752">
        <f t="shared" si="48"/>
        <v>0</v>
      </c>
      <c r="Y420" s="752">
        <f t="shared" si="48"/>
        <v>0</v>
      </c>
      <c r="Z420" s="752">
        <f t="shared" si="48"/>
        <v>0</v>
      </c>
      <c r="AA420" s="752">
        <f t="shared" si="48"/>
        <v>0</v>
      </c>
      <c r="AB420" s="752">
        <f t="shared" si="48"/>
        <v>0</v>
      </c>
      <c r="AC420" s="752">
        <f t="shared" si="48"/>
        <v>0</v>
      </c>
      <c r="AD420" s="752">
        <f t="shared" si="48"/>
        <v>0</v>
      </c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</row>
    <row r="421" spans="1:46" s="9" customFormat="1" ht="15.95" customHeight="1" x14ac:dyDescent="0.25">
      <c r="A421" s="273"/>
      <c r="B421" s="274"/>
      <c r="C421" s="275"/>
      <c r="D421" s="147"/>
      <c r="E421" s="263"/>
      <c r="F421" s="263"/>
      <c r="G421" s="263"/>
      <c r="H421" s="263"/>
      <c r="I421" s="264"/>
      <c r="J421" s="265"/>
      <c r="K421" s="266"/>
      <c r="L421" s="267"/>
      <c r="M421" s="265"/>
      <c r="N421" s="265"/>
      <c r="O421" s="265"/>
      <c r="P421" s="266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E421" s="166"/>
      <c r="AF421" s="166"/>
      <c r="AG421" s="166"/>
      <c r="AH421" s="166"/>
      <c r="AI421" s="166"/>
      <c r="AJ421" s="166"/>
      <c r="AK421" s="166"/>
      <c r="AL421" s="166"/>
      <c r="AM421" s="166"/>
      <c r="AN421" s="166"/>
      <c r="AO421" s="166"/>
      <c r="AP421" s="166"/>
      <c r="AQ421" s="166"/>
      <c r="AR421" s="166"/>
      <c r="AS421" s="166"/>
      <c r="AT421" s="166"/>
    </row>
    <row r="422" spans="1:46" s="9" customFormat="1" ht="15.95" customHeight="1" x14ac:dyDescent="0.25">
      <c r="A422" s="273"/>
      <c r="B422" s="274"/>
      <c r="C422" s="275"/>
      <c r="D422" s="147"/>
      <c r="E422" s="263"/>
      <c r="F422" s="263"/>
      <c r="G422" s="263"/>
      <c r="H422" s="263"/>
      <c r="I422" s="264"/>
      <c r="J422" s="265"/>
      <c r="K422" s="266"/>
      <c r="L422" s="267"/>
      <c r="M422" s="265"/>
      <c r="N422" s="265"/>
      <c r="O422" s="265"/>
      <c r="P422" s="266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E422" s="166"/>
      <c r="AF422" s="166"/>
      <c r="AG422" s="166"/>
      <c r="AH422" s="166"/>
      <c r="AI422" s="166"/>
      <c r="AJ422" s="166"/>
      <c r="AK422" s="166"/>
      <c r="AL422" s="166"/>
      <c r="AM422" s="166"/>
      <c r="AN422" s="166"/>
      <c r="AO422" s="166"/>
      <c r="AP422" s="166"/>
      <c r="AQ422" s="166"/>
      <c r="AR422" s="166"/>
      <c r="AS422" s="166"/>
      <c r="AT422" s="166"/>
    </row>
    <row r="423" spans="1:46" s="9" customFormat="1" ht="15.95" customHeight="1" x14ac:dyDescent="0.25">
      <c r="A423" s="273"/>
      <c r="B423" s="274"/>
      <c r="C423" s="275"/>
      <c r="D423" s="147"/>
      <c r="E423" s="263"/>
      <c r="F423" s="263"/>
      <c r="G423" s="263"/>
      <c r="H423" s="263"/>
      <c r="I423" s="264"/>
      <c r="J423" s="265"/>
      <c r="K423" s="266"/>
      <c r="L423" s="267"/>
      <c r="M423" s="265"/>
      <c r="N423" s="265"/>
      <c r="O423" s="265"/>
      <c r="P423" s="266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C423" s="1330"/>
      <c r="AD423" s="1330"/>
      <c r="AE423" s="166"/>
      <c r="AF423" s="166"/>
      <c r="AG423" s="166"/>
      <c r="AH423" s="166"/>
      <c r="AI423" s="166"/>
      <c r="AJ423" s="166"/>
      <c r="AK423" s="166"/>
      <c r="AL423" s="166"/>
      <c r="AM423" s="166"/>
      <c r="AN423" s="166"/>
      <c r="AO423" s="166"/>
      <c r="AP423" s="166"/>
      <c r="AQ423" s="166"/>
      <c r="AR423" s="166"/>
      <c r="AS423" s="166"/>
      <c r="AT423" s="166"/>
    </row>
    <row r="424" spans="1:46" ht="24.75" customHeight="1" x14ac:dyDescent="0.25">
      <c r="A424" s="6"/>
      <c r="D424" s="117" t="s">
        <v>1</v>
      </c>
      <c r="E424" s="177" t="s">
        <v>8</v>
      </c>
      <c r="F424" s="177"/>
      <c r="G424" s="177"/>
      <c r="H424" s="177"/>
      <c r="I424" s="177"/>
      <c r="J424" s="168"/>
      <c r="K424" s="15"/>
      <c r="L424" s="15"/>
      <c r="M424" s="15"/>
      <c r="N424" s="15"/>
      <c r="O424" s="15"/>
      <c r="P424" s="15"/>
      <c r="Q424" s="1"/>
      <c r="AD424" s="5" t="s">
        <v>87</v>
      </c>
    </row>
    <row r="425" spans="1:46" ht="15" customHeight="1" thickBot="1" x14ac:dyDescent="0.3">
      <c r="A425" s="1228" t="s">
        <v>154</v>
      </c>
      <c r="B425" s="1229"/>
      <c r="C425" s="1230"/>
      <c r="D425" s="184" t="s">
        <v>50</v>
      </c>
      <c r="I425" s="7" t="s">
        <v>59</v>
      </c>
      <c r="J425" s="7" t="s">
        <v>60</v>
      </c>
      <c r="K425" s="7" t="s">
        <v>61</v>
      </c>
      <c r="L425" s="7" t="s">
        <v>62</v>
      </c>
      <c r="M425" s="7" t="s">
        <v>63</v>
      </c>
      <c r="N425" s="7" t="s">
        <v>64</v>
      </c>
      <c r="O425" s="7" t="s">
        <v>65</v>
      </c>
      <c r="P425" s="8" t="s">
        <v>66</v>
      </c>
      <c r="Q425" s="8" t="s">
        <v>67</v>
      </c>
      <c r="R425" s="8" t="s">
        <v>68</v>
      </c>
      <c r="S425" s="8" t="s">
        <v>69</v>
      </c>
      <c r="T425" s="8" t="s">
        <v>70</v>
      </c>
      <c r="U425" s="8" t="s">
        <v>73</v>
      </c>
      <c r="V425" s="8" t="s">
        <v>78</v>
      </c>
      <c r="W425" s="8" t="s">
        <v>86</v>
      </c>
      <c r="X425" s="8" t="s">
        <v>92</v>
      </c>
      <c r="Y425" s="8" t="s">
        <v>93</v>
      </c>
      <c r="Z425" s="8" t="s">
        <v>94</v>
      </c>
      <c r="AA425" s="8" t="s">
        <v>95</v>
      </c>
      <c r="AB425" s="7" t="s">
        <v>96</v>
      </c>
      <c r="AC425" s="7" t="s">
        <v>99</v>
      </c>
      <c r="AD425" s="7" t="s">
        <v>109</v>
      </c>
    </row>
    <row r="426" spans="1:46" ht="15.75" customHeight="1" thickBot="1" x14ac:dyDescent="0.25">
      <c r="A426" s="1231"/>
      <c r="B426" s="1232"/>
      <c r="C426" s="1233"/>
      <c r="D426" s="1252" t="s">
        <v>57</v>
      </c>
      <c r="E426" s="1274" t="s">
        <v>100</v>
      </c>
      <c r="F426" s="1276" t="s">
        <v>101</v>
      </c>
      <c r="G426" s="1278" t="s">
        <v>102</v>
      </c>
      <c r="H426" s="1279"/>
      <c r="I426" s="1250" t="s">
        <v>89</v>
      </c>
      <c r="J426" s="39" t="s">
        <v>98</v>
      </c>
      <c r="K426" s="39" t="s">
        <v>72</v>
      </c>
      <c r="L426" s="300" t="s">
        <v>71</v>
      </c>
      <c r="M426" s="1316" t="s">
        <v>212</v>
      </c>
      <c r="N426" s="1317"/>
      <c r="O426" s="1317"/>
      <c r="P426" s="1317"/>
      <c r="Q426" s="1318"/>
      <c r="R426" s="1293" t="s">
        <v>219</v>
      </c>
      <c r="S426" s="1294"/>
      <c r="T426" s="1294"/>
      <c r="U426" s="1294"/>
      <c r="V426" s="1294"/>
      <c r="W426" s="1294"/>
      <c r="X426" s="1294"/>
      <c r="Y426" s="1294"/>
      <c r="Z426" s="1294"/>
      <c r="AA426" s="1294"/>
      <c r="AB426" s="1294"/>
      <c r="AC426" s="1319"/>
      <c r="AD426" s="1248" t="s">
        <v>220</v>
      </c>
    </row>
    <row r="427" spans="1:46" ht="15.75" customHeight="1" x14ac:dyDescent="0.2">
      <c r="A427" s="1234" t="s">
        <v>105</v>
      </c>
      <c r="B427" s="1236" t="s">
        <v>106</v>
      </c>
      <c r="C427" s="1238" t="s">
        <v>107</v>
      </c>
      <c r="D427" s="1253"/>
      <c r="E427" s="1275"/>
      <c r="F427" s="1277"/>
      <c r="G427" s="1280" t="s">
        <v>103</v>
      </c>
      <c r="H427" s="1256" t="s">
        <v>104</v>
      </c>
      <c r="I427" s="1251"/>
      <c r="J427" s="1247" t="s">
        <v>217</v>
      </c>
      <c r="K427" s="1247" t="s">
        <v>218</v>
      </c>
      <c r="L427" s="1325" t="s">
        <v>211</v>
      </c>
      <c r="M427" s="1299" t="s">
        <v>213</v>
      </c>
      <c r="N427" s="1303" t="s">
        <v>110</v>
      </c>
      <c r="O427" s="1303" t="s">
        <v>111</v>
      </c>
      <c r="P427" s="1243" t="s">
        <v>81</v>
      </c>
      <c r="Q427" s="1245" t="s">
        <v>82</v>
      </c>
      <c r="R427" s="1321" t="s">
        <v>158</v>
      </c>
      <c r="S427" s="1312"/>
      <c r="T427" s="1312"/>
      <c r="U427" s="1322"/>
      <c r="V427" s="1321" t="s">
        <v>183</v>
      </c>
      <c r="W427" s="1312"/>
      <c r="X427" s="1312"/>
      <c r="Y427" s="1313"/>
      <c r="Z427" s="1321" t="s">
        <v>215</v>
      </c>
      <c r="AA427" s="1312"/>
      <c r="AB427" s="1312"/>
      <c r="AC427" s="1386"/>
      <c r="AD427" s="1249"/>
    </row>
    <row r="428" spans="1:46" ht="39" customHeight="1" thickBot="1" x14ac:dyDescent="0.25">
      <c r="A428" s="1235"/>
      <c r="B428" s="1237"/>
      <c r="C428" s="1239"/>
      <c r="D428" s="1254"/>
      <c r="E428" s="1323"/>
      <c r="F428" s="1324"/>
      <c r="G428" s="1309"/>
      <c r="H428" s="1310"/>
      <c r="I428" s="1315"/>
      <c r="J428" s="1311"/>
      <c r="K428" s="1311"/>
      <c r="L428" s="1326"/>
      <c r="M428" s="1300"/>
      <c r="N428" s="1320"/>
      <c r="O428" s="1304"/>
      <c r="P428" s="1305"/>
      <c r="Q428" s="1306"/>
      <c r="R428" s="317" t="s">
        <v>79</v>
      </c>
      <c r="S428" s="318" t="s">
        <v>88</v>
      </c>
      <c r="T428" s="174" t="s">
        <v>90</v>
      </c>
      <c r="U428" s="175" t="s">
        <v>91</v>
      </c>
      <c r="V428" s="322" t="s">
        <v>79</v>
      </c>
      <c r="W428" s="323" t="s">
        <v>88</v>
      </c>
      <c r="X428" s="174" t="s">
        <v>90</v>
      </c>
      <c r="Y428" s="175" t="s">
        <v>91</v>
      </c>
      <c r="Z428" s="322" t="s">
        <v>79</v>
      </c>
      <c r="AA428" s="323" t="s">
        <v>88</v>
      </c>
      <c r="AB428" s="174" t="s">
        <v>90</v>
      </c>
      <c r="AC428" s="176" t="s">
        <v>91</v>
      </c>
      <c r="AD428" s="1308"/>
    </row>
    <row r="429" spans="1:46" s="42" customFormat="1" ht="30" customHeight="1" thickBot="1" x14ac:dyDescent="0.3">
      <c r="A429" s="610"/>
      <c r="B429" s="611"/>
      <c r="C429" s="923">
        <v>6043</v>
      </c>
      <c r="D429" s="1143" t="s">
        <v>636</v>
      </c>
      <c r="E429" s="188" t="s">
        <v>229</v>
      </c>
      <c r="F429" s="189">
        <v>400</v>
      </c>
      <c r="G429" s="189">
        <v>2012</v>
      </c>
      <c r="H429" s="205">
        <v>2016</v>
      </c>
      <c r="I429" s="219">
        <f>J429+K429+L429+SUM(R429:AD429)</f>
        <v>5566</v>
      </c>
      <c r="J429" s="215">
        <v>2185</v>
      </c>
      <c r="K429" s="218">
        <v>1908</v>
      </c>
      <c r="L429" s="301">
        <f t="shared" ref="L429" si="49">M429+N429+O429+P429+Q429</f>
        <v>1473</v>
      </c>
      <c r="M429" s="305">
        <v>723</v>
      </c>
      <c r="N429" s="306">
        <v>750</v>
      </c>
      <c r="O429" s="306">
        <v>0</v>
      </c>
      <c r="P429" s="217">
        <v>0</v>
      </c>
      <c r="Q429" s="218">
        <v>0</v>
      </c>
      <c r="R429" s="319">
        <v>0</v>
      </c>
      <c r="S429" s="320">
        <v>0</v>
      </c>
      <c r="T429" s="217">
        <v>0</v>
      </c>
      <c r="U429" s="218">
        <v>0</v>
      </c>
      <c r="V429" s="319">
        <v>0</v>
      </c>
      <c r="W429" s="320">
        <v>0</v>
      </c>
      <c r="X429" s="217">
        <v>0</v>
      </c>
      <c r="Y429" s="218">
        <v>0</v>
      </c>
      <c r="Z429" s="319">
        <v>0</v>
      </c>
      <c r="AA429" s="320">
        <v>0</v>
      </c>
      <c r="AB429" s="217">
        <v>0</v>
      </c>
      <c r="AC429" s="218">
        <v>0</v>
      </c>
      <c r="AD429" s="216">
        <v>0</v>
      </c>
      <c r="AE429" s="485"/>
      <c r="AF429" s="485"/>
      <c r="AG429" s="485"/>
      <c r="AH429" s="485"/>
      <c r="AI429" s="485"/>
      <c r="AJ429" s="485"/>
      <c r="AK429" s="485"/>
      <c r="AL429" s="485"/>
      <c r="AM429" s="485"/>
      <c r="AN429" s="485"/>
      <c r="AO429" s="485"/>
      <c r="AP429" s="485"/>
      <c r="AQ429" s="485"/>
      <c r="AR429" s="485"/>
      <c r="AS429" s="485"/>
      <c r="AT429" s="485"/>
    </row>
    <row r="430" spans="1:46" s="43" customFormat="1" ht="30" customHeight="1" thickBot="1" x14ac:dyDescent="0.3">
      <c r="A430" s="604"/>
      <c r="B430" s="605"/>
      <c r="C430" s="606"/>
      <c r="D430" s="1327" t="s">
        <v>58</v>
      </c>
      <c r="E430" s="1328"/>
      <c r="F430" s="1328"/>
      <c r="G430" s="1328"/>
      <c r="H430" s="1329"/>
      <c r="I430" s="752">
        <f t="shared" ref="I430:AD430" si="50">SUM(I429:I429)</f>
        <v>5566</v>
      </c>
      <c r="J430" s="752">
        <f t="shared" si="50"/>
        <v>2185</v>
      </c>
      <c r="K430" s="752">
        <f t="shared" si="50"/>
        <v>1908</v>
      </c>
      <c r="L430" s="752">
        <f t="shared" si="50"/>
        <v>1473</v>
      </c>
      <c r="M430" s="752">
        <f t="shared" si="50"/>
        <v>723</v>
      </c>
      <c r="N430" s="752">
        <f t="shared" si="50"/>
        <v>750</v>
      </c>
      <c r="O430" s="752">
        <f t="shared" si="50"/>
        <v>0</v>
      </c>
      <c r="P430" s="752">
        <f t="shared" si="50"/>
        <v>0</v>
      </c>
      <c r="Q430" s="752">
        <f t="shared" si="50"/>
        <v>0</v>
      </c>
      <c r="R430" s="752">
        <f t="shared" si="50"/>
        <v>0</v>
      </c>
      <c r="S430" s="752">
        <f t="shared" si="50"/>
        <v>0</v>
      </c>
      <c r="T430" s="752">
        <f t="shared" si="50"/>
        <v>0</v>
      </c>
      <c r="U430" s="752">
        <f t="shared" si="50"/>
        <v>0</v>
      </c>
      <c r="V430" s="752">
        <f t="shared" si="50"/>
        <v>0</v>
      </c>
      <c r="W430" s="752">
        <f t="shared" si="50"/>
        <v>0</v>
      </c>
      <c r="X430" s="752">
        <f t="shared" si="50"/>
        <v>0</v>
      </c>
      <c r="Y430" s="752">
        <f t="shared" si="50"/>
        <v>0</v>
      </c>
      <c r="Z430" s="752">
        <f t="shared" si="50"/>
        <v>0</v>
      </c>
      <c r="AA430" s="752">
        <f t="shared" si="50"/>
        <v>0</v>
      </c>
      <c r="AB430" s="752">
        <f t="shared" si="50"/>
        <v>0</v>
      </c>
      <c r="AC430" s="752">
        <f t="shared" si="50"/>
        <v>0</v>
      </c>
      <c r="AD430" s="752">
        <f t="shared" si="50"/>
        <v>0</v>
      </c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</row>
    <row r="431" spans="1:46" s="43" customFormat="1" ht="7.5" customHeight="1" x14ac:dyDescent="0.25">
      <c r="A431" s="68"/>
      <c r="B431" s="68"/>
      <c r="C431" s="68"/>
      <c r="D431" s="74"/>
      <c r="E431" s="74"/>
      <c r="F431" s="74"/>
      <c r="G431" s="74"/>
      <c r="H431" s="74"/>
      <c r="I431" s="113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</row>
    <row r="432" spans="1:46" s="9" customFormat="1" ht="15.95" customHeight="1" x14ac:dyDescent="0.25">
      <c r="A432" s="273"/>
      <c r="B432" s="274"/>
      <c r="C432" s="275"/>
      <c r="D432" s="147"/>
      <c r="E432" s="68"/>
      <c r="F432" s="68"/>
      <c r="G432" s="68"/>
      <c r="H432" s="68"/>
      <c r="I432" s="264"/>
      <c r="J432" s="265"/>
      <c r="K432" s="266"/>
      <c r="L432" s="267"/>
      <c r="M432" s="265"/>
      <c r="N432" s="265"/>
      <c r="O432" s="265"/>
      <c r="P432" s="266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C432" s="1330"/>
      <c r="AD432" s="1330"/>
      <c r="AE432" s="166"/>
      <c r="AF432" s="166"/>
      <c r="AG432" s="166"/>
      <c r="AH432" s="166"/>
      <c r="AI432" s="166"/>
      <c r="AJ432" s="166"/>
      <c r="AK432" s="166"/>
      <c r="AL432" s="166"/>
      <c r="AM432" s="166"/>
      <c r="AN432" s="166"/>
      <c r="AO432" s="166"/>
      <c r="AP432" s="166"/>
      <c r="AQ432" s="166"/>
      <c r="AR432" s="166"/>
      <c r="AS432" s="166"/>
      <c r="AT432" s="166"/>
    </row>
    <row r="433" spans="1:46" s="272" customFormat="1" ht="14.25" customHeight="1" x14ac:dyDescent="0.25">
      <c r="A433" s="273"/>
      <c r="B433" s="274"/>
      <c r="C433" s="275"/>
      <c r="D433" s="147"/>
      <c r="E433" s="68"/>
      <c r="F433" s="68"/>
      <c r="G433" s="68"/>
      <c r="H433" s="68"/>
      <c r="I433" s="264"/>
      <c r="J433" s="265"/>
      <c r="K433" s="266"/>
      <c r="L433" s="267"/>
      <c r="M433" s="265"/>
      <c r="N433" s="265"/>
      <c r="O433" s="265"/>
      <c r="P433" s="266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9"/>
      <c r="AB433" s="9"/>
      <c r="AC433" s="269"/>
      <c r="AD433" s="269"/>
      <c r="AE433" s="166"/>
      <c r="AF433" s="166"/>
      <c r="AG433" s="166"/>
      <c r="AH433" s="166"/>
      <c r="AI433" s="166"/>
      <c r="AJ433" s="166"/>
      <c r="AK433" s="166"/>
      <c r="AL433" s="166"/>
      <c r="AM433" s="166"/>
      <c r="AN433" s="166"/>
      <c r="AO433" s="166"/>
      <c r="AP433" s="166"/>
      <c r="AQ433" s="166"/>
      <c r="AR433" s="166"/>
      <c r="AS433" s="166"/>
      <c r="AT433" s="166"/>
    </row>
    <row r="434" spans="1:46" s="272" customFormat="1" ht="11.25" customHeight="1" x14ac:dyDescent="0.25">
      <c r="A434" s="273"/>
      <c r="B434" s="274"/>
      <c r="C434" s="275"/>
      <c r="D434" s="147"/>
      <c r="E434" s="68"/>
      <c r="F434" s="68"/>
      <c r="G434" s="68"/>
      <c r="H434" s="68"/>
      <c r="I434" s="264"/>
      <c r="J434" s="265"/>
      <c r="K434" s="266"/>
      <c r="L434" s="267"/>
      <c r="M434" s="265"/>
      <c r="N434" s="265"/>
      <c r="O434" s="265"/>
      <c r="P434" s="266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9"/>
      <c r="AB434" s="9"/>
      <c r="AC434" s="269"/>
      <c r="AD434" s="269"/>
      <c r="AE434" s="166"/>
      <c r="AF434" s="166"/>
      <c r="AG434" s="166"/>
      <c r="AH434" s="166"/>
      <c r="AI434" s="166"/>
      <c r="AJ434" s="166"/>
      <c r="AK434" s="166"/>
      <c r="AL434" s="166"/>
      <c r="AM434" s="166"/>
      <c r="AN434" s="166"/>
      <c r="AO434" s="166"/>
      <c r="AP434" s="166"/>
      <c r="AQ434" s="166"/>
      <c r="AR434" s="166"/>
      <c r="AS434" s="166"/>
      <c r="AT434" s="166"/>
    </row>
    <row r="435" spans="1:46" s="813" customFormat="1" ht="24.75" customHeight="1" x14ac:dyDescent="0.25">
      <c r="A435" s="6"/>
      <c r="D435" s="117" t="s">
        <v>1</v>
      </c>
      <c r="E435" s="177" t="s">
        <v>8</v>
      </c>
      <c r="F435" s="177"/>
      <c r="G435" s="177"/>
      <c r="H435" s="177"/>
      <c r="I435" s="177"/>
      <c r="J435" s="168"/>
      <c r="K435" s="15"/>
      <c r="L435" s="15"/>
      <c r="M435" s="15"/>
      <c r="N435" s="15"/>
      <c r="O435" s="15"/>
      <c r="P435" s="15"/>
      <c r="Q435" s="1"/>
      <c r="AD435" s="5" t="s">
        <v>87</v>
      </c>
    </row>
    <row r="436" spans="1:46" s="813" customFormat="1" ht="15" customHeight="1" thickBot="1" x14ac:dyDescent="0.3">
      <c r="A436" s="1228" t="s">
        <v>154</v>
      </c>
      <c r="B436" s="1229"/>
      <c r="C436" s="1230"/>
      <c r="D436" s="184" t="s">
        <v>615</v>
      </c>
      <c r="I436" s="7" t="s">
        <v>59</v>
      </c>
      <c r="J436" s="7" t="s">
        <v>60</v>
      </c>
      <c r="K436" s="7" t="s">
        <v>61</v>
      </c>
      <c r="L436" s="7" t="s">
        <v>62</v>
      </c>
      <c r="M436" s="7" t="s">
        <v>63</v>
      </c>
      <c r="N436" s="7" t="s">
        <v>64</v>
      </c>
      <c r="O436" s="7" t="s">
        <v>65</v>
      </c>
      <c r="P436" s="8" t="s">
        <v>66</v>
      </c>
      <c r="Q436" s="8" t="s">
        <v>67</v>
      </c>
      <c r="R436" s="8" t="s">
        <v>68</v>
      </c>
      <c r="S436" s="8" t="s">
        <v>69</v>
      </c>
      <c r="T436" s="8" t="s">
        <v>70</v>
      </c>
      <c r="U436" s="8" t="s">
        <v>73</v>
      </c>
      <c r="V436" s="8" t="s">
        <v>78</v>
      </c>
      <c r="W436" s="8" t="s">
        <v>86</v>
      </c>
      <c r="X436" s="8" t="s">
        <v>92</v>
      </c>
      <c r="Y436" s="8" t="s">
        <v>93</v>
      </c>
      <c r="Z436" s="8" t="s">
        <v>94</v>
      </c>
      <c r="AA436" s="8" t="s">
        <v>95</v>
      </c>
      <c r="AB436" s="7" t="s">
        <v>96</v>
      </c>
      <c r="AC436" s="7" t="s">
        <v>99</v>
      </c>
      <c r="AD436" s="7" t="s">
        <v>109</v>
      </c>
    </row>
    <row r="437" spans="1:46" s="813" customFormat="1" ht="15.75" customHeight="1" thickBot="1" x14ac:dyDescent="0.25">
      <c r="A437" s="1231"/>
      <c r="B437" s="1232"/>
      <c r="C437" s="1233"/>
      <c r="D437" s="1252" t="s">
        <v>57</v>
      </c>
      <c r="E437" s="1274" t="s">
        <v>100</v>
      </c>
      <c r="F437" s="1276" t="s">
        <v>101</v>
      </c>
      <c r="G437" s="1278" t="s">
        <v>102</v>
      </c>
      <c r="H437" s="1279"/>
      <c r="I437" s="1250" t="s">
        <v>89</v>
      </c>
      <c r="J437" s="39" t="s">
        <v>98</v>
      </c>
      <c r="K437" s="39" t="s">
        <v>72</v>
      </c>
      <c r="L437" s="300" t="s">
        <v>71</v>
      </c>
      <c r="M437" s="1316" t="s">
        <v>212</v>
      </c>
      <c r="N437" s="1317"/>
      <c r="O437" s="1317"/>
      <c r="P437" s="1317"/>
      <c r="Q437" s="1318"/>
      <c r="R437" s="1293" t="s">
        <v>219</v>
      </c>
      <c r="S437" s="1294"/>
      <c r="T437" s="1294"/>
      <c r="U437" s="1294"/>
      <c r="V437" s="1294"/>
      <c r="W437" s="1294"/>
      <c r="X437" s="1294"/>
      <c r="Y437" s="1294"/>
      <c r="Z437" s="1294"/>
      <c r="AA437" s="1294"/>
      <c r="AB437" s="1294"/>
      <c r="AC437" s="1319"/>
      <c r="AD437" s="1248" t="s">
        <v>220</v>
      </c>
    </row>
    <row r="438" spans="1:46" s="813" customFormat="1" ht="15.75" customHeight="1" x14ac:dyDescent="0.2">
      <c r="A438" s="1234" t="s">
        <v>105</v>
      </c>
      <c r="B438" s="1236" t="s">
        <v>106</v>
      </c>
      <c r="C438" s="1238" t="s">
        <v>107</v>
      </c>
      <c r="D438" s="1253"/>
      <c r="E438" s="1275"/>
      <c r="F438" s="1277"/>
      <c r="G438" s="1280" t="s">
        <v>103</v>
      </c>
      <c r="H438" s="1256" t="s">
        <v>104</v>
      </c>
      <c r="I438" s="1251"/>
      <c r="J438" s="1247" t="s">
        <v>217</v>
      </c>
      <c r="K438" s="1247" t="s">
        <v>218</v>
      </c>
      <c r="L438" s="1325" t="s">
        <v>211</v>
      </c>
      <c r="M438" s="1299" t="s">
        <v>213</v>
      </c>
      <c r="N438" s="1303" t="s">
        <v>110</v>
      </c>
      <c r="O438" s="1303" t="s">
        <v>111</v>
      </c>
      <c r="P438" s="1243" t="s">
        <v>81</v>
      </c>
      <c r="Q438" s="1245" t="s">
        <v>82</v>
      </c>
      <c r="R438" s="1321" t="s">
        <v>158</v>
      </c>
      <c r="S438" s="1312"/>
      <c r="T438" s="1312"/>
      <c r="U438" s="1322"/>
      <c r="V438" s="1321" t="s">
        <v>183</v>
      </c>
      <c r="W438" s="1312"/>
      <c r="X438" s="1312"/>
      <c r="Y438" s="1313"/>
      <c r="Z438" s="1321" t="s">
        <v>215</v>
      </c>
      <c r="AA438" s="1312"/>
      <c r="AB438" s="1312"/>
      <c r="AC438" s="1386"/>
      <c r="AD438" s="1249"/>
    </row>
    <row r="439" spans="1:46" s="813" customFormat="1" ht="39" customHeight="1" thickBot="1" x14ac:dyDescent="0.25">
      <c r="A439" s="1235"/>
      <c r="B439" s="1237"/>
      <c r="C439" s="1239"/>
      <c r="D439" s="1254"/>
      <c r="E439" s="1323"/>
      <c r="F439" s="1324"/>
      <c r="G439" s="1309"/>
      <c r="H439" s="1310"/>
      <c r="I439" s="1315"/>
      <c r="J439" s="1311"/>
      <c r="K439" s="1311"/>
      <c r="L439" s="1326"/>
      <c r="M439" s="1300"/>
      <c r="N439" s="1320"/>
      <c r="O439" s="1304"/>
      <c r="P439" s="1305"/>
      <c r="Q439" s="1306"/>
      <c r="R439" s="317" t="s">
        <v>79</v>
      </c>
      <c r="S439" s="318" t="s">
        <v>88</v>
      </c>
      <c r="T439" s="174" t="s">
        <v>90</v>
      </c>
      <c r="U439" s="175" t="s">
        <v>91</v>
      </c>
      <c r="V439" s="322" t="s">
        <v>79</v>
      </c>
      <c r="W439" s="323" t="s">
        <v>88</v>
      </c>
      <c r="X439" s="174" t="s">
        <v>90</v>
      </c>
      <c r="Y439" s="175" t="s">
        <v>91</v>
      </c>
      <c r="Z439" s="322" t="s">
        <v>79</v>
      </c>
      <c r="AA439" s="323" t="s">
        <v>88</v>
      </c>
      <c r="AB439" s="174" t="s">
        <v>90</v>
      </c>
      <c r="AC439" s="176" t="s">
        <v>91</v>
      </c>
      <c r="AD439" s="1308"/>
    </row>
    <row r="440" spans="1:46" s="42" customFormat="1" ht="30" customHeight="1" thickBot="1" x14ac:dyDescent="0.3">
      <c r="A440" s="610"/>
      <c r="B440" s="611"/>
      <c r="C440" s="908">
        <v>4297</v>
      </c>
      <c r="D440" s="1144" t="s">
        <v>614</v>
      </c>
      <c r="E440" s="53" t="s">
        <v>254</v>
      </c>
      <c r="F440" s="54">
        <v>400</v>
      </c>
      <c r="G440" s="54">
        <v>2014</v>
      </c>
      <c r="H440" s="91">
        <v>2016</v>
      </c>
      <c r="I440" s="241">
        <f>J440+K440+L440+SUM(R440:AD440)</f>
        <v>1606</v>
      </c>
      <c r="J440" s="238">
        <v>0</v>
      </c>
      <c r="K440" s="239">
        <v>106</v>
      </c>
      <c r="L440" s="637">
        <f>M440+N440+O440+P440+Q440</f>
        <v>1500</v>
      </c>
      <c r="M440" s="336">
        <v>0</v>
      </c>
      <c r="N440" s="337">
        <v>1500</v>
      </c>
      <c r="O440" s="337">
        <v>0</v>
      </c>
      <c r="P440" s="240">
        <v>0</v>
      </c>
      <c r="Q440" s="239">
        <v>0</v>
      </c>
      <c r="R440" s="338">
        <v>0</v>
      </c>
      <c r="S440" s="339">
        <v>0</v>
      </c>
      <c r="T440" s="240">
        <v>0</v>
      </c>
      <c r="U440" s="239">
        <v>0</v>
      </c>
      <c r="V440" s="338">
        <v>0</v>
      </c>
      <c r="W440" s="339">
        <v>0</v>
      </c>
      <c r="X440" s="240">
        <v>0</v>
      </c>
      <c r="Y440" s="239">
        <v>0</v>
      </c>
      <c r="Z440" s="338">
        <v>0</v>
      </c>
      <c r="AA440" s="339">
        <v>0</v>
      </c>
      <c r="AB440" s="240">
        <v>0</v>
      </c>
      <c r="AC440" s="239">
        <v>0</v>
      </c>
      <c r="AD440" s="216">
        <v>0</v>
      </c>
      <c r="AE440" s="813"/>
      <c r="AF440" s="813"/>
      <c r="AG440" s="813"/>
      <c r="AH440" s="813"/>
      <c r="AI440" s="813"/>
      <c r="AJ440" s="813"/>
      <c r="AK440" s="813"/>
      <c r="AL440" s="813"/>
      <c r="AM440" s="813"/>
      <c r="AN440" s="813"/>
      <c r="AO440" s="813"/>
      <c r="AP440" s="813"/>
      <c r="AQ440" s="813"/>
      <c r="AR440" s="813"/>
      <c r="AS440" s="813"/>
      <c r="AT440" s="813"/>
    </row>
    <row r="441" spans="1:46" s="43" customFormat="1" ht="30" customHeight="1" thickBot="1" x14ac:dyDescent="0.3">
      <c r="A441" s="604"/>
      <c r="B441" s="605"/>
      <c r="C441" s="606"/>
      <c r="D441" s="1327" t="s">
        <v>58</v>
      </c>
      <c r="E441" s="1328"/>
      <c r="F441" s="1328"/>
      <c r="G441" s="1328"/>
      <c r="H441" s="1329"/>
      <c r="I441" s="752">
        <f t="shared" ref="I441:AD441" si="51">SUM(I440:I440)</f>
        <v>1606</v>
      </c>
      <c r="J441" s="752">
        <f t="shared" si="51"/>
        <v>0</v>
      </c>
      <c r="K441" s="752">
        <f t="shared" si="51"/>
        <v>106</v>
      </c>
      <c r="L441" s="752">
        <f t="shared" si="51"/>
        <v>1500</v>
      </c>
      <c r="M441" s="752">
        <f t="shared" si="51"/>
        <v>0</v>
      </c>
      <c r="N441" s="752">
        <f t="shared" si="51"/>
        <v>1500</v>
      </c>
      <c r="O441" s="752">
        <f t="shared" si="51"/>
        <v>0</v>
      </c>
      <c r="P441" s="752">
        <f t="shared" si="51"/>
        <v>0</v>
      </c>
      <c r="Q441" s="752">
        <f t="shared" si="51"/>
        <v>0</v>
      </c>
      <c r="R441" s="752">
        <f t="shared" si="51"/>
        <v>0</v>
      </c>
      <c r="S441" s="752">
        <f t="shared" si="51"/>
        <v>0</v>
      </c>
      <c r="T441" s="752">
        <f t="shared" si="51"/>
        <v>0</v>
      </c>
      <c r="U441" s="752">
        <f t="shared" si="51"/>
        <v>0</v>
      </c>
      <c r="V441" s="752">
        <f t="shared" si="51"/>
        <v>0</v>
      </c>
      <c r="W441" s="752">
        <f t="shared" si="51"/>
        <v>0</v>
      </c>
      <c r="X441" s="752">
        <f t="shared" si="51"/>
        <v>0</v>
      </c>
      <c r="Y441" s="752">
        <f t="shared" si="51"/>
        <v>0</v>
      </c>
      <c r="Z441" s="752">
        <f t="shared" si="51"/>
        <v>0</v>
      </c>
      <c r="AA441" s="752">
        <f t="shared" si="51"/>
        <v>0</v>
      </c>
      <c r="AB441" s="752">
        <f t="shared" si="51"/>
        <v>0</v>
      </c>
      <c r="AC441" s="752">
        <f t="shared" si="51"/>
        <v>0</v>
      </c>
      <c r="AD441" s="752">
        <f t="shared" si="51"/>
        <v>0</v>
      </c>
      <c r="AE441" s="813"/>
      <c r="AF441" s="813"/>
      <c r="AG441" s="813"/>
      <c r="AH441" s="813"/>
      <c r="AI441" s="813"/>
      <c r="AJ441" s="813"/>
      <c r="AK441" s="813"/>
      <c r="AL441" s="813"/>
      <c r="AM441" s="813"/>
      <c r="AN441" s="813"/>
      <c r="AO441" s="813"/>
      <c r="AP441" s="813"/>
      <c r="AQ441" s="813"/>
      <c r="AR441" s="813"/>
      <c r="AS441" s="813"/>
      <c r="AT441" s="813"/>
    </row>
    <row r="442" spans="1:46" s="42" customFormat="1" ht="30" customHeight="1" x14ac:dyDescent="0.25">
      <c r="A442" s="273"/>
      <c r="B442" s="274"/>
      <c r="C442" s="275"/>
      <c r="D442" s="147"/>
      <c r="E442" s="68"/>
      <c r="F442" s="68"/>
      <c r="G442" s="68"/>
      <c r="H442" s="68"/>
      <c r="I442" s="264"/>
      <c r="J442" s="265"/>
      <c r="K442" s="266"/>
      <c r="L442" s="267"/>
      <c r="M442" s="265"/>
      <c r="N442" s="265"/>
      <c r="O442" s="265"/>
      <c r="P442" s="266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9"/>
      <c r="AB442" s="9"/>
      <c r="AC442" s="159"/>
      <c r="AD442" s="159"/>
      <c r="AE442" s="485"/>
      <c r="AF442" s="485"/>
      <c r="AG442" s="485"/>
      <c r="AH442" s="485"/>
      <c r="AI442" s="485"/>
      <c r="AJ442" s="485"/>
      <c r="AK442" s="485"/>
      <c r="AL442" s="485"/>
      <c r="AM442" s="485"/>
      <c r="AN442" s="485"/>
      <c r="AO442" s="485"/>
      <c r="AP442" s="485"/>
      <c r="AQ442" s="485"/>
      <c r="AR442" s="485"/>
      <c r="AS442" s="485"/>
      <c r="AT442" s="485"/>
    </row>
    <row r="443" spans="1:46" s="299" customFormat="1" ht="30" customHeight="1" x14ac:dyDescent="0.25">
      <c r="A443" s="273"/>
      <c r="B443" s="274"/>
      <c r="C443" s="275"/>
      <c r="D443" s="147"/>
      <c r="E443" s="68"/>
      <c r="F443" s="68"/>
      <c r="G443" s="68"/>
      <c r="H443" s="68"/>
      <c r="I443" s="264"/>
      <c r="J443" s="265"/>
      <c r="K443" s="266"/>
      <c r="L443" s="267"/>
      <c r="M443" s="265"/>
      <c r="N443" s="265"/>
      <c r="O443" s="265"/>
      <c r="P443" s="266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9"/>
      <c r="AB443" s="9"/>
      <c r="AC443" s="159"/>
      <c r="AD443" s="159"/>
      <c r="AE443" s="298"/>
      <c r="AF443" s="298"/>
      <c r="AG443" s="298"/>
      <c r="AH443" s="298"/>
      <c r="AI443" s="298"/>
      <c r="AJ443" s="298"/>
      <c r="AK443" s="298"/>
      <c r="AL443" s="298"/>
      <c r="AM443" s="298"/>
      <c r="AN443" s="298"/>
      <c r="AO443" s="298"/>
      <c r="AP443" s="298"/>
      <c r="AQ443" s="298"/>
      <c r="AR443" s="298"/>
      <c r="AS443" s="298"/>
      <c r="AT443" s="298"/>
    </row>
    <row r="444" spans="1:46" s="42" customFormat="1" ht="25.5" customHeight="1" x14ac:dyDescent="0.25">
      <c r="A444" s="6"/>
      <c r="B444"/>
      <c r="C444"/>
      <c r="D444" s="117" t="s">
        <v>1</v>
      </c>
      <c r="E444" s="177" t="s">
        <v>8</v>
      </c>
      <c r="F444" s="177"/>
      <c r="G444" s="177"/>
      <c r="H444" s="177"/>
      <c r="I444" s="177"/>
      <c r="J444" s="168"/>
      <c r="K444" s="15"/>
      <c r="L444" s="15"/>
      <c r="M444" s="15"/>
      <c r="N444" s="15"/>
      <c r="O444" s="15"/>
      <c r="P444" s="15"/>
      <c r="Q444" s="1"/>
      <c r="R444"/>
      <c r="S444"/>
      <c r="T444"/>
      <c r="U444"/>
      <c r="V444"/>
      <c r="W444"/>
      <c r="X444"/>
      <c r="Y444"/>
      <c r="Z444"/>
      <c r="AA444"/>
      <c r="AB444"/>
      <c r="AC444"/>
      <c r="AD444" s="5" t="s">
        <v>87</v>
      </c>
      <c r="AE444" s="488"/>
      <c r="AF444" s="488"/>
      <c r="AG444" s="488"/>
      <c r="AH444" s="488"/>
      <c r="AI444" s="488"/>
      <c r="AJ444" s="488"/>
      <c r="AK444" s="488"/>
      <c r="AL444" s="488"/>
      <c r="AM444" s="488"/>
      <c r="AN444" s="488"/>
      <c r="AO444" s="488"/>
      <c r="AP444" s="488"/>
      <c r="AQ444" s="488"/>
      <c r="AR444" s="488"/>
      <c r="AS444" s="488"/>
      <c r="AT444" s="488"/>
    </row>
    <row r="445" spans="1:46" s="299" customFormat="1" ht="30" customHeight="1" thickBot="1" x14ac:dyDescent="0.3">
      <c r="A445" s="1228" t="s">
        <v>154</v>
      </c>
      <c r="B445" s="1229"/>
      <c r="C445" s="1230"/>
      <c r="D445" s="184" t="s">
        <v>51</v>
      </c>
      <c r="E445"/>
      <c r="F445"/>
      <c r="G445"/>
      <c r="H445"/>
      <c r="I445" s="7" t="s">
        <v>59</v>
      </c>
      <c r="J445" s="7" t="s">
        <v>60</v>
      </c>
      <c r="K445" s="7" t="s">
        <v>61</v>
      </c>
      <c r="L445" s="7" t="s">
        <v>62</v>
      </c>
      <c r="M445" s="7" t="s">
        <v>63</v>
      </c>
      <c r="N445" s="7" t="s">
        <v>64</v>
      </c>
      <c r="O445" s="7" t="s">
        <v>65</v>
      </c>
      <c r="P445" s="8" t="s">
        <v>66</v>
      </c>
      <c r="Q445" s="8" t="s">
        <v>67</v>
      </c>
      <c r="R445" s="8" t="s">
        <v>68</v>
      </c>
      <c r="S445" s="8" t="s">
        <v>69</v>
      </c>
      <c r="T445" s="8" t="s">
        <v>70</v>
      </c>
      <c r="U445" s="8" t="s">
        <v>73</v>
      </c>
      <c r="V445" s="8" t="s">
        <v>78</v>
      </c>
      <c r="W445" s="8" t="s">
        <v>86</v>
      </c>
      <c r="X445" s="8" t="s">
        <v>92</v>
      </c>
      <c r="Y445" s="8" t="s">
        <v>93</v>
      </c>
      <c r="Z445" s="8" t="s">
        <v>94</v>
      </c>
      <c r="AA445" s="8" t="s">
        <v>95</v>
      </c>
      <c r="AB445" s="7" t="s">
        <v>96</v>
      </c>
      <c r="AC445" s="279" t="s">
        <v>99</v>
      </c>
      <c r="AD445" s="279" t="s">
        <v>109</v>
      </c>
      <c r="AE445" s="298"/>
      <c r="AF445" s="298"/>
      <c r="AG445" s="298"/>
      <c r="AH445" s="298"/>
      <c r="AI445" s="298"/>
      <c r="AJ445" s="298"/>
      <c r="AK445" s="298"/>
      <c r="AL445" s="298"/>
      <c r="AM445" s="298"/>
      <c r="AN445" s="298"/>
      <c r="AO445" s="298"/>
      <c r="AP445" s="298"/>
      <c r="AQ445" s="298"/>
      <c r="AR445" s="298"/>
      <c r="AS445" s="298"/>
      <c r="AT445" s="298"/>
    </row>
    <row r="446" spans="1:46" s="43" customFormat="1" ht="18" customHeight="1" thickBot="1" x14ac:dyDescent="0.25">
      <c r="A446" s="1231"/>
      <c r="B446" s="1232"/>
      <c r="C446" s="1233"/>
      <c r="D446" s="1252" t="s">
        <v>57</v>
      </c>
      <c r="E446" s="1274" t="s">
        <v>100</v>
      </c>
      <c r="F446" s="1276" t="s">
        <v>101</v>
      </c>
      <c r="G446" s="1278" t="s">
        <v>102</v>
      </c>
      <c r="H446" s="1279"/>
      <c r="I446" s="1250" t="s">
        <v>89</v>
      </c>
      <c r="J446" s="39" t="s">
        <v>98</v>
      </c>
      <c r="K446" s="39" t="s">
        <v>72</v>
      </c>
      <c r="L446" s="300" t="s">
        <v>71</v>
      </c>
      <c r="M446" s="1316" t="s">
        <v>212</v>
      </c>
      <c r="N446" s="1317"/>
      <c r="O446" s="1317"/>
      <c r="P446" s="1317"/>
      <c r="Q446" s="1318"/>
      <c r="R446" s="1293" t="s">
        <v>219</v>
      </c>
      <c r="S446" s="1294"/>
      <c r="T446" s="1294"/>
      <c r="U446" s="1294"/>
      <c r="V446" s="1294"/>
      <c r="W446" s="1294"/>
      <c r="X446" s="1294"/>
      <c r="Y446" s="1294"/>
      <c r="Z446" s="1294"/>
      <c r="AA446" s="1294"/>
      <c r="AB446" s="1294"/>
      <c r="AC446" s="1319"/>
      <c r="AD446" s="1248" t="s">
        <v>220</v>
      </c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</row>
    <row r="447" spans="1:46" ht="15" x14ac:dyDescent="0.2">
      <c r="A447" s="1234" t="s">
        <v>105</v>
      </c>
      <c r="B447" s="1236" t="s">
        <v>106</v>
      </c>
      <c r="C447" s="1238" t="s">
        <v>107</v>
      </c>
      <c r="D447" s="1253"/>
      <c r="E447" s="1275"/>
      <c r="F447" s="1277"/>
      <c r="G447" s="1280" t="s">
        <v>103</v>
      </c>
      <c r="H447" s="1256" t="s">
        <v>104</v>
      </c>
      <c r="I447" s="1251"/>
      <c r="J447" s="1247" t="s">
        <v>217</v>
      </c>
      <c r="K447" s="1247" t="s">
        <v>218</v>
      </c>
      <c r="L447" s="1325" t="s">
        <v>211</v>
      </c>
      <c r="M447" s="1299" t="s">
        <v>213</v>
      </c>
      <c r="N447" s="1303" t="s">
        <v>110</v>
      </c>
      <c r="O447" s="1303" t="s">
        <v>111</v>
      </c>
      <c r="P447" s="1243" t="s">
        <v>81</v>
      </c>
      <c r="Q447" s="1245" t="s">
        <v>82</v>
      </c>
      <c r="R447" s="1321" t="s">
        <v>158</v>
      </c>
      <c r="S447" s="1312"/>
      <c r="T447" s="1312"/>
      <c r="U447" s="1322"/>
      <c r="V447" s="1321" t="s">
        <v>183</v>
      </c>
      <c r="W447" s="1312"/>
      <c r="X447" s="1312"/>
      <c r="Y447" s="1313"/>
      <c r="Z447" s="1321" t="s">
        <v>215</v>
      </c>
      <c r="AA447" s="1312"/>
      <c r="AB447" s="1312"/>
      <c r="AC447" s="1386"/>
      <c r="AD447" s="1249"/>
    </row>
    <row r="448" spans="1:46" s="583" customFormat="1" ht="45.75" thickBot="1" x14ac:dyDescent="0.25">
      <c r="A448" s="1235"/>
      <c r="B448" s="1237"/>
      <c r="C448" s="1239"/>
      <c r="D448" s="1254"/>
      <c r="E448" s="1323"/>
      <c r="F448" s="1324"/>
      <c r="G448" s="1309"/>
      <c r="H448" s="1310"/>
      <c r="I448" s="1315"/>
      <c r="J448" s="1311"/>
      <c r="K448" s="1311"/>
      <c r="L448" s="1326"/>
      <c r="M448" s="1300"/>
      <c r="N448" s="1320"/>
      <c r="O448" s="1304"/>
      <c r="P448" s="1305"/>
      <c r="Q448" s="1306"/>
      <c r="R448" s="317" t="s">
        <v>79</v>
      </c>
      <c r="S448" s="318" t="s">
        <v>88</v>
      </c>
      <c r="T448" s="174" t="s">
        <v>90</v>
      </c>
      <c r="U448" s="175" t="s">
        <v>91</v>
      </c>
      <c r="V448" s="322" t="s">
        <v>79</v>
      </c>
      <c r="W448" s="323" t="s">
        <v>88</v>
      </c>
      <c r="X448" s="174" t="s">
        <v>90</v>
      </c>
      <c r="Y448" s="175" t="s">
        <v>91</v>
      </c>
      <c r="Z448" s="322" t="s">
        <v>79</v>
      </c>
      <c r="AA448" s="323" t="s">
        <v>88</v>
      </c>
      <c r="AB448" s="174" t="s">
        <v>90</v>
      </c>
      <c r="AC448" s="176" t="s">
        <v>91</v>
      </c>
      <c r="AD448" s="1308"/>
    </row>
    <row r="449" spans="1:46" s="1105" customFormat="1" ht="30" customHeight="1" x14ac:dyDescent="0.25">
      <c r="A449" s="612"/>
      <c r="B449" s="613"/>
      <c r="C449" s="1121">
        <v>8006</v>
      </c>
      <c r="D449" s="195" t="s">
        <v>639</v>
      </c>
      <c r="E449" s="53"/>
      <c r="F449" s="54">
        <v>400</v>
      </c>
      <c r="G449" s="54">
        <v>2010</v>
      </c>
      <c r="H449" s="91">
        <v>2020</v>
      </c>
      <c r="I449" s="219">
        <f t="shared" ref="I449" si="52">J449+K449+L449+SUM(R449:AD449)</f>
        <v>30000</v>
      </c>
      <c r="J449" s="215">
        <v>5000</v>
      </c>
      <c r="K449" s="218">
        <v>0</v>
      </c>
      <c r="L449" s="301">
        <f t="shared" ref="L449" si="53">M449+N449+O449+P449+Q449</f>
        <v>5000</v>
      </c>
      <c r="M449" s="305">
        <v>0</v>
      </c>
      <c r="N449" s="306">
        <v>5000</v>
      </c>
      <c r="O449" s="306">
        <v>0</v>
      </c>
      <c r="P449" s="217">
        <v>0</v>
      </c>
      <c r="Q449" s="218">
        <v>0</v>
      </c>
      <c r="R449" s="319">
        <v>5000</v>
      </c>
      <c r="S449" s="320">
        <v>0</v>
      </c>
      <c r="T449" s="217">
        <v>0</v>
      </c>
      <c r="U449" s="218">
        <v>0</v>
      </c>
      <c r="V449" s="319">
        <v>5000</v>
      </c>
      <c r="W449" s="320">
        <v>0</v>
      </c>
      <c r="X449" s="217">
        <v>0</v>
      </c>
      <c r="Y449" s="218">
        <v>0</v>
      </c>
      <c r="Z449" s="319">
        <v>5000</v>
      </c>
      <c r="AA449" s="320">
        <v>0</v>
      </c>
      <c r="AB449" s="217">
        <v>0</v>
      </c>
      <c r="AC449" s="218">
        <v>0</v>
      </c>
      <c r="AD449" s="216">
        <v>5000</v>
      </c>
    </row>
    <row r="450" spans="1:46" ht="30" customHeight="1" x14ac:dyDescent="0.25">
      <c r="A450" s="610"/>
      <c r="B450" s="611"/>
      <c r="C450" s="908">
        <v>8114</v>
      </c>
      <c r="D450" s="1145" t="s">
        <v>540</v>
      </c>
      <c r="E450" s="183" t="s">
        <v>231</v>
      </c>
      <c r="F450" s="54">
        <v>400</v>
      </c>
      <c r="G450" s="54">
        <v>2009</v>
      </c>
      <c r="H450" s="91">
        <v>2019</v>
      </c>
      <c r="I450" s="241">
        <f t="shared" ref="I450:I455" si="54">J450+K450+L450+SUM(R450:AD450)</f>
        <v>19440</v>
      </c>
      <c r="J450" s="238">
        <v>16309</v>
      </c>
      <c r="K450" s="239">
        <v>131</v>
      </c>
      <c r="L450" s="637">
        <f>M450+N450+O450+P450+Q450</f>
        <v>1000</v>
      </c>
      <c r="M450" s="336">
        <v>0</v>
      </c>
      <c r="N450" s="337">
        <v>1000</v>
      </c>
      <c r="O450" s="337">
        <v>0</v>
      </c>
      <c r="P450" s="240">
        <v>0</v>
      </c>
      <c r="Q450" s="239">
        <v>0</v>
      </c>
      <c r="R450" s="338">
        <v>1000</v>
      </c>
      <c r="S450" s="339">
        <v>0</v>
      </c>
      <c r="T450" s="240">
        <v>0</v>
      </c>
      <c r="U450" s="239">
        <v>0</v>
      </c>
      <c r="V450" s="338">
        <v>1000</v>
      </c>
      <c r="W450" s="339">
        <v>0</v>
      </c>
      <c r="X450" s="240">
        <v>0</v>
      </c>
      <c r="Y450" s="239">
        <v>0</v>
      </c>
      <c r="Z450" s="338">
        <v>0</v>
      </c>
      <c r="AA450" s="339">
        <v>0</v>
      </c>
      <c r="AB450" s="240">
        <v>0</v>
      </c>
      <c r="AC450" s="218">
        <v>0</v>
      </c>
      <c r="AD450" s="216">
        <v>0</v>
      </c>
    </row>
    <row r="451" spans="1:46" ht="30" customHeight="1" x14ac:dyDescent="0.25">
      <c r="A451" s="612"/>
      <c r="B451" s="613"/>
      <c r="C451" s="908">
        <v>8146</v>
      </c>
      <c r="D451" s="490" t="s">
        <v>611</v>
      </c>
      <c r="E451" s="53" t="s">
        <v>599</v>
      </c>
      <c r="F451" s="54">
        <v>400</v>
      </c>
      <c r="G451" s="54">
        <v>2012</v>
      </c>
      <c r="H451" s="91">
        <v>2017</v>
      </c>
      <c r="I451" s="241">
        <f t="shared" si="54"/>
        <v>183437</v>
      </c>
      <c r="J451" s="238">
        <v>1937</v>
      </c>
      <c r="K451" s="239">
        <v>0</v>
      </c>
      <c r="L451" s="637">
        <f>M451+N451+O451+P451+Q451</f>
        <v>40000</v>
      </c>
      <c r="M451" s="336">
        <v>0</v>
      </c>
      <c r="N451" s="337">
        <v>17500</v>
      </c>
      <c r="O451" s="337">
        <v>0</v>
      </c>
      <c r="P451" s="240">
        <v>22500</v>
      </c>
      <c r="Q451" s="239">
        <v>0</v>
      </c>
      <c r="R451" s="338">
        <v>20000</v>
      </c>
      <c r="S451" s="339">
        <v>0</v>
      </c>
      <c r="T451" s="240">
        <v>60000</v>
      </c>
      <c r="U451" s="239"/>
      <c r="V451" s="338">
        <v>15375</v>
      </c>
      <c r="W451" s="339">
        <v>0</v>
      </c>
      <c r="X451" s="240">
        <v>46125</v>
      </c>
      <c r="Y451" s="239">
        <v>0</v>
      </c>
      <c r="Z451" s="338">
        <v>0</v>
      </c>
      <c r="AA451" s="339">
        <v>0</v>
      </c>
      <c r="AB451" s="240">
        <v>0</v>
      </c>
      <c r="AC451" s="218">
        <v>0</v>
      </c>
      <c r="AD451" s="216">
        <v>0</v>
      </c>
    </row>
    <row r="452" spans="1:46" s="1105" customFormat="1" ht="30" customHeight="1" x14ac:dyDescent="0.25">
      <c r="A452" s="1119"/>
      <c r="B452" s="1120"/>
      <c r="C452" s="1166">
        <v>8147</v>
      </c>
      <c r="D452" s="1167" t="s">
        <v>812</v>
      </c>
      <c r="E452" s="53" t="s">
        <v>227</v>
      </c>
      <c r="F452" s="54">
        <v>400</v>
      </c>
      <c r="G452" s="54">
        <v>2012</v>
      </c>
      <c r="H452" s="197">
        <v>2015</v>
      </c>
      <c r="I452" s="219">
        <f t="shared" ref="I452:I453" si="55">J452+K452+L452+SUM(R452:AD452)</f>
        <v>2649</v>
      </c>
      <c r="J452" s="993">
        <v>2612</v>
      </c>
      <c r="K452" s="218">
        <v>37</v>
      </c>
      <c r="L452" s="1038">
        <f>M452+N452+O452+P452+Q452</f>
        <v>0</v>
      </c>
      <c r="M452" s="980">
        <v>0</v>
      </c>
      <c r="N452" s="1168">
        <v>0</v>
      </c>
      <c r="O452" s="306">
        <v>0</v>
      </c>
      <c r="P452" s="217">
        <v>0</v>
      </c>
      <c r="Q452" s="214">
        <v>0</v>
      </c>
      <c r="R452" s="326">
        <v>0</v>
      </c>
      <c r="S452" s="320">
        <v>0</v>
      </c>
      <c r="T452" s="217">
        <v>0</v>
      </c>
      <c r="U452" s="218">
        <v>0</v>
      </c>
      <c r="V452" s="326">
        <v>0</v>
      </c>
      <c r="W452" s="320">
        <v>0</v>
      </c>
      <c r="X452" s="217">
        <v>0</v>
      </c>
      <c r="Y452" s="218">
        <v>0</v>
      </c>
      <c r="Z452" s="319">
        <v>0</v>
      </c>
      <c r="AA452" s="320">
        <v>0</v>
      </c>
      <c r="AB452" s="217">
        <v>0</v>
      </c>
      <c r="AC452" s="218">
        <v>0</v>
      </c>
      <c r="AD452" s="219">
        <v>0</v>
      </c>
    </row>
    <row r="453" spans="1:46" s="1105" customFormat="1" ht="30" customHeight="1" x14ac:dyDescent="0.25">
      <c r="A453" s="612"/>
      <c r="B453" s="613"/>
      <c r="C453" s="901">
        <v>8172</v>
      </c>
      <c r="D453" s="426" t="s">
        <v>626</v>
      </c>
      <c r="E453" s="181" t="s">
        <v>239</v>
      </c>
      <c r="F453" s="182">
        <v>400</v>
      </c>
      <c r="G453" s="182">
        <v>2013</v>
      </c>
      <c r="H453" s="233">
        <v>2020</v>
      </c>
      <c r="I453" s="222">
        <f t="shared" si="55"/>
        <v>6338</v>
      </c>
      <c r="J453" s="208">
        <v>731</v>
      </c>
      <c r="K453" s="232">
        <v>107</v>
      </c>
      <c r="L453" s="307">
        <f t="shared" ref="L453" si="56">M453+N453+O453+P453+Q453</f>
        <v>5500</v>
      </c>
      <c r="M453" s="308">
        <v>5500</v>
      </c>
      <c r="N453" s="309">
        <v>0</v>
      </c>
      <c r="O453" s="309">
        <v>0</v>
      </c>
      <c r="P453" s="210">
        <v>0</v>
      </c>
      <c r="Q453" s="232">
        <v>0</v>
      </c>
      <c r="R453" s="324">
        <v>0</v>
      </c>
      <c r="S453" s="325">
        <v>0</v>
      </c>
      <c r="T453" s="210">
        <v>0</v>
      </c>
      <c r="U453" s="232">
        <v>0</v>
      </c>
      <c r="V453" s="324">
        <v>0</v>
      </c>
      <c r="W453" s="325">
        <v>0</v>
      </c>
      <c r="X453" s="210">
        <v>0</v>
      </c>
      <c r="Y453" s="232">
        <v>0</v>
      </c>
      <c r="Z453" s="324">
        <v>0</v>
      </c>
      <c r="AA453" s="325">
        <v>0</v>
      </c>
      <c r="AB453" s="210">
        <v>0</v>
      </c>
      <c r="AC453" s="232">
        <v>0</v>
      </c>
      <c r="AD453" s="209">
        <v>0</v>
      </c>
    </row>
    <row r="454" spans="1:46" ht="30" customHeight="1" x14ac:dyDescent="0.25">
      <c r="A454" s="612"/>
      <c r="B454" s="613"/>
      <c r="C454" s="908">
        <v>8190</v>
      </c>
      <c r="D454" s="1144" t="s">
        <v>612</v>
      </c>
      <c r="E454" s="53" t="s">
        <v>613</v>
      </c>
      <c r="F454" s="54">
        <v>400</v>
      </c>
      <c r="G454" s="54">
        <v>2013</v>
      </c>
      <c r="H454" s="91">
        <v>2016</v>
      </c>
      <c r="I454" s="241">
        <f t="shared" si="54"/>
        <v>84000</v>
      </c>
      <c r="J454" s="238">
        <v>0</v>
      </c>
      <c r="K454" s="239">
        <v>0</v>
      </c>
      <c r="L454" s="637">
        <f>M454+N454+O454+P454+Q454</f>
        <v>84000</v>
      </c>
      <c r="M454" s="336">
        <v>500</v>
      </c>
      <c r="N454" s="411">
        <f>25200-500</f>
        <v>24700</v>
      </c>
      <c r="O454" s="411">
        <v>0</v>
      </c>
      <c r="P454" s="292">
        <v>58800</v>
      </c>
      <c r="Q454" s="239">
        <v>0</v>
      </c>
      <c r="R454" s="338">
        <v>0</v>
      </c>
      <c r="S454" s="339">
        <v>0</v>
      </c>
      <c r="T454" s="240">
        <v>0</v>
      </c>
      <c r="U454" s="239">
        <v>0</v>
      </c>
      <c r="V454" s="338">
        <v>0</v>
      </c>
      <c r="W454" s="339">
        <v>0</v>
      </c>
      <c r="X454" s="240">
        <v>0</v>
      </c>
      <c r="Y454" s="239">
        <v>0</v>
      </c>
      <c r="Z454" s="338">
        <v>0</v>
      </c>
      <c r="AA454" s="339">
        <v>0</v>
      </c>
      <c r="AB454" s="240">
        <v>0</v>
      </c>
      <c r="AC454" s="218">
        <v>0</v>
      </c>
      <c r="AD454" s="216">
        <v>0</v>
      </c>
    </row>
    <row r="455" spans="1:46" s="947" customFormat="1" ht="30" customHeight="1" thickBot="1" x14ac:dyDescent="0.3">
      <c r="A455" s="1119"/>
      <c r="B455" s="1120"/>
      <c r="C455" s="1165">
        <v>8195</v>
      </c>
      <c r="D455" s="1123" t="s">
        <v>811</v>
      </c>
      <c r="E455" s="181" t="s">
        <v>340</v>
      </c>
      <c r="F455" s="182">
        <v>400</v>
      </c>
      <c r="G455" s="182">
        <v>2014</v>
      </c>
      <c r="H455" s="442">
        <v>2016</v>
      </c>
      <c r="I455" s="222">
        <f t="shared" si="54"/>
        <v>12229</v>
      </c>
      <c r="J455" s="1124">
        <v>0</v>
      </c>
      <c r="K455" s="232">
        <f>79+150</f>
        <v>229</v>
      </c>
      <c r="L455" s="1125">
        <f>M455+N455+O455+P455+Q455</f>
        <v>8000</v>
      </c>
      <c r="M455" s="1005">
        <v>0</v>
      </c>
      <c r="N455" s="1126">
        <v>8000</v>
      </c>
      <c r="O455" s="309">
        <v>0</v>
      </c>
      <c r="P455" s="210">
        <v>0</v>
      </c>
      <c r="Q455" s="512">
        <v>0</v>
      </c>
      <c r="R455" s="329">
        <v>4000</v>
      </c>
      <c r="S455" s="325">
        <v>0</v>
      </c>
      <c r="T455" s="210">
        <v>0</v>
      </c>
      <c r="U455" s="232">
        <v>0</v>
      </c>
      <c r="V455" s="329">
        <v>0</v>
      </c>
      <c r="W455" s="325">
        <v>0</v>
      </c>
      <c r="X455" s="210">
        <v>0</v>
      </c>
      <c r="Y455" s="232">
        <v>0</v>
      </c>
      <c r="Z455" s="324">
        <v>0</v>
      </c>
      <c r="AA455" s="325">
        <v>0</v>
      </c>
      <c r="AB455" s="210">
        <v>0</v>
      </c>
      <c r="AC455" s="232">
        <v>0</v>
      </c>
      <c r="AD455" s="222">
        <v>0</v>
      </c>
    </row>
    <row r="456" spans="1:46" s="42" customFormat="1" ht="30" customHeight="1" thickBot="1" x14ac:dyDescent="0.3">
      <c r="A456" s="604"/>
      <c r="B456" s="605"/>
      <c r="C456" s="1122"/>
      <c r="D456" s="1327" t="s">
        <v>58</v>
      </c>
      <c r="E456" s="1328"/>
      <c r="F456" s="1328"/>
      <c r="G456" s="1328"/>
      <c r="H456" s="1329"/>
      <c r="I456" s="752">
        <f>SUM(I449:I455)</f>
        <v>338093</v>
      </c>
      <c r="J456" s="752">
        <f t="shared" ref="J456:AD456" si="57">SUM(J449:J455)</f>
        <v>26589</v>
      </c>
      <c r="K456" s="752">
        <f t="shared" si="57"/>
        <v>504</v>
      </c>
      <c r="L456" s="752">
        <f t="shared" si="57"/>
        <v>143500</v>
      </c>
      <c r="M456" s="752">
        <f t="shared" si="57"/>
        <v>6000</v>
      </c>
      <c r="N456" s="752">
        <f t="shared" si="57"/>
        <v>56200</v>
      </c>
      <c r="O456" s="752">
        <f t="shared" si="57"/>
        <v>0</v>
      </c>
      <c r="P456" s="752">
        <f t="shared" si="57"/>
        <v>81300</v>
      </c>
      <c r="Q456" s="752">
        <f t="shared" si="57"/>
        <v>0</v>
      </c>
      <c r="R456" s="752">
        <f t="shared" si="57"/>
        <v>30000</v>
      </c>
      <c r="S456" s="752">
        <f t="shared" si="57"/>
        <v>0</v>
      </c>
      <c r="T456" s="752">
        <f t="shared" si="57"/>
        <v>60000</v>
      </c>
      <c r="U456" s="752">
        <f t="shared" si="57"/>
        <v>0</v>
      </c>
      <c r="V456" s="752">
        <f t="shared" si="57"/>
        <v>21375</v>
      </c>
      <c r="W456" s="752">
        <f t="shared" si="57"/>
        <v>0</v>
      </c>
      <c r="X456" s="752">
        <f t="shared" si="57"/>
        <v>46125</v>
      </c>
      <c r="Y456" s="752">
        <f t="shared" si="57"/>
        <v>0</v>
      </c>
      <c r="Z456" s="752">
        <f t="shared" si="57"/>
        <v>5000</v>
      </c>
      <c r="AA456" s="752">
        <f t="shared" si="57"/>
        <v>0</v>
      </c>
      <c r="AB456" s="752">
        <f t="shared" si="57"/>
        <v>0</v>
      </c>
      <c r="AC456" s="752">
        <f t="shared" si="57"/>
        <v>0</v>
      </c>
      <c r="AD456" s="752">
        <f t="shared" si="57"/>
        <v>5000</v>
      </c>
      <c r="AE456" s="488"/>
      <c r="AF456" s="488"/>
      <c r="AG456" s="488"/>
      <c r="AH456" s="488"/>
      <c r="AI456" s="488"/>
      <c r="AJ456" s="488"/>
      <c r="AK456" s="488"/>
      <c r="AL456" s="488"/>
      <c r="AM456" s="488"/>
      <c r="AN456" s="488"/>
      <c r="AO456" s="488"/>
      <c r="AP456" s="488"/>
      <c r="AQ456" s="488"/>
      <c r="AR456" s="488"/>
      <c r="AS456" s="488"/>
      <c r="AT456" s="488"/>
    </row>
    <row r="457" spans="1:46" s="58" customFormat="1" ht="17.25" customHeight="1" thickBot="1" x14ac:dyDescent="0.3">
      <c r="A457" s="68"/>
      <c r="B457" s="68"/>
      <c r="C457" s="68"/>
      <c r="D457" s="1102"/>
      <c r="E457" s="1103"/>
      <c r="F457" s="1103"/>
      <c r="G457" s="1103"/>
      <c r="H457" s="1103"/>
      <c r="I457" s="1104"/>
      <c r="J457" s="1104"/>
      <c r="K457" s="1104"/>
      <c r="L457" s="1104"/>
      <c r="M457" s="1104"/>
      <c r="N457" s="1104"/>
      <c r="O457" s="1104"/>
      <c r="P457" s="1104"/>
      <c r="Q457" s="1104"/>
      <c r="R457" s="1104"/>
      <c r="S457" s="1104"/>
      <c r="T457" s="1104"/>
      <c r="U457" s="1104"/>
      <c r="V457" s="1104"/>
      <c r="W457" s="1104"/>
      <c r="X457" s="1104"/>
      <c r="Y457" s="1104"/>
      <c r="Z457" s="1104"/>
      <c r="AA457" s="269"/>
      <c r="AB457" s="269"/>
      <c r="AC457" s="269"/>
      <c r="AD457" s="269"/>
      <c r="AE457" s="920"/>
      <c r="AF457" s="920"/>
      <c r="AG457" s="920"/>
      <c r="AH457" s="920"/>
      <c r="AI457" s="920"/>
      <c r="AJ457" s="920"/>
      <c r="AK457" s="920"/>
      <c r="AL457" s="920"/>
      <c r="AM457" s="920"/>
      <c r="AN457" s="920"/>
      <c r="AO457" s="920"/>
      <c r="AP457" s="920"/>
      <c r="AQ457" s="920"/>
      <c r="AR457" s="920"/>
      <c r="AS457" s="920"/>
      <c r="AT457" s="920"/>
    </row>
    <row r="458" spans="1:46" s="920" customFormat="1" ht="15" customHeight="1" x14ac:dyDescent="0.25">
      <c r="A458" s="68"/>
      <c r="B458" s="68"/>
      <c r="C458" s="68"/>
      <c r="D458" s="25" t="s">
        <v>83</v>
      </c>
      <c r="E458" s="202"/>
      <c r="F458" s="202"/>
      <c r="G458" s="202"/>
      <c r="H458" s="202"/>
      <c r="I458" s="10" t="s">
        <v>74</v>
      </c>
      <c r="J458" s="85" t="s">
        <v>108</v>
      </c>
      <c r="K458" s="17" t="s">
        <v>84</v>
      </c>
      <c r="L458" s="17"/>
      <c r="M458" s="17" t="s">
        <v>115</v>
      </c>
      <c r="N458" s="85"/>
      <c r="O458" s="85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78"/>
      <c r="AA458" s="75"/>
      <c r="AB458" s="75"/>
    </row>
    <row r="459" spans="1:46" s="920" customFormat="1" ht="15.75" customHeight="1" x14ac:dyDescent="0.25">
      <c r="A459" s="58"/>
      <c r="B459" s="58"/>
      <c r="C459" s="58"/>
      <c r="D459" s="13"/>
      <c r="E459" s="203"/>
      <c r="F459" s="203"/>
      <c r="G459" s="203"/>
      <c r="H459" s="203"/>
      <c r="I459" s="12" t="s">
        <v>75</v>
      </c>
      <c r="J459" s="20" t="s">
        <v>108</v>
      </c>
      <c r="K459" s="18" t="s">
        <v>85</v>
      </c>
      <c r="L459" s="18"/>
      <c r="M459" s="18" t="s">
        <v>112</v>
      </c>
      <c r="N459" s="20"/>
      <c r="O459" s="20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80"/>
      <c r="AA459" s="76"/>
      <c r="AB459" s="76"/>
      <c r="AC459" s="86"/>
      <c r="AD459" s="86"/>
    </row>
    <row r="460" spans="1:46" s="920" customFormat="1" ht="15.75" customHeight="1" x14ac:dyDescent="0.25">
      <c r="A460" s="65"/>
      <c r="B460" s="66"/>
      <c r="C460" s="67"/>
      <c r="D460" s="81"/>
      <c r="E460" s="203"/>
      <c r="F460" s="203"/>
      <c r="G460" s="203"/>
      <c r="H460" s="203"/>
      <c r="I460" s="12" t="s">
        <v>76</v>
      </c>
      <c r="J460" s="20" t="s">
        <v>108</v>
      </c>
      <c r="K460" s="21" t="s">
        <v>221</v>
      </c>
      <c r="L460" s="18"/>
      <c r="M460" s="20"/>
      <c r="N460" s="20"/>
      <c r="O460" s="20"/>
      <c r="P460" s="21"/>
      <c r="Q460" s="79"/>
      <c r="R460" s="79"/>
      <c r="S460" s="79"/>
      <c r="T460" s="79"/>
      <c r="U460" s="79"/>
      <c r="V460" s="79"/>
      <c r="W460" s="79"/>
      <c r="X460" s="79"/>
      <c r="Y460" s="79"/>
      <c r="Z460" s="82"/>
      <c r="AA460" s="9"/>
      <c r="AB460" s="9"/>
      <c r="AC460" s="86"/>
      <c r="AD460" s="86"/>
    </row>
    <row r="461" spans="1:46" s="920" customFormat="1" ht="12.75" customHeight="1" thickBot="1" x14ac:dyDescent="0.3">
      <c r="A461" s="4"/>
      <c r="B461" s="66"/>
      <c r="C461" s="67"/>
      <c r="D461" s="83"/>
      <c r="E461" s="204"/>
      <c r="F461" s="204"/>
      <c r="G461" s="204"/>
      <c r="H461" s="204"/>
      <c r="I461" s="11" t="s">
        <v>77</v>
      </c>
      <c r="J461" s="22" t="s">
        <v>108</v>
      </c>
      <c r="K461" s="23" t="s">
        <v>222</v>
      </c>
      <c r="L461" s="24"/>
      <c r="M461" s="22"/>
      <c r="N461" s="22"/>
      <c r="O461" s="22"/>
      <c r="P461" s="23"/>
      <c r="Q461" s="35"/>
      <c r="R461" s="35"/>
      <c r="S461" s="35"/>
      <c r="T461" s="35"/>
      <c r="U461" s="35"/>
      <c r="V461" s="35"/>
      <c r="W461" s="35"/>
      <c r="X461" s="35"/>
      <c r="Y461" s="35"/>
      <c r="Z461" s="14"/>
      <c r="AA461" s="3"/>
      <c r="AB461" s="3"/>
      <c r="AC461" s="86"/>
      <c r="AD461" s="86"/>
    </row>
    <row r="462" spans="1:46" s="42" customFormat="1" ht="30" customHeight="1" x14ac:dyDescent="0.25">
      <c r="A462"/>
      <c r="B462"/>
      <c r="C462"/>
      <c r="D462"/>
      <c r="E462"/>
      <c r="F462"/>
      <c r="G462"/>
      <c r="H462"/>
      <c r="I462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86"/>
      <c r="AD462" s="86"/>
      <c r="AE462" s="488"/>
      <c r="AF462" s="488"/>
      <c r="AG462" s="488"/>
      <c r="AH462" s="488"/>
      <c r="AI462" s="488"/>
      <c r="AJ462" s="488"/>
      <c r="AK462" s="488"/>
      <c r="AL462" s="488"/>
      <c r="AM462" s="488"/>
      <c r="AN462" s="488"/>
      <c r="AO462" s="488"/>
      <c r="AP462" s="488"/>
      <c r="AQ462" s="488"/>
      <c r="AR462" s="488"/>
      <c r="AS462" s="488"/>
      <c r="AT462" s="488"/>
    </row>
    <row r="463" spans="1:46" s="43" customFormat="1" ht="20.100000000000001" customHeight="1" x14ac:dyDescent="0.25">
      <c r="A463"/>
      <c r="B463"/>
      <c r="C463"/>
      <c r="D463"/>
      <c r="E463"/>
      <c r="F463"/>
      <c r="G463"/>
      <c r="H463"/>
      <c r="I463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330" t="s">
        <v>830</v>
      </c>
      <c r="AD463" s="1330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</row>
    <row r="464" spans="1:46" s="43" customFormat="1" ht="21.75" customHeight="1" x14ac:dyDescent="0.25">
      <c r="A464" s="6"/>
      <c r="B464"/>
      <c r="C464"/>
      <c r="D464" s="117" t="s">
        <v>1</v>
      </c>
      <c r="E464" s="177" t="s">
        <v>8</v>
      </c>
      <c r="F464" s="177"/>
      <c r="G464" s="177"/>
      <c r="H464" s="177"/>
      <c r="I464" s="177"/>
      <c r="J464" s="177"/>
      <c r="K464" s="277"/>
      <c r="L464" s="277"/>
      <c r="M464" s="277"/>
      <c r="N464" s="277"/>
      <c r="O464" s="277"/>
      <c r="P464" s="277"/>
      <c r="Q464" s="278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886"/>
      <c r="AC464" s="886"/>
      <c r="AD464" s="5" t="s">
        <v>87</v>
      </c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</row>
    <row r="465" spans="1:46" s="43" customFormat="1" ht="25.5" customHeight="1" thickBot="1" x14ac:dyDescent="0.3">
      <c r="A465" s="1228" t="s">
        <v>154</v>
      </c>
      <c r="B465" s="1229"/>
      <c r="C465" s="1230"/>
      <c r="D465" s="184" t="s">
        <v>52</v>
      </c>
      <c r="E465"/>
      <c r="F465"/>
      <c r="G465"/>
      <c r="H465"/>
      <c r="I465" s="7" t="s">
        <v>59</v>
      </c>
      <c r="J465" s="279" t="s">
        <v>60</v>
      </c>
      <c r="K465" s="279" t="s">
        <v>61</v>
      </c>
      <c r="L465" s="279" t="s">
        <v>62</v>
      </c>
      <c r="M465" s="279" t="s">
        <v>63</v>
      </c>
      <c r="N465" s="279" t="s">
        <v>64</v>
      </c>
      <c r="O465" s="279" t="s">
        <v>65</v>
      </c>
      <c r="P465" s="280" t="s">
        <v>66</v>
      </c>
      <c r="Q465" s="280" t="s">
        <v>67</v>
      </c>
      <c r="R465" s="280" t="s">
        <v>68</v>
      </c>
      <c r="S465" s="280" t="s">
        <v>69</v>
      </c>
      <c r="T465" s="280" t="s">
        <v>70</v>
      </c>
      <c r="U465" s="280" t="s">
        <v>73</v>
      </c>
      <c r="V465" s="280" t="s">
        <v>78</v>
      </c>
      <c r="W465" s="280" t="s">
        <v>86</v>
      </c>
      <c r="X465" s="280" t="s">
        <v>92</v>
      </c>
      <c r="Y465" s="280" t="s">
        <v>93</v>
      </c>
      <c r="Z465" s="280" t="s">
        <v>94</v>
      </c>
      <c r="AA465" s="280" t="s">
        <v>95</v>
      </c>
      <c r="AB465" s="279" t="s">
        <v>96</v>
      </c>
      <c r="AC465" s="279" t="s">
        <v>99</v>
      </c>
      <c r="AD465" s="279" t="s">
        <v>109</v>
      </c>
      <c r="AE465" s="583"/>
      <c r="AF465" s="583"/>
      <c r="AG465" s="583"/>
      <c r="AH465" s="583"/>
      <c r="AI465" s="583"/>
      <c r="AJ465" s="583"/>
      <c r="AK465" s="583"/>
      <c r="AL465" s="583"/>
      <c r="AM465" s="583"/>
      <c r="AN465" s="583"/>
      <c r="AO465" s="583"/>
      <c r="AP465" s="583"/>
      <c r="AQ465" s="583"/>
      <c r="AR465" s="583"/>
      <c r="AS465" s="583"/>
      <c r="AT465" s="583"/>
    </row>
    <row r="466" spans="1:46" s="43" customFormat="1" ht="15.75" customHeight="1" thickBot="1" x14ac:dyDescent="0.25">
      <c r="A466" s="1231"/>
      <c r="B466" s="1232"/>
      <c r="C466" s="1233"/>
      <c r="D466" s="1252" t="s">
        <v>57</v>
      </c>
      <c r="E466" s="1274" t="s">
        <v>100</v>
      </c>
      <c r="F466" s="1276" t="s">
        <v>101</v>
      </c>
      <c r="G466" s="1278" t="s">
        <v>102</v>
      </c>
      <c r="H466" s="1279"/>
      <c r="I466" s="1250" t="s">
        <v>89</v>
      </c>
      <c r="J466" s="39" t="s">
        <v>98</v>
      </c>
      <c r="K466" s="39" t="s">
        <v>72</v>
      </c>
      <c r="L466" s="300" t="s">
        <v>71</v>
      </c>
      <c r="M466" s="1316" t="s">
        <v>212</v>
      </c>
      <c r="N466" s="1317"/>
      <c r="O466" s="1317"/>
      <c r="P466" s="1317"/>
      <c r="Q466" s="1318"/>
      <c r="R466" s="1293" t="s">
        <v>219</v>
      </c>
      <c r="S466" s="1294"/>
      <c r="T466" s="1294"/>
      <c r="U466" s="1294"/>
      <c r="V466" s="1294"/>
      <c r="W466" s="1294"/>
      <c r="X466" s="1294"/>
      <c r="Y466" s="1294"/>
      <c r="Z466" s="1294"/>
      <c r="AA466" s="1294"/>
      <c r="AB466" s="1294"/>
      <c r="AC466" s="1319"/>
      <c r="AD466" s="1248" t="s">
        <v>220</v>
      </c>
      <c r="AE466" s="583"/>
      <c r="AF466" s="583"/>
      <c r="AG466" s="583"/>
      <c r="AH466" s="583"/>
      <c r="AI466" s="583"/>
      <c r="AJ466" s="583"/>
      <c r="AK466" s="583"/>
      <c r="AL466" s="583"/>
      <c r="AM466" s="583"/>
      <c r="AN466" s="583"/>
      <c r="AO466" s="583"/>
      <c r="AP466" s="583"/>
      <c r="AQ466" s="583"/>
      <c r="AR466" s="583"/>
      <c r="AS466" s="583"/>
      <c r="AT466" s="583"/>
    </row>
    <row r="467" spans="1:46" s="43" customFormat="1" ht="20.25" customHeight="1" x14ac:dyDescent="0.2">
      <c r="A467" s="1234" t="s">
        <v>105</v>
      </c>
      <c r="B467" s="1236" t="s">
        <v>106</v>
      </c>
      <c r="C467" s="1238" t="s">
        <v>107</v>
      </c>
      <c r="D467" s="1253"/>
      <c r="E467" s="1275"/>
      <c r="F467" s="1277"/>
      <c r="G467" s="1280" t="s">
        <v>103</v>
      </c>
      <c r="H467" s="1256" t="s">
        <v>104</v>
      </c>
      <c r="I467" s="1251"/>
      <c r="J467" s="1247" t="s">
        <v>217</v>
      </c>
      <c r="K467" s="1247" t="s">
        <v>218</v>
      </c>
      <c r="L467" s="1325" t="s">
        <v>211</v>
      </c>
      <c r="M467" s="1299" t="s">
        <v>213</v>
      </c>
      <c r="N467" s="1303" t="s">
        <v>110</v>
      </c>
      <c r="O467" s="1303" t="s">
        <v>111</v>
      </c>
      <c r="P467" s="1243" t="s">
        <v>81</v>
      </c>
      <c r="Q467" s="1245" t="s">
        <v>82</v>
      </c>
      <c r="R467" s="1321" t="s">
        <v>158</v>
      </c>
      <c r="S467" s="1312"/>
      <c r="T467" s="1312"/>
      <c r="U467" s="1322"/>
      <c r="V467" s="1321" t="s">
        <v>183</v>
      </c>
      <c r="W467" s="1312"/>
      <c r="X467" s="1312"/>
      <c r="Y467" s="1313"/>
      <c r="Z467" s="1321" t="s">
        <v>215</v>
      </c>
      <c r="AA467" s="1312"/>
      <c r="AB467" s="1312"/>
      <c r="AC467" s="1386"/>
      <c r="AD467" s="1249"/>
      <c r="AE467" s="583"/>
      <c r="AF467" s="583"/>
      <c r="AG467" s="583"/>
      <c r="AH467" s="583"/>
      <c r="AI467" s="583"/>
      <c r="AJ467" s="583"/>
      <c r="AK467" s="583"/>
      <c r="AL467" s="583"/>
      <c r="AM467" s="583"/>
      <c r="AN467" s="583"/>
      <c r="AO467" s="583"/>
      <c r="AP467" s="583"/>
      <c r="AQ467" s="583"/>
      <c r="AR467" s="583"/>
      <c r="AS467" s="583"/>
      <c r="AT467" s="583"/>
    </row>
    <row r="468" spans="1:46" ht="45.75" thickBot="1" x14ac:dyDescent="0.25">
      <c r="A468" s="1235"/>
      <c r="B468" s="1237"/>
      <c r="C468" s="1239"/>
      <c r="D468" s="1254"/>
      <c r="E468" s="1323"/>
      <c r="F468" s="1324"/>
      <c r="G468" s="1309"/>
      <c r="H468" s="1310"/>
      <c r="I468" s="1315"/>
      <c r="J468" s="1311"/>
      <c r="K468" s="1311"/>
      <c r="L468" s="1326"/>
      <c r="M468" s="1300"/>
      <c r="N468" s="1320"/>
      <c r="O468" s="1304"/>
      <c r="P468" s="1305"/>
      <c r="Q468" s="1306"/>
      <c r="R468" s="317" t="s">
        <v>79</v>
      </c>
      <c r="S468" s="318" t="s">
        <v>88</v>
      </c>
      <c r="T468" s="174" t="s">
        <v>90</v>
      </c>
      <c r="U468" s="175" t="s">
        <v>91</v>
      </c>
      <c r="V468" s="322" t="s">
        <v>79</v>
      </c>
      <c r="W468" s="323" t="s">
        <v>88</v>
      </c>
      <c r="X468" s="174" t="s">
        <v>90</v>
      </c>
      <c r="Y468" s="175" t="s">
        <v>91</v>
      </c>
      <c r="Z468" s="322" t="s">
        <v>79</v>
      </c>
      <c r="AA468" s="323" t="s">
        <v>88</v>
      </c>
      <c r="AB468" s="174" t="s">
        <v>90</v>
      </c>
      <c r="AC468" s="176" t="s">
        <v>91</v>
      </c>
      <c r="AD468" s="1308"/>
    </row>
    <row r="469" spans="1:46" s="1105" customFormat="1" ht="24.95" customHeight="1" x14ac:dyDescent="0.25">
      <c r="A469" s="612"/>
      <c r="B469" s="613"/>
      <c r="C469" s="923">
        <v>5014</v>
      </c>
      <c r="D469" s="498" t="s">
        <v>638</v>
      </c>
      <c r="E469" s="53" t="s">
        <v>231</v>
      </c>
      <c r="F469" s="54">
        <v>400</v>
      </c>
      <c r="G469" s="54">
        <v>2010</v>
      </c>
      <c r="H469" s="91">
        <v>2017</v>
      </c>
      <c r="I469" s="219">
        <f>J469+K469+L469+SUM(R469:AD469)</f>
        <v>81991</v>
      </c>
      <c r="J469" s="215">
        <v>11535</v>
      </c>
      <c r="K469" s="218">
        <v>811</v>
      </c>
      <c r="L469" s="301">
        <f t="shared" ref="L469:L470" si="58">M469+N469+O469+P469+Q469</f>
        <v>35000</v>
      </c>
      <c r="M469" s="305">
        <v>0</v>
      </c>
      <c r="N469" s="306">
        <v>35000</v>
      </c>
      <c r="O469" s="306">
        <v>0</v>
      </c>
      <c r="P469" s="217">
        <v>0</v>
      </c>
      <c r="Q469" s="218">
        <v>0</v>
      </c>
      <c r="R469" s="319">
        <v>20000</v>
      </c>
      <c r="S469" s="320">
        <v>0</v>
      </c>
      <c r="T469" s="217">
        <v>0</v>
      </c>
      <c r="U469" s="218">
        <v>0</v>
      </c>
      <c r="V469" s="319">
        <v>10000</v>
      </c>
      <c r="W469" s="320">
        <v>0</v>
      </c>
      <c r="X469" s="217">
        <v>0</v>
      </c>
      <c r="Y469" s="218">
        <v>0</v>
      </c>
      <c r="Z469" s="319">
        <f>5000-355</f>
        <v>4645</v>
      </c>
      <c r="AA469" s="320">
        <v>0</v>
      </c>
      <c r="AB469" s="217">
        <v>0</v>
      </c>
      <c r="AC469" s="218">
        <v>0</v>
      </c>
      <c r="AD469" s="216">
        <v>0</v>
      </c>
    </row>
    <row r="470" spans="1:46" s="1105" customFormat="1" ht="24.95" customHeight="1" x14ac:dyDescent="0.25">
      <c r="A470" s="612"/>
      <c r="B470" s="613"/>
      <c r="C470" s="901">
        <v>8159</v>
      </c>
      <c r="D470" s="422" t="s">
        <v>633</v>
      </c>
      <c r="E470" s="53" t="s">
        <v>231</v>
      </c>
      <c r="F470" s="54">
        <v>400</v>
      </c>
      <c r="G470" s="54">
        <v>2013</v>
      </c>
      <c r="H470" s="91">
        <v>2016</v>
      </c>
      <c r="I470" s="219">
        <f>J470+K470+L470+SUM(R470:AD470)</f>
        <v>61363</v>
      </c>
      <c r="J470" s="215">
        <v>49363</v>
      </c>
      <c r="K470" s="218">
        <v>0</v>
      </c>
      <c r="L470" s="301">
        <f t="shared" si="58"/>
        <v>12000</v>
      </c>
      <c r="M470" s="305">
        <v>7545</v>
      </c>
      <c r="N470" s="306">
        <v>4455</v>
      </c>
      <c r="O470" s="306">
        <v>0</v>
      </c>
      <c r="P470" s="217">
        <v>0</v>
      </c>
      <c r="Q470" s="218">
        <v>0</v>
      </c>
      <c r="R470" s="319">
        <v>0</v>
      </c>
      <c r="S470" s="320">
        <v>0</v>
      </c>
      <c r="T470" s="217">
        <v>0</v>
      </c>
      <c r="U470" s="218">
        <v>0</v>
      </c>
      <c r="V470" s="319">
        <v>0</v>
      </c>
      <c r="W470" s="320">
        <v>0</v>
      </c>
      <c r="X470" s="217">
        <v>0</v>
      </c>
      <c r="Y470" s="218">
        <v>0</v>
      </c>
      <c r="Z470" s="319">
        <v>0</v>
      </c>
      <c r="AA470" s="320">
        <v>0</v>
      </c>
      <c r="AB470" s="217">
        <v>0</v>
      </c>
      <c r="AC470" s="218">
        <v>0</v>
      </c>
      <c r="AD470" s="216">
        <v>0</v>
      </c>
    </row>
    <row r="471" spans="1:46" ht="24.95" customHeight="1" thickBot="1" x14ac:dyDescent="0.3">
      <c r="A471" s="610"/>
      <c r="B471" s="611"/>
      <c r="C471" s="901">
        <v>8163</v>
      </c>
      <c r="D471" s="423" t="s">
        <v>634</v>
      </c>
      <c r="E471" s="447" t="s">
        <v>231</v>
      </c>
      <c r="F471" s="370">
        <v>400</v>
      </c>
      <c r="G471" s="370">
        <v>2008</v>
      </c>
      <c r="H471" s="448">
        <v>2018</v>
      </c>
      <c r="I471" s="222">
        <f>J471+K471+L471+SUM(R471:AD471)</f>
        <v>217800</v>
      </c>
      <c r="J471" s="208">
        <v>0</v>
      </c>
      <c r="K471" s="232">
        <v>0</v>
      </c>
      <c r="L471" s="307">
        <f t="shared" ref="L471" si="59">M471+N471+O471+P471+Q471</f>
        <v>0</v>
      </c>
      <c r="M471" s="308">
        <v>0</v>
      </c>
      <c r="N471" s="309">
        <v>0</v>
      </c>
      <c r="O471" s="309">
        <v>0</v>
      </c>
      <c r="P471" s="210">
        <v>0</v>
      </c>
      <c r="Q471" s="232">
        <v>0</v>
      </c>
      <c r="R471" s="324">
        <v>0</v>
      </c>
      <c r="S471" s="325">
        <v>17800</v>
      </c>
      <c r="T471" s="210">
        <v>0</v>
      </c>
      <c r="U471" s="232">
        <v>0</v>
      </c>
      <c r="V471" s="324">
        <v>0</v>
      </c>
      <c r="W471" s="325">
        <v>200000</v>
      </c>
      <c r="X471" s="210">
        <v>0</v>
      </c>
      <c r="Y471" s="232">
        <v>0</v>
      </c>
      <c r="Z471" s="324">
        <v>0</v>
      </c>
      <c r="AA471" s="325">
        <v>0</v>
      </c>
      <c r="AB471" s="210">
        <v>0</v>
      </c>
      <c r="AC471" s="232">
        <v>0</v>
      </c>
      <c r="AD471" s="209">
        <v>0</v>
      </c>
    </row>
    <row r="472" spans="1:46" s="299" customFormat="1" ht="30" customHeight="1" thickBot="1" x14ac:dyDescent="0.3">
      <c r="A472" s="604"/>
      <c r="B472" s="605"/>
      <c r="C472" s="606"/>
      <c r="D472" s="1327" t="s">
        <v>58</v>
      </c>
      <c r="E472" s="1328"/>
      <c r="F472" s="1328"/>
      <c r="G472" s="1328"/>
      <c r="H472" s="1329"/>
      <c r="I472" s="752">
        <f t="shared" ref="I472:AD472" si="60">SUM(I469:I471)</f>
        <v>361154</v>
      </c>
      <c r="J472" s="752">
        <f t="shared" si="60"/>
        <v>60898</v>
      </c>
      <c r="K472" s="752">
        <f t="shared" si="60"/>
        <v>811</v>
      </c>
      <c r="L472" s="752">
        <f t="shared" si="60"/>
        <v>47000</v>
      </c>
      <c r="M472" s="752">
        <f t="shared" si="60"/>
        <v>7545</v>
      </c>
      <c r="N472" s="752">
        <f t="shared" si="60"/>
        <v>39455</v>
      </c>
      <c r="O472" s="752">
        <f t="shared" si="60"/>
        <v>0</v>
      </c>
      <c r="P472" s="752">
        <f t="shared" si="60"/>
        <v>0</v>
      </c>
      <c r="Q472" s="752">
        <f t="shared" si="60"/>
        <v>0</v>
      </c>
      <c r="R472" s="752">
        <f t="shared" si="60"/>
        <v>20000</v>
      </c>
      <c r="S472" s="752">
        <f t="shared" si="60"/>
        <v>17800</v>
      </c>
      <c r="T472" s="752">
        <f t="shared" si="60"/>
        <v>0</v>
      </c>
      <c r="U472" s="752">
        <f t="shared" si="60"/>
        <v>0</v>
      </c>
      <c r="V472" s="752">
        <f t="shared" si="60"/>
        <v>10000</v>
      </c>
      <c r="W472" s="752">
        <f t="shared" si="60"/>
        <v>200000</v>
      </c>
      <c r="X472" s="752">
        <f t="shared" si="60"/>
        <v>0</v>
      </c>
      <c r="Y472" s="752">
        <f t="shared" si="60"/>
        <v>0</v>
      </c>
      <c r="Z472" s="752">
        <f t="shared" si="60"/>
        <v>4645</v>
      </c>
      <c r="AA472" s="752">
        <f t="shared" si="60"/>
        <v>0</v>
      </c>
      <c r="AB472" s="752">
        <f t="shared" si="60"/>
        <v>0</v>
      </c>
      <c r="AC472" s="752">
        <f t="shared" si="60"/>
        <v>0</v>
      </c>
      <c r="AD472" s="752">
        <f t="shared" si="60"/>
        <v>0</v>
      </c>
      <c r="AE472" s="485"/>
      <c r="AF472" s="485"/>
      <c r="AG472" s="485"/>
      <c r="AH472" s="485"/>
      <c r="AI472" s="485"/>
      <c r="AJ472" s="485"/>
      <c r="AK472" s="485"/>
      <c r="AL472" s="485"/>
      <c r="AM472" s="485"/>
      <c r="AN472" s="485"/>
      <c r="AO472" s="485"/>
      <c r="AP472" s="485"/>
      <c r="AQ472" s="485"/>
      <c r="AR472" s="485"/>
      <c r="AS472" s="485"/>
      <c r="AT472" s="485"/>
    </row>
    <row r="473" spans="1:46" s="42" customFormat="1" ht="30" customHeight="1" x14ac:dyDescent="0.25">
      <c r="A473" s="68"/>
      <c r="B473" s="68"/>
      <c r="C473" s="68"/>
      <c r="D473" s="74"/>
      <c r="E473" s="74"/>
      <c r="F473" s="74"/>
      <c r="G473" s="74"/>
      <c r="H473" s="74"/>
      <c r="I473" s="113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485"/>
      <c r="AF473" s="485"/>
      <c r="AG473" s="485"/>
      <c r="AH473" s="485"/>
      <c r="AI473" s="485"/>
      <c r="AJ473" s="485"/>
      <c r="AK473" s="485"/>
      <c r="AL473" s="485"/>
      <c r="AM473" s="485"/>
      <c r="AN473" s="485"/>
      <c r="AO473" s="485"/>
      <c r="AP473" s="485"/>
      <c r="AQ473" s="485"/>
      <c r="AR473" s="485"/>
      <c r="AS473" s="485"/>
      <c r="AT473" s="485"/>
    </row>
    <row r="474" spans="1:46" s="43" customFormat="1" ht="30" customHeight="1" x14ac:dyDescent="0.25">
      <c r="A474" s="68"/>
      <c r="B474" s="68"/>
      <c r="C474" s="68"/>
      <c r="D474" s="268"/>
      <c r="E474" s="268"/>
      <c r="F474" s="268"/>
      <c r="G474" s="268"/>
      <c r="H474" s="268"/>
      <c r="I474" s="113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76"/>
      <c r="AD474" s="16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</row>
    <row r="475" spans="1:46" s="43" customFormat="1" ht="7.5" customHeight="1" x14ac:dyDescent="0.25">
      <c r="A475" s="68"/>
      <c r="B475" s="68"/>
      <c r="C475" s="68"/>
      <c r="D475" s="268"/>
      <c r="E475" s="268"/>
      <c r="F475" s="268"/>
      <c r="G475" s="268"/>
      <c r="H475" s="268"/>
      <c r="I475" s="113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76"/>
      <c r="AD475" s="16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</row>
    <row r="476" spans="1:46" s="4" customFormat="1" ht="15.95" customHeight="1" x14ac:dyDescent="0.25">
      <c r="A476" s="68"/>
      <c r="B476" s="68"/>
      <c r="C476" s="68"/>
      <c r="D476" s="268"/>
      <c r="E476" s="268"/>
      <c r="F476" s="268"/>
      <c r="G476" s="268"/>
      <c r="H476" s="268"/>
      <c r="I476" s="113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9"/>
      <c r="AD476" s="9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</row>
    <row r="477" spans="1:46" s="4" customFormat="1" ht="15.95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 s="1330"/>
      <c r="AD477" s="1330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</row>
    <row r="478" spans="1:46" s="3" customFormat="1" ht="15.95" customHeight="1" x14ac:dyDescent="0.25">
      <c r="A478" s="6"/>
      <c r="B478"/>
      <c r="C478"/>
      <c r="D478" s="117" t="s">
        <v>1</v>
      </c>
      <c r="E478" s="177" t="s">
        <v>8</v>
      </c>
      <c r="F478" s="177"/>
      <c r="G478" s="177"/>
      <c r="H478" s="177"/>
      <c r="I478" s="177"/>
      <c r="J478" s="168"/>
      <c r="K478" s="15"/>
      <c r="L478" s="15"/>
      <c r="M478" s="15"/>
      <c r="N478" s="15"/>
      <c r="O478" s="15"/>
      <c r="P478" s="15"/>
      <c r="Q478" s="1"/>
      <c r="R478"/>
      <c r="S478"/>
      <c r="T478"/>
      <c r="U478"/>
      <c r="V478"/>
      <c r="W478"/>
      <c r="X478"/>
      <c r="Y478"/>
      <c r="Z478"/>
      <c r="AA478"/>
      <c r="AB478"/>
      <c r="AC478"/>
      <c r="AD478" s="5" t="s">
        <v>87</v>
      </c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</row>
    <row r="479" spans="1:46" s="3" customFormat="1" ht="15.95" customHeight="1" thickBot="1" x14ac:dyDescent="0.3">
      <c r="A479" s="1228" t="s">
        <v>154</v>
      </c>
      <c r="B479" s="1229"/>
      <c r="C479" s="1230"/>
      <c r="D479" s="184" t="s">
        <v>53</v>
      </c>
      <c r="E479"/>
      <c r="F479"/>
      <c r="G479"/>
      <c r="H479"/>
      <c r="I479" s="7" t="s">
        <v>59</v>
      </c>
      <c r="J479" s="7" t="s">
        <v>60</v>
      </c>
      <c r="K479" s="7" t="s">
        <v>61</v>
      </c>
      <c r="L479" s="7" t="s">
        <v>62</v>
      </c>
      <c r="M479" s="7" t="s">
        <v>63</v>
      </c>
      <c r="N479" s="7" t="s">
        <v>64</v>
      </c>
      <c r="O479" s="7" t="s">
        <v>65</v>
      </c>
      <c r="P479" s="8" t="s">
        <v>66</v>
      </c>
      <c r="Q479" s="8" t="s">
        <v>67</v>
      </c>
      <c r="R479" s="8" t="s">
        <v>68</v>
      </c>
      <c r="S479" s="8" t="s">
        <v>69</v>
      </c>
      <c r="T479" s="8" t="s">
        <v>70</v>
      </c>
      <c r="U479" s="8" t="s">
        <v>73</v>
      </c>
      <c r="V479" s="8" t="s">
        <v>78</v>
      </c>
      <c r="W479" s="8" t="s">
        <v>86</v>
      </c>
      <c r="X479" s="8" t="s">
        <v>92</v>
      </c>
      <c r="Y479" s="8" t="s">
        <v>93</v>
      </c>
      <c r="Z479" s="8" t="s">
        <v>94</v>
      </c>
      <c r="AA479" s="8" t="s">
        <v>95</v>
      </c>
      <c r="AB479" s="7" t="s">
        <v>96</v>
      </c>
      <c r="AC479" s="7" t="s">
        <v>99</v>
      </c>
      <c r="AD479" s="7" t="s">
        <v>109</v>
      </c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</row>
    <row r="480" spans="1:46" s="9" customFormat="1" ht="15.95" customHeight="1" thickBot="1" x14ac:dyDescent="0.25">
      <c r="A480" s="1231"/>
      <c r="B480" s="1232"/>
      <c r="C480" s="1233"/>
      <c r="D480" s="1252" t="s">
        <v>57</v>
      </c>
      <c r="E480" s="1274" t="s">
        <v>100</v>
      </c>
      <c r="F480" s="1276" t="s">
        <v>101</v>
      </c>
      <c r="G480" s="1278" t="s">
        <v>102</v>
      </c>
      <c r="H480" s="1279"/>
      <c r="I480" s="1250" t="s">
        <v>89</v>
      </c>
      <c r="J480" s="39" t="s">
        <v>98</v>
      </c>
      <c r="K480" s="39" t="s">
        <v>72</v>
      </c>
      <c r="L480" s="300" t="s">
        <v>71</v>
      </c>
      <c r="M480" s="1316" t="s">
        <v>212</v>
      </c>
      <c r="N480" s="1317"/>
      <c r="O480" s="1317"/>
      <c r="P480" s="1317"/>
      <c r="Q480" s="1318"/>
      <c r="R480" s="1293" t="s">
        <v>219</v>
      </c>
      <c r="S480" s="1294"/>
      <c r="T480" s="1294"/>
      <c r="U480" s="1294"/>
      <c r="V480" s="1294"/>
      <c r="W480" s="1294"/>
      <c r="X480" s="1294"/>
      <c r="Y480" s="1294"/>
      <c r="Z480" s="1294"/>
      <c r="AA480" s="1294"/>
      <c r="AB480" s="1294"/>
      <c r="AC480" s="1319"/>
      <c r="AD480" s="1248" t="s">
        <v>220</v>
      </c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</row>
    <row r="481" spans="1:46" s="9" customFormat="1" ht="15.95" customHeight="1" x14ac:dyDescent="0.2">
      <c r="A481" s="1234" t="s">
        <v>105</v>
      </c>
      <c r="B481" s="1236" t="s">
        <v>106</v>
      </c>
      <c r="C481" s="1238" t="s">
        <v>107</v>
      </c>
      <c r="D481" s="1253"/>
      <c r="E481" s="1275"/>
      <c r="F481" s="1277"/>
      <c r="G481" s="1280" t="s">
        <v>103</v>
      </c>
      <c r="H481" s="1256" t="s">
        <v>104</v>
      </c>
      <c r="I481" s="1251"/>
      <c r="J481" s="1247" t="s">
        <v>217</v>
      </c>
      <c r="K481" s="1247" t="s">
        <v>218</v>
      </c>
      <c r="L481" s="1325" t="s">
        <v>211</v>
      </c>
      <c r="M481" s="1299" t="s">
        <v>213</v>
      </c>
      <c r="N481" s="1303" t="s">
        <v>110</v>
      </c>
      <c r="O481" s="1303" t="s">
        <v>111</v>
      </c>
      <c r="P481" s="1243" t="s">
        <v>81</v>
      </c>
      <c r="Q481" s="1245" t="s">
        <v>82</v>
      </c>
      <c r="R481" s="1321" t="s">
        <v>158</v>
      </c>
      <c r="S481" s="1312"/>
      <c r="T481" s="1312"/>
      <c r="U481" s="1322"/>
      <c r="V481" s="1321" t="s">
        <v>183</v>
      </c>
      <c r="W481" s="1312"/>
      <c r="X481" s="1312"/>
      <c r="Y481" s="1313"/>
      <c r="Z481" s="1321" t="s">
        <v>215</v>
      </c>
      <c r="AA481" s="1312"/>
      <c r="AB481" s="1312"/>
      <c r="AC481" s="1386"/>
      <c r="AD481" s="1249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</row>
    <row r="482" spans="1:46" s="9" customFormat="1" ht="45.75" customHeight="1" thickBot="1" x14ac:dyDescent="0.25">
      <c r="A482" s="1235"/>
      <c r="B482" s="1237"/>
      <c r="C482" s="1239"/>
      <c r="D482" s="1254"/>
      <c r="E482" s="1323"/>
      <c r="F482" s="1324"/>
      <c r="G482" s="1309"/>
      <c r="H482" s="1310"/>
      <c r="I482" s="1315"/>
      <c r="J482" s="1311"/>
      <c r="K482" s="1311"/>
      <c r="L482" s="1326"/>
      <c r="M482" s="1300"/>
      <c r="N482" s="1320"/>
      <c r="O482" s="1304"/>
      <c r="P482" s="1305"/>
      <c r="Q482" s="1306"/>
      <c r="R482" s="317" t="s">
        <v>79</v>
      </c>
      <c r="S482" s="318" t="s">
        <v>88</v>
      </c>
      <c r="T482" s="174" t="s">
        <v>90</v>
      </c>
      <c r="U482" s="175" t="s">
        <v>91</v>
      </c>
      <c r="V482" s="322" t="s">
        <v>79</v>
      </c>
      <c r="W482" s="323" t="s">
        <v>88</v>
      </c>
      <c r="X482" s="174" t="s">
        <v>90</v>
      </c>
      <c r="Y482" s="175" t="s">
        <v>91</v>
      </c>
      <c r="Z482" s="322" t="s">
        <v>79</v>
      </c>
      <c r="AA482" s="323" t="s">
        <v>88</v>
      </c>
      <c r="AB482" s="174" t="s">
        <v>90</v>
      </c>
      <c r="AC482" s="176" t="s">
        <v>91</v>
      </c>
      <c r="AD482" s="1308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</row>
    <row r="483" spans="1:46" s="9" customFormat="1" ht="31.5" customHeight="1" thickBot="1" x14ac:dyDescent="0.3">
      <c r="A483" s="618"/>
      <c r="B483" s="619"/>
      <c r="C483" s="620">
        <v>3075</v>
      </c>
      <c r="D483" s="1147" t="s">
        <v>591</v>
      </c>
      <c r="E483" s="889" t="s">
        <v>592</v>
      </c>
      <c r="F483" s="890">
        <v>400</v>
      </c>
      <c r="G483" s="890">
        <v>2015</v>
      </c>
      <c r="H483" s="891">
        <v>2016</v>
      </c>
      <c r="I483" s="887">
        <f>J483+K483+L483+SUM(R483:AD483)</f>
        <v>17591</v>
      </c>
      <c r="J483" s="892">
        <v>1966</v>
      </c>
      <c r="K483" s="893">
        <v>5050</v>
      </c>
      <c r="L483" s="313">
        <f>M483+N483+O483+P483+Q483</f>
        <v>10575</v>
      </c>
      <c r="M483" s="894">
        <v>0</v>
      </c>
      <c r="N483" s="895">
        <v>10575</v>
      </c>
      <c r="O483" s="895">
        <v>0</v>
      </c>
      <c r="P483" s="896">
        <v>0</v>
      </c>
      <c r="Q483" s="893">
        <v>0</v>
      </c>
      <c r="R483" s="898">
        <v>0</v>
      </c>
      <c r="S483" s="899">
        <v>0</v>
      </c>
      <c r="T483" s="896">
        <v>0</v>
      </c>
      <c r="U483" s="434">
        <v>0</v>
      </c>
      <c r="V483" s="439">
        <v>0</v>
      </c>
      <c r="W483" s="440">
        <v>0</v>
      </c>
      <c r="X483" s="435">
        <v>0</v>
      </c>
      <c r="Y483" s="434">
        <v>0</v>
      </c>
      <c r="Z483" s="439">
        <v>0</v>
      </c>
      <c r="AA483" s="440">
        <v>0</v>
      </c>
      <c r="AB483" s="435">
        <v>0</v>
      </c>
      <c r="AC483" s="218">
        <v>0</v>
      </c>
      <c r="AD483" s="216">
        <v>0</v>
      </c>
      <c r="AE483" s="166"/>
      <c r="AF483" s="166"/>
      <c r="AG483" s="166"/>
      <c r="AH483" s="166"/>
      <c r="AI483" s="166"/>
      <c r="AJ483" s="166"/>
      <c r="AK483" s="166"/>
      <c r="AL483" s="166"/>
      <c r="AM483" s="166"/>
      <c r="AN483" s="166"/>
      <c r="AO483" s="166"/>
      <c r="AP483" s="166"/>
      <c r="AQ483" s="166"/>
      <c r="AR483" s="166"/>
      <c r="AS483" s="166"/>
      <c r="AT483" s="166"/>
    </row>
    <row r="484" spans="1:46" ht="30.75" customHeight="1" thickBot="1" x14ac:dyDescent="0.3">
      <c r="A484" s="604"/>
      <c r="B484" s="605"/>
      <c r="C484" s="606"/>
      <c r="D484" s="1327" t="s">
        <v>58</v>
      </c>
      <c r="E484" s="1328"/>
      <c r="F484" s="1328"/>
      <c r="G484" s="1328"/>
      <c r="H484" s="1329"/>
      <c r="I484" s="752">
        <f t="shared" ref="I484:AD484" si="61">SUM(I483:I483)</f>
        <v>17591</v>
      </c>
      <c r="J484" s="752">
        <f t="shared" si="61"/>
        <v>1966</v>
      </c>
      <c r="K484" s="752">
        <f t="shared" si="61"/>
        <v>5050</v>
      </c>
      <c r="L484" s="752">
        <f t="shared" si="61"/>
        <v>10575</v>
      </c>
      <c r="M484" s="752">
        <f t="shared" si="61"/>
        <v>0</v>
      </c>
      <c r="N484" s="752">
        <f t="shared" si="61"/>
        <v>10575</v>
      </c>
      <c r="O484" s="752">
        <f t="shared" si="61"/>
        <v>0</v>
      </c>
      <c r="P484" s="752">
        <f t="shared" si="61"/>
        <v>0</v>
      </c>
      <c r="Q484" s="752">
        <f t="shared" si="61"/>
        <v>0</v>
      </c>
      <c r="R484" s="752">
        <f t="shared" si="61"/>
        <v>0</v>
      </c>
      <c r="S484" s="752">
        <f t="shared" si="61"/>
        <v>0</v>
      </c>
      <c r="T484" s="752">
        <f t="shared" si="61"/>
        <v>0</v>
      </c>
      <c r="U484" s="752">
        <f t="shared" si="61"/>
        <v>0</v>
      </c>
      <c r="V484" s="752">
        <f t="shared" si="61"/>
        <v>0</v>
      </c>
      <c r="W484" s="752">
        <f t="shared" si="61"/>
        <v>0</v>
      </c>
      <c r="X484" s="752">
        <f t="shared" si="61"/>
        <v>0</v>
      </c>
      <c r="Y484" s="752">
        <f t="shared" si="61"/>
        <v>0</v>
      </c>
      <c r="Z484" s="752">
        <f t="shared" si="61"/>
        <v>0</v>
      </c>
      <c r="AA484" s="752">
        <f t="shared" si="61"/>
        <v>0</v>
      </c>
      <c r="AB484" s="752">
        <f t="shared" si="61"/>
        <v>0</v>
      </c>
      <c r="AC484" s="752">
        <f t="shared" si="61"/>
        <v>0</v>
      </c>
      <c r="AD484" s="752">
        <f t="shared" si="61"/>
        <v>0</v>
      </c>
    </row>
    <row r="485" spans="1:46" ht="24.75" customHeight="1" x14ac:dyDescent="0.25">
      <c r="A485" s="68"/>
      <c r="B485" s="68"/>
      <c r="C485" s="68"/>
      <c r="D485" s="74"/>
      <c r="E485" s="74"/>
      <c r="F485" s="74"/>
      <c r="G485" s="74"/>
      <c r="H485" s="74"/>
      <c r="I485" s="113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</row>
    <row r="486" spans="1:46" s="299" customFormat="1" ht="30" customHeight="1" x14ac:dyDescent="0.25">
      <c r="A486" s="273"/>
      <c r="B486" s="274"/>
      <c r="C486" s="275"/>
      <c r="D486" s="147"/>
      <c r="E486" s="68"/>
      <c r="F486" s="68"/>
      <c r="G486" s="68"/>
      <c r="H486" s="68"/>
      <c r="I486" s="264"/>
      <c r="J486" s="265"/>
      <c r="K486" s="266"/>
      <c r="L486" s="267"/>
      <c r="M486" s="265"/>
      <c r="N486" s="265"/>
      <c r="O486" s="265"/>
      <c r="P486" s="266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9"/>
      <c r="AB486" s="9"/>
      <c r="AC486" s="86"/>
      <c r="AD486" s="86"/>
      <c r="AE486" s="485"/>
      <c r="AF486" s="485"/>
      <c r="AG486" s="485"/>
      <c r="AH486" s="485"/>
      <c r="AI486" s="485"/>
      <c r="AJ486" s="485"/>
      <c r="AK486" s="485"/>
      <c r="AL486" s="485"/>
      <c r="AM486" s="485"/>
      <c r="AN486" s="485"/>
      <c r="AO486" s="485"/>
      <c r="AP486" s="485"/>
      <c r="AQ486" s="485"/>
      <c r="AR486" s="485"/>
      <c r="AS486" s="485"/>
      <c r="AT486" s="485"/>
    </row>
    <row r="487" spans="1:46" s="42" customFormat="1" ht="30" customHeight="1" x14ac:dyDescent="0.25">
      <c r="A487" s="6"/>
      <c r="B487"/>
      <c r="C487"/>
      <c r="D487" s="117" t="s">
        <v>1</v>
      </c>
      <c r="E487" s="177" t="s">
        <v>8</v>
      </c>
      <c r="F487" s="177"/>
      <c r="G487" s="177"/>
      <c r="H487" s="177"/>
      <c r="I487" s="177"/>
      <c r="J487" s="168"/>
      <c r="K487" s="15"/>
      <c r="L487" s="15"/>
      <c r="M487" s="15"/>
      <c r="N487" s="15"/>
      <c r="O487" s="15"/>
      <c r="P487" s="15"/>
      <c r="Q487" s="1"/>
      <c r="R487"/>
      <c r="S487"/>
      <c r="T487"/>
      <c r="U487"/>
      <c r="V487"/>
      <c r="W487"/>
      <c r="X487"/>
      <c r="Y487"/>
      <c r="Z487"/>
      <c r="AA487"/>
      <c r="AB487"/>
      <c r="AC487"/>
      <c r="AD487" s="5" t="s">
        <v>87</v>
      </c>
      <c r="AE487" s="485"/>
      <c r="AF487" s="485"/>
      <c r="AG487" s="485"/>
      <c r="AH487" s="485"/>
      <c r="AI487" s="485"/>
      <c r="AJ487" s="485"/>
      <c r="AK487" s="485"/>
      <c r="AL487" s="485"/>
      <c r="AM487" s="485"/>
      <c r="AN487" s="485"/>
      <c r="AO487" s="485"/>
      <c r="AP487" s="485"/>
      <c r="AQ487" s="485"/>
      <c r="AR487" s="485"/>
      <c r="AS487" s="485"/>
      <c r="AT487" s="485"/>
    </row>
    <row r="488" spans="1:46" s="42" customFormat="1" ht="30" customHeight="1" thickBot="1" x14ac:dyDescent="0.3">
      <c r="A488" s="1228" t="s">
        <v>154</v>
      </c>
      <c r="B488" s="1229"/>
      <c r="C488" s="1230"/>
      <c r="D488" s="184" t="s">
        <v>54</v>
      </c>
      <c r="E488"/>
      <c r="F488"/>
      <c r="G488"/>
      <c r="H488"/>
      <c r="I488" s="7" t="s">
        <v>59</v>
      </c>
      <c r="J488" s="7" t="s">
        <v>60</v>
      </c>
      <c r="K488" s="7" t="s">
        <v>61</v>
      </c>
      <c r="L488" s="7" t="s">
        <v>62</v>
      </c>
      <c r="M488" s="7" t="s">
        <v>63</v>
      </c>
      <c r="N488" s="7" t="s">
        <v>64</v>
      </c>
      <c r="O488" s="7" t="s">
        <v>65</v>
      </c>
      <c r="P488" s="8" t="s">
        <v>66</v>
      </c>
      <c r="Q488" s="8" t="s">
        <v>67</v>
      </c>
      <c r="R488" s="8" t="s">
        <v>68</v>
      </c>
      <c r="S488" s="8" t="s">
        <v>69</v>
      </c>
      <c r="T488" s="8" t="s">
        <v>70</v>
      </c>
      <c r="U488" s="8" t="s">
        <v>73</v>
      </c>
      <c r="V488" s="8" t="s">
        <v>78</v>
      </c>
      <c r="W488" s="8" t="s">
        <v>86</v>
      </c>
      <c r="X488" s="8" t="s">
        <v>92</v>
      </c>
      <c r="Y488" s="8" t="s">
        <v>93</v>
      </c>
      <c r="Z488" s="8" t="s">
        <v>94</v>
      </c>
      <c r="AA488" s="8" t="s">
        <v>95</v>
      </c>
      <c r="AB488" s="7" t="s">
        <v>96</v>
      </c>
      <c r="AC488" s="7" t="s">
        <v>99</v>
      </c>
      <c r="AD488" s="7" t="s">
        <v>109</v>
      </c>
      <c r="AE488" s="485"/>
      <c r="AF488" s="485"/>
      <c r="AG488" s="485"/>
      <c r="AH488" s="485"/>
      <c r="AI488" s="485"/>
      <c r="AJ488" s="485"/>
      <c r="AK488" s="485"/>
      <c r="AL488" s="485"/>
      <c r="AM488" s="485"/>
      <c r="AN488" s="485"/>
      <c r="AO488" s="485"/>
      <c r="AP488" s="485"/>
      <c r="AQ488" s="485"/>
      <c r="AR488" s="485"/>
      <c r="AS488" s="485"/>
      <c r="AT488" s="485"/>
    </row>
    <row r="489" spans="1:46" s="42" customFormat="1" ht="19.5" customHeight="1" thickBot="1" x14ac:dyDescent="0.25">
      <c r="A489" s="1231"/>
      <c r="B489" s="1232"/>
      <c r="C489" s="1233"/>
      <c r="D489" s="1252" t="s">
        <v>57</v>
      </c>
      <c r="E489" s="1274" t="s">
        <v>100</v>
      </c>
      <c r="F489" s="1276" t="s">
        <v>101</v>
      </c>
      <c r="G489" s="1278" t="s">
        <v>102</v>
      </c>
      <c r="H489" s="1279"/>
      <c r="I489" s="1250" t="s">
        <v>89</v>
      </c>
      <c r="J489" s="39" t="s">
        <v>98</v>
      </c>
      <c r="K489" s="39" t="s">
        <v>72</v>
      </c>
      <c r="L489" s="300" t="s">
        <v>71</v>
      </c>
      <c r="M489" s="1316" t="s">
        <v>212</v>
      </c>
      <c r="N489" s="1317"/>
      <c r="O489" s="1317"/>
      <c r="P489" s="1317"/>
      <c r="Q489" s="1318"/>
      <c r="R489" s="1293" t="s">
        <v>219</v>
      </c>
      <c r="S489" s="1294"/>
      <c r="T489" s="1294"/>
      <c r="U489" s="1294"/>
      <c r="V489" s="1294"/>
      <c r="W489" s="1294"/>
      <c r="X489" s="1294"/>
      <c r="Y489" s="1294"/>
      <c r="Z489" s="1294"/>
      <c r="AA489" s="1294"/>
      <c r="AB489" s="1294"/>
      <c r="AC489" s="1319"/>
      <c r="AD489" s="1248" t="s">
        <v>220</v>
      </c>
      <c r="AE489" s="488"/>
      <c r="AF489" s="488"/>
      <c r="AG489" s="488"/>
      <c r="AH489" s="488"/>
      <c r="AI489" s="488"/>
      <c r="AJ489" s="488"/>
      <c r="AK489" s="488"/>
      <c r="AL489" s="488"/>
      <c r="AM489" s="488"/>
      <c r="AN489" s="488"/>
      <c r="AO489" s="488"/>
      <c r="AP489" s="488"/>
      <c r="AQ489" s="488"/>
      <c r="AR489" s="488"/>
      <c r="AS489" s="488"/>
      <c r="AT489" s="488"/>
    </row>
    <row r="490" spans="1:46" s="42" customFormat="1" ht="15" customHeight="1" x14ac:dyDescent="0.2">
      <c r="A490" s="1234" t="s">
        <v>105</v>
      </c>
      <c r="B490" s="1236" t="s">
        <v>106</v>
      </c>
      <c r="C490" s="1238" t="s">
        <v>107</v>
      </c>
      <c r="D490" s="1253"/>
      <c r="E490" s="1275"/>
      <c r="F490" s="1277"/>
      <c r="G490" s="1280" t="s">
        <v>103</v>
      </c>
      <c r="H490" s="1256" t="s">
        <v>104</v>
      </c>
      <c r="I490" s="1251"/>
      <c r="J490" s="1247" t="s">
        <v>217</v>
      </c>
      <c r="K490" s="1247" t="s">
        <v>218</v>
      </c>
      <c r="L490" s="1325" t="s">
        <v>211</v>
      </c>
      <c r="M490" s="1299" t="s">
        <v>213</v>
      </c>
      <c r="N490" s="1303" t="s">
        <v>110</v>
      </c>
      <c r="O490" s="1303" t="s">
        <v>111</v>
      </c>
      <c r="P490" s="1243" t="s">
        <v>81</v>
      </c>
      <c r="Q490" s="1245" t="s">
        <v>82</v>
      </c>
      <c r="R490" s="1321" t="s">
        <v>158</v>
      </c>
      <c r="S490" s="1312"/>
      <c r="T490" s="1312"/>
      <c r="U490" s="1322"/>
      <c r="V490" s="1321" t="s">
        <v>183</v>
      </c>
      <c r="W490" s="1312"/>
      <c r="X490" s="1312"/>
      <c r="Y490" s="1313"/>
      <c r="Z490" s="1321" t="s">
        <v>215</v>
      </c>
      <c r="AA490" s="1312"/>
      <c r="AB490" s="1312"/>
      <c r="AC490" s="1386"/>
      <c r="AD490" s="1249"/>
      <c r="AE490" s="488"/>
      <c r="AF490" s="488"/>
      <c r="AG490" s="488"/>
      <c r="AH490" s="488"/>
      <c r="AI490" s="488"/>
      <c r="AJ490" s="488"/>
      <c r="AK490" s="488"/>
      <c r="AL490" s="488"/>
      <c r="AM490" s="488"/>
      <c r="AN490" s="488"/>
      <c r="AO490" s="488"/>
      <c r="AP490" s="488"/>
      <c r="AQ490" s="488"/>
      <c r="AR490" s="488"/>
      <c r="AS490" s="488"/>
      <c r="AT490" s="488"/>
    </row>
    <row r="491" spans="1:46" s="43" customFormat="1" ht="40.5" customHeight="1" thickBot="1" x14ac:dyDescent="0.25">
      <c r="A491" s="1235"/>
      <c r="B491" s="1237"/>
      <c r="C491" s="1239"/>
      <c r="D491" s="1254"/>
      <c r="E491" s="1323"/>
      <c r="F491" s="1324"/>
      <c r="G491" s="1309"/>
      <c r="H491" s="1310"/>
      <c r="I491" s="1315"/>
      <c r="J491" s="1311"/>
      <c r="K491" s="1311"/>
      <c r="L491" s="1326"/>
      <c r="M491" s="1300"/>
      <c r="N491" s="1320"/>
      <c r="O491" s="1304"/>
      <c r="P491" s="1305"/>
      <c r="Q491" s="1306"/>
      <c r="R491" s="317" t="s">
        <v>79</v>
      </c>
      <c r="S491" s="318" t="s">
        <v>88</v>
      </c>
      <c r="T491" s="174" t="s">
        <v>90</v>
      </c>
      <c r="U491" s="175" t="s">
        <v>91</v>
      </c>
      <c r="V491" s="322" t="s">
        <v>79</v>
      </c>
      <c r="W491" s="323" t="s">
        <v>88</v>
      </c>
      <c r="X491" s="174" t="s">
        <v>90</v>
      </c>
      <c r="Y491" s="175" t="s">
        <v>91</v>
      </c>
      <c r="Z491" s="322" t="s">
        <v>79</v>
      </c>
      <c r="AA491" s="323" t="s">
        <v>88</v>
      </c>
      <c r="AB491" s="174" t="s">
        <v>90</v>
      </c>
      <c r="AC491" s="176" t="s">
        <v>91</v>
      </c>
      <c r="AD491" s="1308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</row>
    <row r="492" spans="1:46" s="43" customFormat="1" ht="27.75" customHeight="1" x14ac:dyDescent="0.25">
      <c r="A492" s="612"/>
      <c r="B492" s="613"/>
      <c r="C492" s="924">
        <v>6022</v>
      </c>
      <c r="D492" s="423" t="s">
        <v>640</v>
      </c>
      <c r="E492" s="53"/>
      <c r="F492" s="54">
        <v>400</v>
      </c>
      <c r="G492" s="54">
        <v>2011</v>
      </c>
      <c r="H492" s="91">
        <v>2016</v>
      </c>
      <c r="I492" s="219">
        <f t="shared" ref="I492:I494" si="62">J492+K492+L492+SUM(R492:AD492)</f>
        <v>8572</v>
      </c>
      <c r="J492" s="215">
        <v>2852</v>
      </c>
      <c r="K492" s="218">
        <v>410</v>
      </c>
      <c r="L492" s="301">
        <f t="shared" ref="L492:L494" si="63">M492+N492+O492+P492+Q492</f>
        <v>3810</v>
      </c>
      <c r="M492" s="305">
        <v>2500</v>
      </c>
      <c r="N492" s="306">
        <f>3810-2500</f>
        <v>1310</v>
      </c>
      <c r="O492" s="306">
        <v>0</v>
      </c>
      <c r="P492" s="217">
        <v>0</v>
      </c>
      <c r="Q492" s="218">
        <v>0</v>
      </c>
      <c r="R492" s="319">
        <v>1500</v>
      </c>
      <c r="S492" s="320">
        <v>0</v>
      </c>
      <c r="T492" s="217">
        <v>0</v>
      </c>
      <c r="U492" s="218">
        <v>0</v>
      </c>
      <c r="V492" s="319">
        <v>0</v>
      </c>
      <c r="W492" s="320">
        <v>0</v>
      </c>
      <c r="X492" s="217">
        <v>0</v>
      </c>
      <c r="Y492" s="218">
        <v>0</v>
      </c>
      <c r="Z492" s="319">
        <v>0</v>
      </c>
      <c r="AA492" s="320">
        <v>0</v>
      </c>
      <c r="AB492" s="217">
        <v>0</v>
      </c>
      <c r="AC492" s="218">
        <v>0</v>
      </c>
      <c r="AD492" s="216">
        <v>0</v>
      </c>
      <c r="AE492" s="1105"/>
      <c r="AF492" s="1105"/>
      <c r="AG492" s="1105"/>
      <c r="AH492" s="1105"/>
      <c r="AI492" s="1105"/>
      <c r="AJ492" s="1105"/>
      <c r="AK492" s="1105"/>
      <c r="AL492" s="1105"/>
      <c r="AM492" s="1105"/>
      <c r="AN492" s="1105"/>
      <c r="AO492" s="1105"/>
      <c r="AP492" s="1105"/>
      <c r="AQ492" s="1105"/>
      <c r="AR492" s="1105"/>
      <c r="AS492" s="1105"/>
      <c r="AT492" s="1105"/>
    </row>
    <row r="493" spans="1:46" s="43" customFormat="1" ht="32.25" customHeight="1" x14ac:dyDescent="0.25">
      <c r="A493" s="612"/>
      <c r="B493" s="613"/>
      <c r="C493" s="924">
        <v>6026</v>
      </c>
      <c r="D493" s="195" t="s">
        <v>641</v>
      </c>
      <c r="E493" s="53" t="s">
        <v>270</v>
      </c>
      <c r="F493" s="54">
        <v>400</v>
      </c>
      <c r="G493" s="54">
        <v>2010</v>
      </c>
      <c r="H493" s="91">
        <v>2017</v>
      </c>
      <c r="I493" s="219">
        <f t="shared" si="62"/>
        <v>8236</v>
      </c>
      <c r="J493" s="215">
        <v>2236</v>
      </c>
      <c r="K493" s="218">
        <v>0</v>
      </c>
      <c r="L493" s="301">
        <f t="shared" si="63"/>
        <v>5000</v>
      </c>
      <c r="M493" s="305">
        <v>0</v>
      </c>
      <c r="N493" s="306">
        <v>5000</v>
      </c>
      <c r="O493" s="306">
        <v>0</v>
      </c>
      <c r="P493" s="217">
        <v>0</v>
      </c>
      <c r="Q493" s="218">
        <v>0</v>
      </c>
      <c r="R493" s="319">
        <v>1000</v>
      </c>
      <c r="S493" s="320">
        <v>0</v>
      </c>
      <c r="T493" s="217">
        <v>0</v>
      </c>
      <c r="U493" s="218">
        <v>0</v>
      </c>
      <c r="V493" s="319">
        <v>0</v>
      </c>
      <c r="W493" s="320">
        <v>0</v>
      </c>
      <c r="X493" s="217">
        <v>0</v>
      </c>
      <c r="Y493" s="218">
        <v>0</v>
      </c>
      <c r="Z493" s="319">
        <v>0</v>
      </c>
      <c r="AA493" s="320">
        <v>0</v>
      </c>
      <c r="AB493" s="217">
        <v>0</v>
      </c>
      <c r="AC493" s="218">
        <v>0</v>
      </c>
      <c r="AD493" s="216">
        <v>0</v>
      </c>
      <c r="AE493" s="1105"/>
      <c r="AF493" s="1105"/>
      <c r="AG493" s="1105"/>
      <c r="AH493" s="1105"/>
      <c r="AI493" s="1105"/>
      <c r="AJ493" s="1105"/>
      <c r="AK493" s="1105"/>
      <c r="AL493" s="1105"/>
      <c r="AM493" s="1105"/>
      <c r="AN493" s="1105"/>
      <c r="AO493" s="1105"/>
      <c r="AP493" s="1105"/>
      <c r="AQ493" s="1105"/>
      <c r="AR493" s="1105"/>
      <c r="AS493" s="1105"/>
      <c r="AT493" s="1105"/>
    </row>
    <row r="494" spans="1:46" s="43" customFormat="1" ht="24.95" customHeight="1" x14ac:dyDescent="0.25">
      <c r="A494" s="612"/>
      <c r="B494" s="613"/>
      <c r="C494" s="924">
        <v>6027</v>
      </c>
      <c r="D494" s="423" t="s">
        <v>642</v>
      </c>
      <c r="E494" s="53" t="s">
        <v>270</v>
      </c>
      <c r="F494" s="54">
        <v>400</v>
      </c>
      <c r="G494" s="54">
        <v>2010</v>
      </c>
      <c r="H494" s="91">
        <v>2017</v>
      </c>
      <c r="I494" s="219">
        <f t="shared" si="62"/>
        <v>5807</v>
      </c>
      <c r="J494" s="215">
        <v>1823</v>
      </c>
      <c r="K494" s="218">
        <v>1743</v>
      </c>
      <c r="L494" s="301">
        <f t="shared" si="63"/>
        <v>1741</v>
      </c>
      <c r="M494" s="305">
        <v>241</v>
      </c>
      <c r="N494" s="306">
        <v>1500</v>
      </c>
      <c r="O494" s="306">
        <v>0</v>
      </c>
      <c r="P494" s="217">
        <v>0</v>
      </c>
      <c r="Q494" s="218">
        <v>0</v>
      </c>
      <c r="R494" s="319">
        <v>500</v>
      </c>
      <c r="S494" s="320">
        <v>0</v>
      </c>
      <c r="T494" s="217">
        <v>0</v>
      </c>
      <c r="U494" s="218">
        <v>0</v>
      </c>
      <c r="V494" s="319">
        <v>0</v>
      </c>
      <c r="W494" s="320">
        <v>0</v>
      </c>
      <c r="X494" s="217">
        <v>0</v>
      </c>
      <c r="Y494" s="218">
        <v>0</v>
      </c>
      <c r="Z494" s="319">
        <v>0</v>
      </c>
      <c r="AA494" s="320">
        <v>0</v>
      </c>
      <c r="AB494" s="217">
        <v>0</v>
      </c>
      <c r="AC494" s="218">
        <v>0</v>
      </c>
      <c r="AD494" s="216">
        <v>0</v>
      </c>
      <c r="AE494" s="1105"/>
      <c r="AF494" s="1105"/>
      <c r="AG494" s="1105"/>
      <c r="AH494" s="1105"/>
      <c r="AI494" s="1105"/>
      <c r="AJ494" s="1105"/>
      <c r="AK494" s="1105"/>
      <c r="AL494" s="1105"/>
      <c r="AM494" s="1105"/>
      <c r="AN494" s="1105"/>
      <c r="AO494" s="1105"/>
      <c r="AP494" s="1105"/>
      <c r="AQ494" s="1105"/>
      <c r="AR494" s="1105"/>
      <c r="AS494" s="1105"/>
      <c r="AT494" s="1105"/>
    </row>
    <row r="495" spans="1:46" s="43" customFormat="1" ht="24.95" customHeight="1" x14ac:dyDescent="0.25">
      <c r="A495" s="610"/>
      <c r="B495" s="611"/>
      <c r="C495" s="901">
        <v>6032</v>
      </c>
      <c r="D495" s="423" t="s">
        <v>628</v>
      </c>
      <c r="E495" s="181" t="s">
        <v>229</v>
      </c>
      <c r="F495" s="54">
        <v>400</v>
      </c>
      <c r="G495" s="54">
        <v>2012</v>
      </c>
      <c r="H495" s="91">
        <v>2017</v>
      </c>
      <c r="I495" s="219">
        <f t="shared" ref="I495:I502" si="64">J495+K495+L495+SUM(R495:AD495)</f>
        <v>103760</v>
      </c>
      <c r="J495" s="215">
        <v>2960</v>
      </c>
      <c r="K495" s="218">
        <v>300</v>
      </c>
      <c r="L495" s="301">
        <f t="shared" ref="L495:L502" si="65">M495+N495+O495+P495+Q495</f>
        <v>45500</v>
      </c>
      <c r="M495" s="305">
        <v>500</v>
      </c>
      <c r="N495" s="306">
        <v>45000</v>
      </c>
      <c r="O495" s="306">
        <v>0</v>
      </c>
      <c r="P495" s="217">
        <v>0</v>
      </c>
      <c r="Q495" s="218">
        <v>0</v>
      </c>
      <c r="R495" s="319">
        <v>55000</v>
      </c>
      <c r="S495" s="320">
        <v>0</v>
      </c>
      <c r="T495" s="217">
        <v>0</v>
      </c>
      <c r="U495" s="218">
        <v>0</v>
      </c>
      <c r="V495" s="319">
        <v>0</v>
      </c>
      <c r="W495" s="320">
        <v>0</v>
      </c>
      <c r="X495" s="217">
        <v>0</v>
      </c>
      <c r="Y495" s="218">
        <v>0</v>
      </c>
      <c r="Z495" s="319">
        <v>0</v>
      </c>
      <c r="AA495" s="320">
        <v>0</v>
      </c>
      <c r="AB495" s="217">
        <v>0</v>
      </c>
      <c r="AC495" s="218">
        <v>0</v>
      </c>
      <c r="AD495" s="216">
        <v>0</v>
      </c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</row>
    <row r="496" spans="1:46" s="43" customFormat="1" ht="32.25" customHeight="1" x14ac:dyDescent="0.25">
      <c r="A496" s="612"/>
      <c r="B496" s="613"/>
      <c r="C496" s="924">
        <v>6035</v>
      </c>
      <c r="D496" s="195" t="s">
        <v>643</v>
      </c>
      <c r="E496" s="53" t="s">
        <v>270</v>
      </c>
      <c r="F496" s="54">
        <v>400</v>
      </c>
      <c r="G496" s="54">
        <v>2012</v>
      </c>
      <c r="H496" s="91">
        <v>2016</v>
      </c>
      <c r="I496" s="219">
        <f t="shared" ref="I496:I500" si="66">J496+K496+L496+SUM(R496:AD496)</f>
        <v>3576</v>
      </c>
      <c r="J496" s="215">
        <v>2476</v>
      </c>
      <c r="K496" s="218">
        <v>100</v>
      </c>
      <c r="L496" s="301">
        <f t="shared" ref="L496:L500" si="67">M496+N496+O496+P496+Q496</f>
        <v>1000</v>
      </c>
      <c r="M496" s="305">
        <v>0</v>
      </c>
      <c r="N496" s="306">
        <v>1000</v>
      </c>
      <c r="O496" s="306">
        <v>0</v>
      </c>
      <c r="P496" s="217">
        <v>0</v>
      </c>
      <c r="Q496" s="218">
        <v>0</v>
      </c>
      <c r="R496" s="319">
        <v>0</v>
      </c>
      <c r="S496" s="320">
        <v>0</v>
      </c>
      <c r="T496" s="217">
        <v>0</v>
      </c>
      <c r="U496" s="218">
        <v>0</v>
      </c>
      <c r="V496" s="319">
        <v>0</v>
      </c>
      <c r="W496" s="320">
        <v>0</v>
      </c>
      <c r="X496" s="217">
        <v>0</v>
      </c>
      <c r="Y496" s="218">
        <v>0</v>
      </c>
      <c r="Z496" s="319">
        <v>0</v>
      </c>
      <c r="AA496" s="320">
        <v>0</v>
      </c>
      <c r="AB496" s="217">
        <v>0</v>
      </c>
      <c r="AC496" s="218">
        <v>0</v>
      </c>
      <c r="AD496" s="216">
        <v>0</v>
      </c>
      <c r="AE496" s="1105"/>
      <c r="AF496" s="1105"/>
      <c r="AG496" s="1105"/>
      <c r="AH496" s="1105"/>
      <c r="AI496" s="1105"/>
      <c r="AJ496" s="1105"/>
      <c r="AK496" s="1105"/>
      <c r="AL496" s="1105"/>
      <c r="AM496" s="1105"/>
      <c r="AN496" s="1105"/>
      <c r="AO496" s="1105"/>
      <c r="AP496" s="1105"/>
      <c r="AQ496" s="1105"/>
      <c r="AR496" s="1105"/>
      <c r="AS496" s="1105"/>
      <c r="AT496" s="1105"/>
    </row>
    <row r="497" spans="1:46" s="43" customFormat="1" ht="24.95" customHeight="1" x14ac:dyDescent="0.25">
      <c r="A497" s="612"/>
      <c r="B497" s="613"/>
      <c r="C497" s="924">
        <v>6036</v>
      </c>
      <c r="D497" s="423" t="s">
        <v>644</v>
      </c>
      <c r="E497" s="53"/>
      <c r="F497" s="54">
        <v>400</v>
      </c>
      <c r="G497" s="54">
        <v>2012</v>
      </c>
      <c r="H497" s="91">
        <v>2017</v>
      </c>
      <c r="I497" s="219">
        <f t="shared" si="66"/>
        <v>3492</v>
      </c>
      <c r="J497" s="215">
        <v>1286</v>
      </c>
      <c r="K497" s="218">
        <f>424+414</f>
        <v>838</v>
      </c>
      <c r="L497" s="301">
        <f t="shared" si="67"/>
        <v>868</v>
      </c>
      <c r="M497" s="305">
        <v>468</v>
      </c>
      <c r="N497" s="306">
        <v>400</v>
      </c>
      <c r="O497" s="306">
        <v>0</v>
      </c>
      <c r="P497" s="217">
        <v>0</v>
      </c>
      <c r="Q497" s="218">
        <v>0</v>
      </c>
      <c r="R497" s="319">
        <v>500</v>
      </c>
      <c r="S497" s="320">
        <v>0</v>
      </c>
      <c r="T497" s="217">
        <v>0</v>
      </c>
      <c r="U497" s="218">
        <v>0</v>
      </c>
      <c r="V497" s="319">
        <v>0</v>
      </c>
      <c r="W497" s="320">
        <v>0</v>
      </c>
      <c r="X497" s="217">
        <v>0</v>
      </c>
      <c r="Y497" s="218">
        <v>0</v>
      </c>
      <c r="Z497" s="319">
        <v>0</v>
      </c>
      <c r="AA497" s="320">
        <v>0</v>
      </c>
      <c r="AB497" s="217">
        <v>0</v>
      </c>
      <c r="AC497" s="218">
        <v>0</v>
      </c>
      <c r="AD497" s="216">
        <v>0</v>
      </c>
      <c r="AE497" s="1105"/>
      <c r="AF497" s="1105"/>
      <c r="AG497" s="1105"/>
      <c r="AH497" s="1105"/>
      <c r="AI497" s="1105"/>
      <c r="AJ497" s="1105"/>
      <c r="AK497" s="1105"/>
      <c r="AL497" s="1105"/>
      <c r="AM497" s="1105"/>
      <c r="AN497" s="1105"/>
      <c r="AO497" s="1105"/>
      <c r="AP497" s="1105"/>
      <c r="AQ497" s="1105"/>
      <c r="AR497" s="1105"/>
      <c r="AS497" s="1105"/>
      <c r="AT497" s="1105"/>
    </row>
    <row r="498" spans="1:46" s="43" customFormat="1" ht="24.95" customHeight="1" x14ac:dyDescent="0.25">
      <c r="A498" s="612"/>
      <c r="B498" s="613"/>
      <c r="C498" s="901">
        <v>6037</v>
      </c>
      <c r="D498" s="195" t="s">
        <v>630</v>
      </c>
      <c r="E498" s="53" t="s">
        <v>275</v>
      </c>
      <c r="F498" s="54">
        <v>400</v>
      </c>
      <c r="G498" s="54">
        <v>2011</v>
      </c>
      <c r="H498" s="91">
        <v>2016</v>
      </c>
      <c r="I498" s="219">
        <f t="shared" si="66"/>
        <v>26750</v>
      </c>
      <c r="J498" s="215">
        <v>3483</v>
      </c>
      <c r="K498" s="218">
        <v>22267</v>
      </c>
      <c r="L498" s="301">
        <f t="shared" si="67"/>
        <v>1000</v>
      </c>
      <c r="M498" s="305">
        <v>0</v>
      </c>
      <c r="N498" s="306">
        <v>1000</v>
      </c>
      <c r="O498" s="306">
        <v>0</v>
      </c>
      <c r="P498" s="217">
        <v>0</v>
      </c>
      <c r="Q498" s="218">
        <v>0</v>
      </c>
      <c r="R498" s="319">
        <v>0</v>
      </c>
      <c r="S498" s="320">
        <v>0</v>
      </c>
      <c r="T498" s="217">
        <v>0</v>
      </c>
      <c r="U498" s="218">
        <v>0</v>
      </c>
      <c r="V498" s="319">
        <v>0</v>
      </c>
      <c r="W498" s="320">
        <v>0</v>
      </c>
      <c r="X498" s="217">
        <v>0</v>
      </c>
      <c r="Y498" s="218">
        <v>0</v>
      </c>
      <c r="Z498" s="319">
        <v>0</v>
      </c>
      <c r="AA498" s="320">
        <v>0</v>
      </c>
      <c r="AB498" s="217">
        <v>0</v>
      </c>
      <c r="AC498" s="218">
        <v>0</v>
      </c>
      <c r="AD498" s="216">
        <v>0</v>
      </c>
      <c r="AE498" s="1105"/>
      <c r="AF498" s="1105"/>
      <c r="AG498" s="1105"/>
      <c r="AH498" s="1105"/>
      <c r="AI498" s="1105"/>
      <c r="AJ498" s="1105"/>
      <c r="AK498" s="1105"/>
      <c r="AL498" s="1105"/>
      <c r="AM498" s="1105"/>
      <c r="AN498" s="1105"/>
      <c r="AO498" s="1105"/>
      <c r="AP498" s="1105"/>
      <c r="AQ498" s="1105"/>
      <c r="AR498" s="1105"/>
      <c r="AS498" s="1105"/>
      <c r="AT498" s="1105"/>
    </row>
    <row r="499" spans="1:46" s="43" customFormat="1" ht="29.25" customHeight="1" x14ac:dyDescent="0.25">
      <c r="A499" s="612"/>
      <c r="B499" s="613"/>
      <c r="C499" s="924">
        <v>6042</v>
      </c>
      <c r="D499" s="195" t="s">
        <v>645</v>
      </c>
      <c r="E499" s="53" t="s">
        <v>229</v>
      </c>
      <c r="F499" s="54">
        <v>400</v>
      </c>
      <c r="G499" s="54">
        <v>2004</v>
      </c>
      <c r="H499" s="91">
        <v>2016</v>
      </c>
      <c r="I499" s="219">
        <f t="shared" si="66"/>
        <v>11035</v>
      </c>
      <c r="J499" s="215">
        <f>764+198</f>
        <v>962</v>
      </c>
      <c r="K499" s="218">
        <v>73</v>
      </c>
      <c r="L499" s="301">
        <f t="shared" si="67"/>
        <v>10000</v>
      </c>
      <c r="M499" s="305">
        <v>0</v>
      </c>
      <c r="N499" s="306">
        <v>10000</v>
      </c>
      <c r="O499" s="306">
        <v>0</v>
      </c>
      <c r="P499" s="217">
        <v>0</v>
      </c>
      <c r="Q499" s="218">
        <v>0</v>
      </c>
      <c r="R499" s="319">
        <v>0</v>
      </c>
      <c r="S499" s="320">
        <v>0</v>
      </c>
      <c r="T499" s="217">
        <v>0</v>
      </c>
      <c r="U499" s="218">
        <v>0</v>
      </c>
      <c r="V499" s="319">
        <v>0</v>
      </c>
      <c r="W499" s="320">
        <v>0</v>
      </c>
      <c r="X499" s="217">
        <v>0</v>
      </c>
      <c r="Y499" s="218">
        <v>0</v>
      </c>
      <c r="Z499" s="319">
        <v>0</v>
      </c>
      <c r="AA499" s="320">
        <v>0</v>
      </c>
      <c r="AB499" s="217">
        <v>0</v>
      </c>
      <c r="AC499" s="218">
        <v>0</v>
      </c>
      <c r="AD499" s="216">
        <v>0</v>
      </c>
      <c r="AE499" s="1105"/>
      <c r="AF499" s="1105"/>
      <c r="AG499" s="1105"/>
      <c r="AH499" s="1105"/>
      <c r="AI499" s="1105"/>
      <c r="AJ499" s="1105"/>
      <c r="AK499" s="1105"/>
      <c r="AL499" s="1105"/>
      <c r="AM499" s="1105"/>
      <c r="AN499" s="1105"/>
      <c r="AO499" s="1105"/>
      <c r="AP499" s="1105"/>
      <c r="AQ499" s="1105"/>
      <c r="AR499" s="1105"/>
      <c r="AS499" s="1105"/>
      <c r="AT499" s="1105"/>
    </row>
    <row r="500" spans="1:46" s="1105" customFormat="1" ht="30" customHeight="1" x14ac:dyDescent="0.25">
      <c r="A500" s="612"/>
      <c r="B500" s="613"/>
      <c r="C500" s="924">
        <v>6044</v>
      </c>
      <c r="D500" s="793" t="s">
        <v>646</v>
      </c>
      <c r="E500" s="53" t="s">
        <v>231</v>
      </c>
      <c r="F500" s="54">
        <v>400</v>
      </c>
      <c r="G500" s="54">
        <v>2015</v>
      </c>
      <c r="H500" s="91">
        <v>2016</v>
      </c>
      <c r="I500" s="219">
        <f t="shared" si="66"/>
        <v>4000</v>
      </c>
      <c r="J500" s="215">
        <v>0</v>
      </c>
      <c r="K500" s="218">
        <v>0</v>
      </c>
      <c r="L500" s="301">
        <f t="shared" si="67"/>
        <v>4000</v>
      </c>
      <c r="M500" s="305">
        <v>0</v>
      </c>
      <c r="N500" s="306">
        <v>4000</v>
      </c>
      <c r="O500" s="306">
        <v>0</v>
      </c>
      <c r="P500" s="217">
        <v>0</v>
      </c>
      <c r="Q500" s="218">
        <v>0</v>
      </c>
      <c r="R500" s="319">
        <v>0</v>
      </c>
      <c r="S500" s="320">
        <v>0</v>
      </c>
      <c r="T500" s="217">
        <v>0</v>
      </c>
      <c r="U500" s="218">
        <v>0</v>
      </c>
      <c r="V500" s="319">
        <v>0</v>
      </c>
      <c r="W500" s="320">
        <v>0</v>
      </c>
      <c r="X500" s="217">
        <v>0</v>
      </c>
      <c r="Y500" s="218">
        <v>0</v>
      </c>
      <c r="Z500" s="319">
        <v>0</v>
      </c>
      <c r="AA500" s="320">
        <v>0</v>
      </c>
      <c r="AB500" s="217">
        <v>0</v>
      </c>
      <c r="AC500" s="218">
        <v>0</v>
      </c>
      <c r="AD500" s="216">
        <v>0</v>
      </c>
    </row>
    <row r="501" spans="1:46" ht="24.95" customHeight="1" x14ac:dyDescent="0.25">
      <c r="A501" s="612"/>
      <c r="B501" s="613"/>
      <c r="C501" s="901">
        <v>6045</v>
      </c>
      <c r="D501" s="195" t="s">
        <v>629</v>
      </c>
      <c r="E501" s="181" t="s">
        <v>275</v>
      </c>
      <c r="F501" s="54">
        <v>400</v>
      </c>
      <c r="G501" s="54">
        <v>2015</v>
      </c>
      <c r="H501" s="91">
        <v>2019</v>
      </c>
      <c r="I501" s="219">
        <f t="shared" si="64"/>
        <v>3600</v>
      </c>
      <c r="J501" s="215">
        <v>0</v>
      </c>
      <c r="K501" s="218">
        <v>600</v>
      </c>
      <c r="L501" s="301">
        <f t="shared" si="65"/>
        <v>3000</v>
      </c>
      <c r="M501" s="305">
        <v>0</v>
      </c>
      <c r="N501" s="306">
        <v>3000</v>
      </c>
      <c r="O501" s="306">
        <v>0</v>
      </c>
      <c r="P501" s="217">
        <v>0</v>
      </c>
      <c r="Q501" s="218">
        <v>0</v>
      </c>
      <c r="R501" s="319">
        <v>0</v>
      </c>
      <c r="S501" s="320">
        <v>0</v>
      </c>
      <c r="T501" s="217">
        <v>0</v>
      </c>
      <c r="U501" s="218">
        <v>0</v>
      </c>
      <c r="V501" s="319">
        <v>0</v>
      </c>
      <c r="W501" s="320">
        <v>0</v>
      </c>
      <c r="X501" s="217">
        <v>0</v>
      </c>
      <c r="Y501" s="218">
        <v>0</v>
      </c>
      <c r="Z501" s="319">
        <v>0</v>
      </c>
      <c r="AA501" s="320">
        <v>0</v>
      </c>
      <c r="AB501" s="217">
        <v>0</v>
      </c>
      <c r="AC501" s="218">
        <v>0</v>
      </c>
      <c r="AD501" s="216">
        <v>0</v>
      </c>
    </row>
    <row r="502" spans="1:46" ht="32.25" customHeight="1" thickBot="1" x14ac:dyDescent="0.3">
      <c r="A502" s="612"/>
      <c r="B502" s="613"/>
      <c r="C502" s="924">
        <v>6047</v>
      </c>
      <c r="D502" s="465" t="s">
        <v>647</v>
      </c>
      <c r="E502" s="53" t="s">
        <v>231</v>
      </c>
      <c r="F502" s="54">
        <v>400</v>
      </c>
      <c r="G502" s="54">
        <v>2016</v>
      </c>
      <c r="H502" s="91">
        <v>2016</v>
      </c>
      <c r="I502" s="219">
        <f t="shared" si="64"/>
        <v>3000</v>
      </c>
      <c r="J502" s="215">
        <v>0</v>
      </c>
      <c r="K502" s="218">
        <v>0</v>
      </c>
      <c r="L502" s="301">
        <f t="shared" si="65"/>
        <v>3000</v>
      </c>
      <c r="M502" s="305">
        <v>0</v>
      </c>
      <c r="N502" s="306">
        <v>3000</v>
      </c>
      <c r="O502" s="306">
        <v>0</v>
      </c>
      <c r="P502" s="217">
        <v>0</v>
      </c>
      <c r="Q502" s="218">
        <v>0</v>
      </c>
      <c r="R502" s="319">
        <v>0</v>
      </c>
      <c r="S502" s="320">
        <v>0</v>
      </c>
      <c r="T502" s="217">
        <v>0</v>
      </c>
      <c r="U502" s="218">
        <v>0</v>
      </c>
      <c r="V502" s="319">
        <v>0</v>
      </c>
      <c r="W502" s="320">
        <v>0</v>
      </c>
      <c r="X502" s="217">
        <v>0</v>
      </c>
      <c r="Y502" s="218">
        <v>0</v>
      </c>
      <c r="Z502" s="319">
        <v>0</v>
      </c>
      <c r="AA502" s="320">
        <v>0</v>
      </c>
      <c r="AB502" s="217">
        <v>0</v>
      </c>
      <c r="AC502" s="218">
        <v>0</v>
      </c>
      <c r="AD502" s="216">
        <v>0</v>
      </c>
    </row>
    <row r="503" spans="1:46" ht="30.75" customHeight="1" thickBot="1" x14ac:dyDescent="0.3">
      <c r="A503" s="615"/>
      <c r="B503" s="616"/>
      <c r="C503" s="617"/>
      <c r="D503" s="1327" t="s">
        <v>58</v>
      </c>
      <c r="E503" s="1328"/>
      <c r="F503" s="1328"/>
      <c r="G503" s="1328"/>
      <c r="H503" s="1329"/>
      <c r="I503" s="752">
        <f>SUM(I492:I502)</f>
        <v>181828</v>
      </c>
      <c r="J503" s="752">
        <f t="shared" ref="J503:AD503" si="68">SUM(J492:J502)</f>
        <v>18078</v>
      </c>
      <c r="K503" s="752">
        <f t="shared" si="68"/>
        <v>26331</v>
      </c>
      <c r="L503" s="752">
        <f t="shared" si="68"/>
        <v>78919</v>
      </c>
      <c r="M503" s="752">
        <f t="shared" si="68"/>
        <v>3709</v>
      </c>
      <c r="N503" s="752">
        <f t="shared" si="68"/>
        <v>75210</v>
      </c>
      <c r="O503" s="752">
        <f t="shared" si="68"/>
        <v>0</v>
      </c>
      <c r="P503" s="752">
        <f t="shared" si="68"/>
        <v>0</v>
      </c>
      <c r="Q503" s="752">
        <f t="shared" si="68"/>
        <v>0</v>
      </c>
      <c r="R503" s="752">
        <f t="shared" si="68"/>
        <v>58500</v>
      </c>
      <c r="S503" s="752">
        <f t="shared" si="68"/>
        <v>0</v>
      </c>
      <c r="T503" s="752">
        <f t="shared" si="68"/>
        <v>0</v>
      </c>
      <c r="U503" s="752">
        <f t="shared" si="68"/>
        <v>0</v>
      </c>
      <c r="V503" s="752">
        <f t="shared" si="68"/>
        <v>0</v>
      </c>
      <c r="W503" s="752">
        <f t="shared" si="68"/>
        <v>0</v>
      </c>
      <c r="X503" s="752">
        <f t="shared" si="68"/>
        <v>0</v>
      </c>
      <c r="Y503" s="752">
        <f t="shared" si="68"/>
        <v>0</v>
      </c>
      <c r="Z503" s="752">
        <f t="shared" si="68"/>
        <v>0</v>
      </c>
      <c r="AA503" s="752">
        <f t="shared" si="68"/>
        <v>0</v>
      </c>
      <c r="AB503" s="752">
        <f t="shared" si="68"/>
        <v>0</v>
      </c>
      <c r="AC503" s="752">
        <f t="shared" si="68"/>
        <v>0</v>
      </c>
      <c r="AD503" s="752">
        <f t="shared" si="68"/>
        <v>0</v>
      </c>
    </row>
    <row r="504" spans="1:46" s="166" customFormat="1" ht="30.75" customHeight="1" thickBot="1" x14ac:dyDescent="0.3">
      <c r="A504" s="68"/>
      <c r="B504" s="68"/>
      <c r="C504" s="68"/>
      <c r="D504" s="1102"/>
      <c r="E504" s="1103"/>
      <c r="F504" s="1103"/>
      <c r="G504" s="1103"/>
      <c r="H504" s="1103"/>
      <c r="I504" s="1104"/>
      <c r="J504" s="1104"/>
      <c r="K504" s="1104"/>
      <c r="L504" s="1104"/>
      <c r="M504" s="1104"/>
      <c r="N504" s="1104"/>
      <c r="O504" s="1104"/>
      <c r="P504" s="1104"/>
      <c r="Q504" s="1104"/>
      <c r="R504" s="1104"/>
      <c r="S504" s="1104"/>
      <c r="T504" s="1104"/>
      <c r="U504" s="1104"/>
      <c r="V504" s="1104"/>
      <c r="W504" s="1104"/>
      <c r="X504" s="1104"/>
      <c r="Y504" s="1104"/>
      <c r="Z504" s="1104"/>
      <c r="AA504" s="269"/>
      <c r="AB504" s="269"/>
      <c r="AC504" s="269"/>
      <c r="AD504" s="269"/>
    </row>
    <row r="505" spans="1:46" s="920" customFormat="1" ht="15" customHeight="1" x14ac:dyDescent="0.25">
      <c r="A505" s="68"/>
      <c r="B505" s="68"/>
      <c r="C505" s="68"/>
      <c r="D505" s="25" t="s">
        <v>83</v>
      </c>
      <c r="E505" s="202"/>
      <c r="F505" s="202"/>
      <c r="G505" s="202"/>
      <c r="H505" s="202"/>
      <c r="I505" s="10" t="s">
        <v>74</v>
      </c>
      <c r="J505" s="85" t="s">
        <v>108</v>
      </c>
      <c r="K505" s="17" t="s">
        <v>84</v>
      </c>
      <c r="L505" s="17"/>
      <c r="M505" s="17" t="s">
        <v>115</v>
      </c>
      <c r="N505" s="85"/>
      <c r="O505" s="85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78"/>
      <c r="AA505" s="75"/>
      <c r="AB505" s="75"/>
    </row>
    <row r="506" spans="1:46" s="920" customFormat="1" ht="15.75" customHeight="1" x14ac:dyDescent="0.25">
      <c r="A506" s="58"/>
      <c r="B506" s="58"/>
      <c r="C506" s="58"/>
      <c r="D506" s="13"/>
      <c r="E506" s="203"/>
      <c r="F506" s="203"/>
      <c r="G506" s="203"/>
      <c r="H506" s="203"/>
      <c r="I506" s="12" t="s">
        <v>75</v>
      </c>
      <c r="J506" s="20" t="s">
        <v>108</v>
      </c>
      <c r="K506" s="18" t="s">
        <v>85</v>
      </c>
      <c r="L506" s="18"/>
      <c r="M506" s="18" t="s">
        <v>112</v>
      </c>
      <c r="N506" s="20"/>
      <c r="O506" s="20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80"/>
      <c r="AA506" s="76"/>
      <c r="AB506" s="76"/>
      <c r="AC506" s="86"/>
      <c r="AD506" s="86"/>
    </row>
    <row r="507" spans="1:46" s="920" customFormat="1" ht="15.75" customHeight="1" x14ac:dyDescent="0.25">
      <c r="A507" s="65"/>
      <c r="B507" s="66"/>
      <c r="C507" s="67"/>
      <c r="D507" s="81"/>
      <c r="E507" s="203"/>
      <c r="F507" s="203"/>
      <c r="G507" s="203"/>
      <c r="H507" s="203"/>
      <c r="I507" s="12" t="s">
        <v>76</v>
      </c>
      <c r="J507" s="20" t="s">
        <v>108</v>
      </c>
      <c r="K507" s="21" t="s">
        <v>221</v>
      </c>
      <c r="L507" s="18"/>
      <c r="M507" s="20"/>
      <c r="N507" s="20"/>
      <c r="O507" s="20"/>
      <c r="P507" s="21"/>
      <c r="Q507" s="79"/>
      <c r="R507" s="79"/>
      <c r="S507" s="79"/>
      <c r="T507" s="79"/>
      <c r="U507" s="79"/>
      <c r="V507" s="79"/>
      <c r="W507" s="79"/>
      <c r="X507" s="79"/>
      <c r="Y507" s="79"/>
      <c r="Z507" s="82"/>
      <c r="AA507" s="9"/>
      <c r="AB507" s="9"/>
      <c r="AC507" s="86"/>
      <c r="AD507" s="86"/>
    </row>
    <row r="508" spans="1:46" s="920" customFormat="1" ht="16.5" customHeight="1" thickBot="1" x14ac:dyDescent="0.3">
      <c r="A508" s="4"/>
      <c r="B508" s="66"/>
      <c r="C508" s="67"/>
      <c r="D508" s="83"/>
      <c r="E508" s="204"/>
      <c r="F508" s="204"/>
      <c r="G508" s="204"/>
      <c r="H508" s="204"/>
      <c r="I508" s="11" t="s">
        <v>77</v>
      </c>
      <c r="J508" s="22" t="s">
        <v>108</v>
      </c>
      <c r="K508" s="23" t="s">
        <v>222</v>
      </c>
      <c r="L508" s="24"/>
      <c r="M508" s="22"/>
      <c r="N508" s="22"/>
      <c r="O508" s="22"/>
      <c r="P508" s="23"/>
      <c r="Q508" s="35"/>
      <c r="R508" s="35"/>
      <c r="S508" s="35"/>
      <c r="T508" s="35"/>
      <c r="U508" s="35"/>
      <c r="V508" s="35"/>
      <c r="W508" s="35"/>
      <c r="X508" s="35"/>
      <c r="Y508" s="35"/>
      <c r="Z508" s="14"/>
      <c r="AA508" s="3"/>
      <c r="AB508" s="3"/>
      <c r="AC508" s="86"/>
      <c r="AD508" s="86"/>
    </row>
    <row r="509" spans="1:46" ht="15.75" customHeight="1" x14ac:dyDescent="0.25">
      <c r="A509" s="68"/>
      <c r="B509" s="68"/>
      <c r="C509" s="68"/>
      <c r="D509" s="74"/>
      <c r="E509" s="74"/>
      <c r="F509" s="74"/>
      <c r="G509" s="74"/>
      <c r="H509" s="74"/>
      <c r="I509" s="113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</row>
    <row r="510" spans="1:46" s="42" customFormat="1" ht="20.100000000000001" customHeight="1" x14ac:dyDescent="0.25">
      <c r="A510" s="68"/>
      <c r="B510" s="68"/>
      <c r="C510" s="68"/>
      <c r="D510" s="268"/>
      <c r="E510" s="268"/>
      <c r="F510" s="268"/>
      <c r="G510" s="268"/>
      <c r="H510" s="268"/>
      <c r="I510" s="113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1330" t="s">
        <v>831</v>
      </c>
      <c r="AD510" s="1330"/>
      <c r="AE510" s="159"/>
      <c r="AF510" s="485"/>
      <c r="AG510" s="485"/>
      <c r="AH510" s="485"/>
      <c r="AI510" s="485"/>
      <c r="AJ510" s="485"/>
      <c r="AK510" s="485"/>
      <c r="AL510" s="485"/>
      <c r="AM510" s="485"/>
      <c r="AN510" s="485"/>
      <c r="AO510" s="485"/>
      <c r="AP510" s="485"/>
      <c r="AQ510" s="485"/>
      <c r="AR510" s="485"/>
      <c r="AS510" s="485"/>
      <c r="AT510" s="485"/>
    </row>
    <row r="511" spans="1:46" s="43" customFormat="1" ht="14.25" customHeight="1" x14ac:dyDescent="0.25">
      <c r="A511" s="6"/>
      <c r="B511" s="918"/>
      <c r="C511" s="918"/>
      <c r="D511" s="117" t="s">
        <v>1</v>
      </c>
      <c r="E511" s="177" t="s">
        <v>8</v>
      </c>
      <c r="F511" s="177"/>
      <c r="G511" s="177"/>
      <c r="H511" s="177"/>
      <c r="I511" s="177"/>
      <c r="J511" s="168"/>
      <c r="K511" s="15"/>
      <c r="L511" s="15"/>
      <c r="M511" s="15"/>
      <c r="N511" s="15"/>
      <c r="O511" s="15"/>
      <c r="P511" s="15"/>
      <c r="Q511" s="1"/>
      <c r="R511" s="918"/>
      <c r="S511" s="918"/>
      <c r="T511" s="918"/>
      <c r="U511" s="918"/>
      <c r="V511" s="918"/>
      <c r="W511" s="918"/>
      <c r="X511" s="918"/>
      <c r="Y511" s="918"/>
      <c r="Z511" s="918"/>
      <c r="AA511" s="918"/>
      <c r="AB511" s="918"/>
      <c r="AC511" s="3"/>
      <c r="AD511" s="3"/>
      <c r="AE511" s="918"/>
      <c r="AF511" s="918"/>
      <c r="AG511" s="918"/>
      <c r="AH511" s="918"/>
      <c r="AI511" s="918"/>
      <c r="AJ511" s="918"/>
      <c r="AK511" s="918"/>
      <c r="AL511" s="918"/>
      <c r="AM511" s="918"/>
      <c r="AN511" s="918"/>
      <c r="AO511" s="918"/>
      <c r="AP511" s="918"/>
      <c r="AQ511" s="918"/>
      <c r="AR511" s="918"/>
      <c r="AS511" s="918"/>
      <c r="AT511" s="918"/>
    </row>
    <row r="512" spans="1:46" s="918" customFormat="1" ht="24.75" customHeight="1" thickBot="1" x14ac:dyDescent="0.3">
      <c r="A512" s="1228" t="s">
        <v>154</v>
      </c>
      <c r="B512" s="1229"/>
      <c r="C512" s="1230"/>
      <c r="D512" s="184" t="s">
        <v>622</v>
      </c>
      <c r="I512" s="7" t="s">
        <v>59</v>
      </c>
      <c r="J512" s="7" t="s">
        <v>60</v>
      </c>
      <c r="K512" s="7" t="s">
        <v>61</v>
      </c>
      <c r="L512" s="7" t="s">
        <v>62</v>
      </c>
      <c r="M512" s="7" t="s">
        <v>63</v>
      </c>
      <c r="N512" s="7" t="s">
        <v>64</v>
      </c>
      <c r="O512" s="7" t="s">
        <v>65</v>
      </c>
      <c r="P512" s="8" t="s">
        <v>66</v>
      </c>
      <c r="Q512" s="8" t="s">
        <v>67</v>
      </c>
      <c r="R512" s="8" t="s">
        <v>68</v>
      </c>
      <c r="S512" s="8" t="s">
        <v>69</v>
      </c>
      <c r="T512" s="8" t="s">
        <v>70</v>
      </c>
      <c r="U512" s="8" t="s">
        <v>73</v>
      </c>
      <c r="V512" s="8" t="s">
        <v>78</v>
      </c>
      <c r="W512" s="8" t="s">
        <v>86</v>
      </c>
      <c r="X512" s="8" t="s">
        <v>92</v>
      </c>
      <c r="Y512" s="8" t="s">
        <v>93</v>
      </c>
      <c r="Z512" s="8" t="s">
        <v>94</v>
      </c>
      <c r="AA512" s="8" t="s">
        <v>95</v>
      </c>
      <c r="AD512" s="5" t="s">
        <v>87</v>
      </c>
    </row>
    <row r="513" spans="1:46" s="918" customFormat="1" ht="15" customHeight="1" thickBot="1" x14ac:dyDescent="0.25">
      <c r="A513" s="1231"/>
      <c r="B513" s="1232"/>
      <c r="C513" s="1233"/>
      <c r="D513" s="1252" t="s">
        <v>57</v>
      </c>
      <c r="E513" s="1274" t="s">
        <v>100</v>
      </c>
      <c r="F513" s="1276" t="s">
        <v>101</v>
      </c>
      <c r="G513" s="1278" t="s">
        <v>102</v>
      </c>
      <c r="H513" s="1279"/>
      <c r="I513" s="1250" t="s">
        <v>89</v>
      </c>
      <c r="J513" s="39" t="s">
        <v>98</v>
      </c>
      <c r="K513" s="39" t="s">
        <v>72</v>
      </c>
      <c r="L513" s="300" t="s">
        <v>71</v>
      </c>
      <c r="M513" s="1316" t="s">
        <v>212</v>
      </c>
      <c r="N513" s="1317"/>
      <c r="O513" s="1317"/>
      <c r="P513" s="1317"/>
      <c r="Q513" s="1318"/>
      <c r="R513" s="1293" t="s">
        <v>219</v>
      </c>
      <c r="S513" s="1294"/>
      <c r="T513" s="1294"/>
      <c r="U513" s="1294"/>
      <c r="V513" s="1294"/>
      <c r="W513" s="1294"/>
      <c r="X513" s="1294"/>
      <c r="Y513" s="1294"/>
      <c r="Z513" s="1294"/>
      <c r="AA513" s="1294"/>
      <c r="AB513" s="1294"/>
      <c r="AC513" s="1319"/>
      <c r="AD513" s="1248" t="s">
        <v>220</v>
      </c>
    </row>
    <row r="514" spans="1:46" s="918" customFormat="1" ht="25.5" customHeight="1" x14ac:dyDescent="0.2">
      <c r="A514" s="1234" t="s">
        <v>105</v>
      </c>
      <c r="B514" s="1236" t="s">
        <v>106</v>
      </c>
      <c r="C514" s="1238" t="s">
        <v>107</v>
      </c>
      <c r="D514" s="1253"/>
      <c r="E514" s="1275"/>
      <c r="F514" s="1277"/>
      <c r="G514" s="1280" t="s">
        <v>103</v>
      </c>
      <c r="H514" s="1256" t="s">
        <v>104</v>
      </c>
      <c r="I514" s="1251"/>
      <c r="J514" s="1247" t="s">
        <v>217</v>
      </c>
      <c r="K514" s="1247" t="s">
        <v>218</v>
      </c>
      <c r="L514" s="1325" t="s">
        <v>211</v>
      </c>
      <c r="M514" s="1299" t="s">
        <v>213</v>
      </c>
      <c r="N514" s="1303" t="s">
        <v>110</v>
      </c>
      <c r="O514" s="1303" t="s">
        <v>111</v>
      </c>
      <c r="P514" s="1243" t="s">
        <v>81</v>
      </c>
      <c r="Q514" s="1245" t="s">
        <v>82</v>
      </c>
      <c r="R514" s="1321" t="s">
        <v>158</v>
      </c>
      <c r="S514" s="1312"/>
      <c r="T514" s="1312"/>
      <c r="U514" s="1322"/>
      <c r="V514" s="1321" t="s">
        <v>183</v>
      </c>
      <c r="W514" s="1312"/>
      <c r="X514" s="1312"/>
      <c r="Y514" s="1313"/>
      <c r="Z514" s="1321" t="s">
        <v>215</v>
      </c>
      <c r="AA514" s="1312"/>
      <c r="AB514" s="1312"/>
      <c r="AC514" s="1386"/>
      <c r="AD514" s="1249"/>
    </row>
    <row r="515" spans="1:46" s="918" customFormat="1" ht="40.5" customHeight="1" thickBot="1" x14ac:dyDescent="0.25">
      <c r="A515" s="1235"/>
      <c r="B515" s="1237"/>
      <c r="C515" s="1239"/>
      <c r="D515" s="1254"/>
      <c r="E515" s="1323"/>
      <c r="F515" s="1324"/>
      <c r="G515" s="1309"/>
      <c r="H515" s="1310"/>
      <c r="I515" s="1315"/>
      <c r="J515" s="1311"/>
      <c r="K515" s="1311"/>
      <c r="L515" s="1326"/>
      <c r="M515" s="1300"/>
      <c r="N515" s="1320"/>
      <c r="O515" s="1304"/>
      <c r="P515" s="1305"/>
      <c r="Q515" s="1306"/>
      <c r="R515" s="317" t="s">
        <v>79</v>
      </c>
      <c r="S515" s="318" t="s">
        <v>88</v>
      </c>
      <c r="T515" s="174" t="s">
        <v>90</v>
      </c>
      <c r="U515" s="175" t="s">
        <v>91</v>
      </c>
      <c r="V515" s="322" t="s">
        <v>79</v>
      </c>
      <c r="W515" s="323" t="s">
        <v>88</v>
      </c>
      <c r="X515" s="174" t="s">
        <v>90</v>
      </c>
      <c r="Y515" s="175" t="s">
        <v>91</v>
      </c>
      <c r="Z515" s="322" t="s">
        <v>79</v>
      </c>
      <c r="AA515" s="323" t="s">
        <v>88</v>
      </c>
      <c r="AB515" s="174" t="s">
        <v>90</v>
      </c>
      <c r="AC515" s="176" t="s">
        <v>91</v>
      </c>
      <c r="AD515" s="1308"/>
    </row>
    <row r="516" spans="1:46" s="918" customFormat="1" ht="30" customHeight="1" thickBot="1" x14ac:dyDescent="0.3">
      <c r="A516" s="610"/>
      <c r="B516" s="611"/>
      <c r="C516" s="900">
        <v>6046</v>
      </c>
      <c r="D516" s="422" t="s">
        <v>623</v>
      </c>
      <c r="E516" s="53" t="s">
        <v>270</v>
      </c>
      <c r="F516" s="54">
        <v>400</v>
      </c>
      <c r="G516" s="54">
        <v>2015</v>
      </c>
      <c r="H516" s="91">
        <v>2018</v>
      </c>
      <c r="I516" s="241">
        <f>J516+K516+L516+SUM(R516:AD516)</f>
        <v>69024</v>
      </c>
      <c r="J516" s="238">
        <v>0</v>
      </c>
      <c r="K516" s="239">
        <v>0</v>
      </c>
      <c r="L516" s="637">
        <f>M516+N516+O516+P516+Q516</f>
        <v>2270</v>
      </c>
      <c r="M516" s="336">
        <v>0</v>
      </c>
      <c r="N516" s="337">
        <v>2270</v>
      </c>
      <c r="O516" s="337">
        <v>0</v>
      </c>
      <c r="P516" s="240">
        <v>0</v>
      </c>
      <c r="Q516" s="239">
        <v>0</v>
      </c>
      <c r="R516" s="338">
        <v>66754</v>
      </c>
      <c r="S516" s="339">
        <v>0</v>
      </c>
      <c r="T516" s="240">
        <v>0</v>
      </c>
      <c r="U516" s="239">
        <v>0</v>
      </c>
      <c r="V516" s="338">
        <v>0</v>
      </c>
      <c r="W516" s="339">
        <v>0</v>
      </c>
      <c r="X516" s="240">
        <v>0</v>
      </c>
      <c r="Y516" s="239">
        <v>0</v>
      </c>
      <c r="Z516" s="338">
        <v>0</v>
      </c>
      <c r="AA516" s="339">
        <v>0</v>
      </c>
      <c r="AB516" s="240">
        <v>0</v>
      </c>
      <c r="AC516" s="239">
        <v>0</v>
      </c>
      <c r="AD516" s="216">
        <v>0</v>
      </c>
    </row>
    <row r="517" spans="1:46" s="42" customFormat="1" ht="30" customHeight="1" thickBot="1" x14ac:dyDescent="0.3">
      <c r="A517" s="615"/>
      <c r="B517" s="616"/>
      <c r="C517" s="617"/>
      <c r="D517" s="1327" t="s">
        <v>58</v>
      </c>
      <c r="E517" s="1328"/>
      <c r="F517" s="1328"/>
      <c r="G517" s="1328"/>
      <c r="H517" s="1329"/>
      <c r="I517" s="752">
        <f t="shared" ref="I517:AB517" si="69">SUM(I516:I516)</f>
        <v>69024</v>
      </c>
      <c r="J517" s="752">
        <f t="shared" si="69"/>
        <v>0</v>
      </c>
      <c r="K517" s="752">
        <f t="shared" si="69"/>
        <v>0</v>
      </c>
      <c r="L517" s="752">
        <f t="shared" si="69"/>
        <v>2270</v>
      </c>
      <c r="M517" s="752">
        <f t="shared" si="69"/>
        <v>0</v>
      </c>
      <c r="N517" s="752">
        <f t="shared" si="69"/>
        <v>2270</v>
      </c>
      <c r="O517" s="752">
        <f t="shared" si="69"/>
        <v>0</v>
      </c>
      <c r="P517" s="752">
        <f t="shared" si="69"/>
        <v>0</v>
      </c>
      <c r="Q517" s="752">
        <f t="shared" si="69"/>
        <v>0</v>
      </c>
      <c r="R517" s="752">
        <f t="shared" si="69"/>
        <v>66754</v>
      </c>
      <c r="S517" s="752">
        <f t="shared" si="69"/>
        <v>0</v>
      </c>
      <c r="T517" s="752">
        <f t="shared" si="69"/>
        <v>0</v>
      </c>
      <c r="U517" s="752">
        <f t="shared" si="69"/>
        <v>0</v>
      </c>
      <c r="V517" s="752">
        <f t="shared" si="69"/>
        <v>0</v>
      </c>
      <c r="W517" s="752">
        <f t="shared" si="69"/>
        <v>0</v>
      </c>
      <c r="X517" s="752">
        <f t="shared" si="69"/>
        <v>0</v>
      </c>
      <c r="Y517" s="752">
        <f t="shared" si="69"/>
        <v>0</v>
      </c>
      <c r="Z517" s="752">
        <f t="shared" si="69"/>
        <v>0</v>
      </c>
      <c r="AA517" s="752">
        <f t="shared" si="69"/>
        <v>0</v>
      </c>
      <c r="AB517" s="752">
        <f t="shared" si="69"/>
        <v>0</v>
      </c>
      <c r="AC517" s="752">
        <f t="shared" ref="AC517:AD517" si="70">SUM(AC516:AC516)</f>
        <v>0</v>
      </c>
      <c r="AD517" s="752">
        <f t="shared" si="70"/>
        <v>0</v>
      </c>
      <c r="AE517" s="918"/>
      <c r="AF517" s="918"/>
      <c r="AG517" s="918"/>
      <c r="AH517" s="918"/>
      <c r="AI517" s="918"/>
      <c r="AJ517" s="918"/>
      <c r="AK517" s="918"/>
      <c r="AL517" s="918"/>
      <c r="AM517" s="918"/>
      <c r="AN517" s="918"/>
      <c r="AO517" s="918"/>
      <c r="AP517" s="918"/>
      <c r="AQ517" s="918"/>
      <c r="AR517" s="918"/>
      <c r="AS517" s="918"/>
      <c r="AT517" s="918"/>
    </row>
    <row r="518" spans="1:46" s="42" customFormat="1" ht="30" customHeight="1" x14ac:dyDescent="0.25">
      <c r="A518" s="68"/>
      <c r="B518" s="68"/>
      <c r="C518" s="68"/>
      <c r="D518" s="268"/>
      <c r="E518" s="268"/>
      <c r="F518" s="268"/>
      <c r="G518" s="268"/>
      <c r="H518" s="268"/>
      <c r="I518" s="113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76"/>
      <c r="AD518" s="16"/>
      <c r="AE518" s="488"/>
      <c r="AF518" s="488"/>
      <c r="AG518" s="488"/>
      <c r="AH518" s="488"/>
      <c r="AI518" s="488"/>
      <c r="AJ518" s="488"/>
      <c r="AK518" s="488"/>
      <c r="AL518" s="488"/>
      <c r="AM518" s="488"/>
      <c r="AN518" s="488"/>
      <c r="AO518" s="488"/>
      <c r="AP518" s="488"/>
      <c r="AQ518" s="488"/>
      <c r="AR518" s="488"/>
      <c r="AS518" s="488"/>
      <c r="AT518" s="488"/>
    </row>
    <row r="519" spans="1:46" s="43" customFormat="1" ht="7.5" customHeight="1" x14ac:dyDescent="0.25">
      <c r="A519" s="68"/>
      <c r="B519" s="68"/>
      <c r="C519" s="68"/>
      <c r="D519" s="268"/>
      <c r="E519" s="268"/>
      <c r="F519" s="268"/>
      <c r="G519" s="268"/>
      <c r="H519" s="268"/>
      <c r="I519" s="113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76"/>
      <c r="AD519" s="16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</row>
    <row r="520" spans="1:46" s="43" customFormat="1" ht="10.5" customHeight="1" x14ac:dyDescent="0.25">
      <c r="A520" s="68"/>
      <c r="B520" s="68"/>
      <c r="C520" s="68"/>
      <c r="D520" s="268"/>
      <c r="E520" s="268"/>
      <c r="F520" s="268"/>
      <c r="G520" s="268"/>
      <c r="H520" s="268"/>
      <c r="I520" s="113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76"/>
      <c r="AD520" s="16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</row>
    <row r="521" spans="1:46" s="43" customFormat="1" ht="14.25" customHeight="1" x14ac:dyDescent="0.25">
      <c r="A521" s="68"/>
      <c r="B521" s="68"/>
      <c r="C521" s="68"/>
      <c r="D521" s="268"/>
      <c r="E521" s="268"/>
      <c r="F521" s="268"/>
      <c r="G521" s="268"/>
      <c r="H521" s="268"/>
      <c r="I521" s="113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3"/>
      <c r="AD521" s="3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</row>
    <row r="522" spans="1:46" s="43" customFormat="1" ht="14.25" customHeight="1" x14ac:dyDescent="0.25">
      <c r="A522" s="6"/>
      <c r="B522"/>
      <c r="C522"/>
      <c r="D522" s="117" t="s">
        <v>1</v>
      </c>
      <c r="E522" s="177" t="s">
        <v>8</v>
      </c>
      <c r="F522" s="177"/>
      <c r="G522" s="177"/>
      <c r="H522" s="177"/>
      <c r="I522" s="177"/>
      <c r="J522" s="168"/>
      <c r="K522" s="15"/>
      <c r="L522" s="15"/>
      <c r="M522" s="15"/>
      <c r="N522" s="15"/>
      <c r="O522" s="15"/>
      <c r="P522" s="15"/>
      <c r="Q522" s="1"/>
      <c r="R522"/>
      <c r="S522"/>
      <c r="T522"/>
      <c r="U522"/>
      <c r="V522"/>
      <c r="W522"/>
      <c r="X522"/>
      <c r="Y522"/>
      <c r="Z522"/>
      <c r="AA522"/>
      <c r="AB522"/>
      <c r="AC522" s="3"/>
      <c r="AD522" s="3"/>
      <c r="AE522" s="583"/>
      <c r="AF522" s="583"/>
      <c r="AG522" s="583"/>
      <c r="AH522" s="583"/>
      <c r="AI522" s="583"/>
      <c r="AJ522" s="583"/>
      <c r="AK522" s="583"/>
      <c r="AL522" s="583"/>
      <c r="AM522" s="583"/>
      <c r="AN522" s="583"/>
      <c r="AO522" s="583"/>
      <c r="AP522" s="583"/>
      <c r="AQ522" s="583"/>
      <c r="AR522" s="583"/>
      <c r="AS522" s="583"/>
      <c r="AT522" s="583"/>
    </row>
    <row r="523" spans="1:46" ht="24.75" customHeight="1" thickBot="1" x14ac:dyDescent="0.3">
      <c r="A523" s="1228" t="s">
        <v>154</v>
      </c>
      <c r="B523" s="1229"/>
      <c r="C523" s="1230"/>
      <c r="D523" s="184" t="s">
        <v>621</v>
      </c>
      <c r="I523" s="7" t="s">
        <v>59</v>
      </c>
      <c r="J523" s="7" t="s">
        <v>60</v>
      </c>
      <c r="K523" s="7" t="s">
        <v>61</v>
      </c>
      <c r="L523" s="7" t="s">
        <v>62</v>
      </c>
      <c r="M523" s="7" t="s">
        <v>63</v>
      </c>
      <c r="N523" s="7" t="s">
        <v>64</v>
      </c>
      <c r="O523" s="7" t="s">
        <v>65</v>
      </c>
      <c r="P523" s="8" t="s">
        <v>66</v>
      </c>
      <c r="Q523" s="8" t="s">
        <v>67</v>
      </c>
      <c r="R523" s="8" t="s">
        <v>68</v>
      </c>
      <c r="S523" s="8" t="s">
        <v>69</v>
      </c>
      <c r="T523" s="8" t="s">
        <v>70</v>
      </c>
      <c r="U523" s="8" t="s">
        <v>73</v>
      </c>
      <c r="V523" s="8" t="s">
        <v>78</v>
      </c>
      <c r="W523" s="8" t="s">
        <v>86</v>
      </c>
      <c r="X523" s="8" t="s">
        <v>92</v>
      </c>
      <c r="Y523" s="8" t="s">
        <v>93</v>
      </c>
      <c r="Z523" s="8" t="s">
        <v>94</v>
      </c>
      <c r="AA523" s="8" t="s">
        <v>95</v>
      </c>
      <c r="AB523" s="886"/>
      <c r="AC523" s="886"/>
      <c r="AD523" s="5" t="s">
        <v>87</v>
      </c>
    </row>
    <row r="524" spans="1:46" s="492" customFormat="1" ht="15" customHeight="1" thickBot="1" x14ac:dyDescent="0.25">
      <c r="A524" s="1231"/>
      <c r="B524" s="1232"/>
      <c r="C524" s="1233"/>
      <c r="D524" s="1252" t="s">
        <v>57</v>
      </c>
      <c r="E524" s="1274" t="s">
        <v>100</v>
      </c>
      <c r="F524" s="1276" t="s">
        <v>101</v>
      </c>
      <c r="G524" s="1278" t="s">
        <v>102</v>
      </c>
      <c r="H524" s="1279"/>
      <c r="I524" s="1250" t="s">
        <v>89</v>
      </c>
      <c r="J524" s="39" t="s">
        <v>98</v>
      </c>
      <c r="K524" s="39" t="s">
        <v>72</v>
      </c>
      <c r="L524" s="300" t="s">
        <v>71</v>
      </c>
      <c r="M524" s="1316" t="s">
        <v>212</v>
      </c>
      <c r="N524" s="1317"/>
      <c r="O524" s="1317"/>
      <c r="P524" s="1317"/>
      <c r="Q524" s="1318"/>
      <c r="R524" s="1293" t="s">
        <v>219</v>
      </c>
      <c r="S524" s="1294"/>
      <c r="T524" s="1294"/>
      <c r="U524" s="1294"/>
      <c r="V524" s="1294"/>
      <c r="W524" s="1294"/>
      <c r="X524" s="1294"/>
      <c r="Y524" s="1294"/>
      <c r="Z524" s="1294"/>
      <c r="AA524" s="1294"/>
      <c r="AB524" s="1294"/>
      <c r="AC524" s="1319"/>
      <c r="AD524" s="1248" t="s">
        <v>220</v>
      </c>
    </row>
    <row r="525" spans="1:46" s="492" customFormat="1" ht="25.5" customHeight="1" x14ac:dyDescent="0.2">
      <c r="A525" s="1234" t="s">
        <v>105</v>
      </c>
      <c r="B525" s="1236" t="s">
        <v>106</v>
      </c>
      <c r="C525" s="1238" t="s">
        <v>107</v>
      </c>
      <c r="D525" s="1253"/>
      <c r="E525" s="1275"/>
      <c r="F525" s="1277"/>
      <c r="G525" s="1280" t="s">
        <v>103</v>
      </c>
      <c r="H525" s="1256" t="s">
        <v>104</v>
      </c>
      <c r="I525" s="1251"/>
      <c r="J525" s="1247" t="s">
        <v>217</v>
      </c>
      <c r="K525" s="1247" t="s">
        <v>218</v>
      </c>
      <c r="L525" s="1325" t="s">
        <v>211</v>
      </c>
      <c r="M525" s="1299" t="s">
        <v>213</v>
      </c>
      <c r="N525" s="1303" t="s">
        <v>110</v>
      </c>
      <c r="O525" s="1303" t="s">
        <v>111</v>
      </c>
      <c r="P525" s="1243" t="s">
        <v>81</v>
      </c>
      <c r="Q525" s="1245" t="s">
        <v>82</v>
      </c>
      <c r="R525" s="1321" t="s">
        <v>158</v>
      </c>
      <c r="S525" s="1312"/>
      <c r="T525" s="1312"/>
      <c r="U525" s="1322"/>
      <c r="V525" s="1321" t="s">
        <v>183</v>
      </c>
      <c r="W525" s="1312"/>
      <c r="X525" s="1312"/>
      <c r="Y525" s="1313"/>
      <c r="Z525" s="1321" t="s">
        <v>215</v>
      </c>
      <c r="AA525" s="1312"/>
      <c r="AB525" s="1312"/>
      <c r="AC525" s="1386"/>
      <c r="AD525" s="1249"/>
    </row>
    <row r="526" spans="1:46" s="492" customFormat="1" ht="40.5" customHeight="1" thickBot="1" x14ac:dyDescent="0.25">
      <c r="A526" s="1235"/>
      <c r="B526" s="1237"/>
      <c r="C526" s="1239"/>
      <c r="D526" s="1254"/>
      <c r="E526" s="1323"/>
      <c r="F526" s="1324"/>
      <c r="G526" s="1309"/>
      <c r="H526" s="1310"/>
      <c r="I526" s="1315"/>
      <c r="J526" s="1311"/>
      <c r="K526" s="1311"/>
      <c r="L526" s="1326"/>
      <c r="M526" s="1300"/>
      <c r="N526" s="1320"/>
      <c r="O526" s="1304"/>
      <c r="P526" s="1305"/>
      <c r="Q526" s="1306"/>
      <c r="R526" s="317" t="s">
        <v>79</v>
      </c>
      <c r="S526" s="318" t="s">
        <v>88</v>
      </c>
      <c r="T526" s="174" t="s">
        <v>90</v>
      </c>
      <c r="U526" s="175" t="s">
        <v>91</v>
      </c>
      <c r="V526" s="322" t="s">
        <v>79</v>
      </c>
      <c r="W526" s="323" t="s">
        <v>88</v>
      </c>
      <c r="X526" s="174" t="s">
        <v>90</v>
      </c>
      <c r="Y526" s="175" t="s">
        <v>91</v>
      </c>
      <c r="Z526" s="322" t="s">
        <v>79</v>
      </c>
      <c r="AA526" s="323" t="s">
        <v>88</v>
      </c>
      <c r="AB526" s="174" t="s">
        <v>90</v>
      </c>
      <c r="AC526" s="176" t="s">
        <v>91</v>
      </c>
      <c r="AD526" s="1308"/>
    </row>
    <row r="527" spans="1:46" s="42" customFormat="1" ht="30" customHeight="1" x14ac:dyDescent="0.25">
      <c r="A527" s="612"/>
      <c r="B527" s="613"/>
      <c r="C527" s="924">
        <v>8054</v>
      </c>
      <c r="D527" s="1170" t="s">
        <v>648</v>
      </c>
      <c r="E527" s="51"/>
      <c r="F527" s="52">
        <v>400</v>
      </c>
      <c r="G527" s="52">
        <v>2008</v>
      </c>
      <c r="H527" s="90">
        <v>2016</v>
      </c>
      <c r="I527" s="206">
        <f>J527+K527+L527+SUM(R527:AD527)</f>
        <v>4312</v>
      </c>
      <c r="J527" s="227">
        <v>2012</v>
      </c>
      <c r="K527" s="231">
        <v>400</v>
      </c>
      <c r="L527" s="316">
        <f t="shared" ref="L527" si="71">M527+N527+O527+P527+Q527</f>
        <v>1900</v>
      </c>
      <c r="M527" s="303">
        <v>1400</v>
      </c>
      <c r="N527" s="304">
        <v>500</v>
      </c>
      <c r="O527" s="304">
        <v>0</v>
      </c>
      <c r="P527" s="211">
        <v>0</v>
      </c>
      <c r="Q527" s="231">
        <v>0</v>
      </c>
      <c r="R527" s="331">
        <v>0</v>
      </c>
      <c r="S527" s="328">
        <v>0</v>
      </c>
      <c r="T527" s="211">
        <v>0</v>
      </c>
      <c r="U527" s="231">
        <v>0</v>
      </c>
      <c r="V527" s="331">
        <v>0</v>
      </c>
      <c r="W527" s="328">
        <v>0</v>
      </c>
      <c r="X527" s="211">
        <v>0</v>
      </c>
      <c r="Y527" s="218">
        <v>0</v>
      </c>
      <c r="Z527" s="319">
        <v>0</v>
      </c>
      <c r="AA527" s="320">
        <v>0</v>
      </c>
      <c r="AB527" s="217">
        <v>0</v>
      </c>
      <c r="AC527" s="218">
        <v>0</v>
      </c>
      <c r="AD527" s="216">
        <v>0</v>
      </c>
      <c r="AE527" s="1105"/>
      <c r="AF527" s="1105"/>
      <c r="AG527" s="1105"/>
      <c r="AH527" s="1105"/>
      <c r="AI527" s="1105"/>
      <c r="AJ527" s="1105"/>
      <c r="AK527" s="1105"/>
      <c r="AL527" s="1105"/>
      <c r="AM527" s="1105"/>
      <c r="AN527" s="1105"/>
      <c r="AO527" s="1105"/>
      <c r="AP527" s="1105"/>
      <c r="AQ527" s="1105"/>
      <c r="AR527" s="1105"/>
      <c r="AS527" s="1105"/>
      <c r="AT527" s="1105"/>
    </row>
    <row r="528" spans="1:46" s="492" customFormat="1" ht="39" customHeight="1" thickBot="1" x14ac:dyDescent="0.3">
      <c r="A528" s="610"/>
      <c r="B528" s="611"/>
      <c r="C528" s="900">
        <v>8160</v>
      </c>
      <c r="D528" s="1169" t="s">
        <v>604</v>
      </c>
      <c r="E528" s="631" t="s">
        <v>229</v>
      </c>
      <c r="F528" s="173">
        <v>400</v>
      </c>
      <c r="G528" s="173">
        <v>2012</v>
      </c>
      <c r="H528" s="946">
        <v>2016</v>
      </c>
      <c r="I528" s="222">
        <f>J528+K528+L528+SUM(R528:AD528)</f>
        <v>18936</v>
      </c>
      <c r="J528" s="208">
        <v>1442</v>
      </c>
      <c r="K528" s="232">
        <v>6494</v>
      </c>
      <c r="L528" s="307">
        <f>M528+N528+O528+P528+Q528</f>
        <v>11000</v>
      </c>
      <c r="M528" s="308">
        <v>11000</v>
      </c>
      <c r="N528" s="309">
        <v>0</v>
      </c>
      <c r="O528" s="309">
        <v>0</v>
      </c>
      <c r="P528" s="210">
        <v>0</v>
      </c>
      <c r="Q528" s="232">
        <v>0</v>
      </c>
      <c r="R528" s="324">
        <v>0</v>
      </c>
      <c r="S528" s="325">
        <v>0</v>
      </c>
      <c r="T528" s="210">
        <v>0</v>
      </c>
      <c r="U528" s="232">
        <v>0</v>
      </c>
      <c r="V528" s="324">
        <v>0</v>
      </c>
      <c r="W528" s="325">
        <v>0</v>
      </c>
      <c r="X528" s="210">
        <v>0</v>
      </c>
      <c r="Y528" s="218">
        <v>0</v>
      </c>
      <c r="Z528" s="319">
        <v>0</v>
      </c>
      <c r="AA528" s="320">
        <v>0</v>
      </c>
      <c r="AB528" s="217">
        <v>0</v>
      </c>
      <c r="AC528" s="1172">
        <v>0</v>
      </c>
      <c r="AD528" s="1173">
        <v>0</v>
      </c>
    </row>
    <row r="529" spans="1:46" s="42" customFormat="1" ht="30" customHeight="1" thickBot="1" x14ac:dyDescent="0.3">
      <c r="A529" s="615"/>
      <c r="B529" s="616"/>
      <c r="C529" s="617"/>
      <c r="D529" s="1327" t="s">
        <v>58</v>
      </c>
      <c r="E529" s="1328"/>
      <c r="F529" s="1328"/>
      <c r="G529" s="1328"/>
      <c r="H529" s="1329"/>
      <c r="I529" s="752">
        <f>SUM(I527:I528)</f>
        <v>23248</v>
      </c>
      <c r="J529" s="752">
        <f t="shared" ref="J529:AD529" si="72">SUM(J527:J528)</f>
        <v>3454</v>
      </c>
      <c r="K529" s="752">
        <f t="shared" si="72"/>
        <v>6894</v>
      </c>
      <c r="L529" s="752">
        <f t="shared" si="72"/>
        <v>12900</v>
      </c>
      <c r="M529" s="752">
        <f t="shared" si="72"/>
        <v>12400</v>
      </c>
      <c r="N529" s="752">
        <f t="shared" si="72"/>
        <v>500</v>
      </c>
      <c r="O529" s="752">
        <f t="shared" si="72"/>
        <v>0</v>
      </c>
      <c r="P529" s="752">
        <f t="shared" si="72"/>
        <v>0</v>
      </c>
      <c r="Q529" s="752">
        <f t="shared" si="72"/>
        <v>0</v>
      </c>
      <c r="R529" s="752">
        <f t="shared" si="72"/>
        <v>0</v>
      </c>
      <c r="S529" s="752">
        <f t="shared" si="72"/>
        <v>0</v>
      </c>
      <c r="T529" s="752">
        <f t="shared" si="72"/>
        <v>0</v>
      </c>
      <c r="U529" s="752">
        <f t="shared" si="72"/>
        <v>0</v>
      </c>
      <c r="V529" s="752">
        <f t="shared" si="72"/>
        <v>0</v>
      </c>
      <c r="W529" s="752">
        <f t="shared" si="72"/>
        <v>0</v>
      </c>
      <c r="X529" s="752">
        <f t="shared" si="72"/>
        <v>0</v>
      </c>
      <c r="Y529" s="752">
        <f t="shared" si="72"/>
        <v>0</v>
      </c>
      <c r="Z529" s="752">
        <f t="shared" si="72"/>
        <v>0</v>
      </c>
      <c r="AA529" s="752">
        <f t="shared" si="72"/>
        <v>0</v>
      </c>
      <c r="AB529" s="752">
        <f t="shared" si="72"/>
        <v>0</v>
      </c>
      <c r="AC529" s="752">
        <f t="shared" si="72"/>
        <v>0</v>
      </c>
      <c r="AD529" s="752">
        <f t="shared" si="72"/>
        <v>0</v>
      </c>
      <c r="AE529" s="497"/>
      <c r="AF529" s="497"/>
      <c r="AG529" s="497"/>
      <c r="AH529" s="497"/>
      <c r="AI529" s="497"/>
      <c r="AJ529" s="497"/>
      <c r="AK529" s="497"/>
      <c r="AL529" s="497"/>
      <c r="AM529" s="497"/>
      <c r="AN529" s="497"/>
      <c r="AO529" s="497"/>
      <c r="AP529" s="497"/>
      <c r="AQ529" s="497"/>
      <c r="AR529" s="497"/>
      <c r="AS529" s="497"/>
      <c r="AT529" s="497"/>
    </row>
    <row r="530" spans="1:46" s="42" customFormat="1" ht="30" customHeight="1" x14ac:dyDescent="0.25">
      <c r="A530" s="68"/>
      <c r="B530" s="68"/>
      <c r="C530" s="68"/>
      <c r="D530" s="74"/>
      <c r="E530" s="74"/>
      <c r="F530" s="74"/>
      <c r="G530" s="74"/>
      <c r="H530" s="74"/>
      <c r="I530" s="113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497"/>
      <c r="AD530" s="497"/>
      <c r="AE530" s="497"/>
      <c r="AF530" s="497"/>
      <c r="AG530" s="497"/>
      <c r="AH530" s="497"/>
      <c r="AI530" s="497"/>
      <c r="AJ530" s="497"/>
      <c r="AK530" s="497"/>
      <c r="AL530" s="497"/>
      <c r="AM530" s="497"/>
      <c r="AN530" s="497"/>
      <c r="AO530" s="497"/>
      <c r="AP530" s="497"/>
      <c r="AQ530" s="497"/>
      <c r="AR530" s="497"/>
    </row>
    <row r="531" spans="1:46" s="42" customFormat="1" ht="30" customHeight="1" x14ac:dyDescent="0.25">
      <c r="A531" s="68"/>
      <c r="B531" s="68"/>
      <c r="C531" s="68"/>
      <c r="D531" s="268"/>
      <c r="E531" s="268"/>
      <c r="F531" s="268"/>
      <c r="G531" s="268"/>
      <c r="H531" s="268"/>
      <c r="I531" s="113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76"/>
      <c r="AD531" s="16"/>
      <c r="AE531" s="497"/>
      <c r="AF531" s="497"/>
      <c r="AG531" s="497"/>
      <c r="AH531" s="497"/>
      <c r="AI531" s="497"/>
      <c r="AJ531" s="497"/>
      <c r="AK531" s="497"/>
      <c r="AL531" s="497"/>
      <c r="AM531" s="497"/>
      <c r="AN531" s="497"/>
      <c r="AO531" s="497"/>
      <c r="AP531" s="497"/>
      <c r="AQ531" s="497"/>
      <c r="AR531" s="497"/>
      <c r="AS531" s="497"/>
      <c r="AT531" s="497"/>
    </row>
    <row r="532" spans="1:46" s="43" customFormat="1" ht="30" customHeight="1" x14ac:dyDescent="0.25">
      <c r="A532" s="6"/>
      <c r="B532"/>
      <c r="C532"/>
      <c r="D532" s="117" t="s">
        <v>1</v>
      </c>
      <c r="E532" s="177" t="s">
        <v>8</v>
      </c>
      <c r="F532" s="177"/>
      <c r="G532" s="177"/>
      <c r="H532" s="177"/>
      <c r="I532" s="177"/>
      <c r="J532" s="168"/>
      <c r="K532" s="15"/>
      <c r="L532" s="15"/>
      <c r="M532" s="15"/>
      <c r="N532" s="15"/>
      <c r="O532" s="15"/>
      <c r="P532" s="15"/>
      <c r="Q532" s="1"/>
      <c r="R532"/>
      <c r="S532"/>
      <c r="T532"/>
      <c r="U532"/>
      <c r="V532"/>
      <c r="W532"/>
      <c r="X532"/>
      <c r="Y532"/>
      <c r="Z532"/>
      <c r="AA532"/>
      <c r="AB532"/>
      <c r="AC532" s="3"/>
      <c r="AD532" s="3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</row>
    <row r="533" spans="1:46" ht="15.75" thickBot="1" x14ac:dyDescent="0.3">
      <c r="A533" s="1228" t="s">
        <v>154</v>
      </c>
      <c r="B533" s="1388"/>
      <c r="C533" s="1388"/>
      <c r="D533" s="184" t="s">
        <v>191</v>
      </c>
      <c r="E533" s="492"/>
      <c r="F533" s="492"/>
      <c r="G533" s="492"/>
      <c r="H533" s="492"/>
      <c r="I533" s="7" t="s">
        <v>59</v>
      </c>
      <c r="J533" s="7" t="s">
        <v>60</v>
      </c>
      <c r="K533" s="7" t="s">
        <v>61</v>
      </c>
      <c r="L533" s="7" t="s">
        <v>62</v>
      </c>
      <c r="M533" s="7" t="s">
        <v>63</v>
      </c>
      <c r="N533" s="7" t="s">
        <v>64</v>
      </c>
      <c r="O533" s="7" t="s">
        <v>65</v>
      </c>
      <c r="P533" s="8" t="s">
        <v>66</v>
      </c>
      <c r="Q533" s="8" t="s">
        <v>67</v>
      </c>
      <c r="R533" s="8" t="s">
        <v>68</v>
      </c>
      <c r="S533" s="8" t="s">
        <v>69</v>
      </c>
      <c r="T533" s="8" t="s">
        <v>70</v>
      </c>
      <c r="U533" s="8" t="s">
        <v>73</v>
      </c>
      <c r="V533" s="8" t="s">
        <v>78</v>
      </c>
      <c r="W533" s="8" t="s">
        <v>86</v>
      </c>
      <c r="X533" s="8" t="s">
        <v>92</v>
      </c>
      <c r="Y533" s="8" t="s">
        <v>93</v>
      </c>
      <c r="Z533" s="8" t="s">
        <v>94</v>
      </c>
      <c r="AA533" s="8" t="s">
        <v>95</v>
      </c>
      <c r="AB533" s="886"/>
      <c r="AC533" s="886"/>
      <c r="AD533" s="5" t="s">
        <v>87</v>
      </c>
    </row>
    <row r="534" spans="1:46" s="4" customFormat="1" ht="15.95" customHeight="1" thickBot="1" x14ac:dyDescent="0.25">
      <c r="A534" s="1389"/>
      <c r="B534" s="1390"/>
      <c r="C534" s="1390"/>
      <c r="D534" s="1252" t="s">
        <v>57</v>
      </c>
      <c r="E534" s="1274" t="s">
        <v>100</v>
      </c>
      <c r="F534" s="1276" t="s">
        <v>101</v>
      </c>
      <c r="G534" s="1278" t="s">
        <v>102</v>
      </c>
      <c r="H534" s="1279"/>
      <c r="I534" s="1250" t="s">
        <v>89</v>
      </c>
      <c r="J534" s="39" t="s">
        <v>98</v>
      </c>
      <c r="K534" s="39" t="s">
        <v>72</v>
      </c>
      <c r="L534" s="300" t="s">
        <v>71</v>
      </c>
      <c r="M534" s="1316" t="s">
        <v>212</v>
      </c>
      <c r="N534" s="1317"/>
      <c r="O534" s="1317"/>
      <c r="P534" s="1317"/>
      <c r="Q534" s="1318"/>
      <c r="R534" s="1293" t="s">
        <v>219</v>
      </c>
      <c r="S534" s="1294"/>
      <c r="T534" s="1294"/>
      <c r="U534" s="1294"/>
      <c r="V534" s="1294"/>
      <c r="W534" s="1294"/>
      <c r="X534" s="1294"/>
      <c r="Y534" s="1294"/>
      <c r="Z534" s="1294"/>
      <c r="AA534" s="1294"/>
      <c r="AB534" s="1294"/>
      <c r="AC534" s="1319"/>
      <c r="AD534" s="1248" t="s">
        <v>220</v>
      </c>
      <c r="AE534" s="583"/>
      <c r="AF534" s="583"/>
      <c r="AG534" s="583"/>
      <c r="AH534" s="583"/>
      <c r="AI534" s="583"/>
      <c r="AJ534" s="583"/>
      <c r="AK534" s="583"/>
      <c r="AL534" s="583"/>
      <c r="AM534" s="583"/>
      <c r="AN534" s="583"/>
      <c r="AO534" s="583"/>
      <c r="AP534" s="583"/>
      <c r="AQ534" s="583"/>
      <c r="AR534" s="583"/>
      <c r="AS534" s="583"/>
      <c r="AT534" s="583"/>
    </row>
    <row r="535" spans="1:46" s="4" customFormat="1" ht="15.95" customHeight="1" x14ac:dyDescent="0.2">
      <c r="A535" s="1401" t="s">
        <v>105</v>
      </c>
      <c r="B535" s="1403" t="s">
        <v>106</v>
      </c>
      <c r="C535" s="1405" t="s">
        <v>107</v>
      </c>
      <c r="D535" s="1253"/>
      <c r="E535" s="1275"/>
      <c r="F535" s="1277"/>
      <c r="G535" s="1280" t="s">
        <v>103</v>
      </c>
      <c r="H535" s="1256" t="s">
        <v>104</v>
      </c>
      <c r="I535" s="1251"/>
      <c r="J535" s="1247" t="s">
        <v>217</v>
      </c>
      <c r="K535" s="1247" t="s">
        <v>218</v>
      </c>
      <c r="L535" s="1325" t="s">
        <v>211</v>
      </c>
      <c r="M535" s="1299" t="s">
        <v>213</v>
      </c>
      <c r="N535" s="1303" t="s">
        <v>110</v>
      </c>
      <c r="O535" s="1303" t="s">
        <v>111</v>
      </c>
      <c r="P535" s="1243" t="s">
        <v>81</v>
      </c>
      <c r="Q535" s="1245" t="s">
        <v>82</v>
      </c>
      <c r="R535" s="1321" t="s">
        <v>158</v>
      </c>
      <c r="S535" s="1312"/>
      <c r="T535" s="1312"/>
      <c r="U535" s="1322"/>
      <c r="V535" s="1321" t="s">
        <v>183</v>
      </c>
      <c r="W535" s="1312"/>
      <c r="X535" s="1312"/>
      <c r="Y535" s="1313"/>
      <c r="Z535" s="1321" t="s">
        <v>215</v>
      </c>
      <c r="AA535" s="1312"/>
      <c r="AB535" s="1312"/>
      <c r="AC535" s="1386"/>
      <c r="AD535" s="1249"/>
      <c r="AE535" s="583"/>
      <c r="AF535" s="583"/>
      <c r="AG535" s="583"/>
      <c r="AH535" s="583"/>
      <c r="AI535" s="583"/>
      <c r="AJ535" s="583"/>
      <c r="AK535" s="583"/>
      <c r="AL535" s="583"/>
      <c r="AM535" s="583"/>
      <c r="AN535" s="583"/>
      <c r="AO535" s="583"/>
      <c r="AP535" s="583"/>
      <c r="AQ535" s="583"/>
      <c r="AR535" s="583"/>
      <c r="AS535" s="583"/>
      <c r="AT535" s="583"/>
    </row>
    <row r="536" spans="1:46" s="3" customFormat="1" ht="39" customHeight="1" thickBot="1" x14ac:dyDescent="0.25">
      <c r="A536" s="1402"/>
      <c r="B536" s="1404"/>
      <c r="C536" s="1449"/>
      <c r="D536" s="1254"/>
      <c r="E536" s="1323"/>
      <c r="F536" s="1324"/>
      <c r="G536" s="1309"/>
      <c r="H536" s="1310"/>
      <c r="I536" s="1315"/>
      <c r="J536" s="1311"/>
      <c r="K536" s="1311"/>
      <c r="L536" s="1326"/>
      <c r="M536" s="1300"/>
      <c r="N536" s="1320"/>
      <c r="O536" s="1304"/>
      <c r="P536" s="1305"/>
      <c r="Q536" s="1306"/>
      <c r="R536" s="317" t="s">
        <v>79</v>
      </c>
      <c r="S536" s="318" t="s">
        <v>88</v>
      </c>
      <c r="T536" s="174" t="s">
        <v>90</v>
      </c>
      <c r="U536" s="175" t="s">
        <v>91</v>
      </c>
      <c r="V536" s="322" t="s">
        <v>79</v>
      </c>
      <c r="W536" s="323" t="s">
        <v>88</v>
      </c>
      <c r="X536" s="174" t="s">
        <v>90</v>
      </c>
      <c r="Y536" s="175" t="s">
        <v>91</v>
      </c>
      <c r="Z536" s="910" t="s">
        <v>79</v>
      </c>
      <c r="AA536" s="911" t="s">
        <v>88</v>
      </c>
      <c r="AB536" s="94" t="s">
        <v>90</v>
      </c>
      <c r="AC536" s="909" t="s">
        <v>91</v>
      </c>
      <c r="AD536" s="1249"/>
      <c r="AE536" s="583"/>
      <c r="AF536" s="583"/>
      <c r="AG536" s="583"/>
      <c r="AH536" s="583"/>
      <c r="AI536" s="583"/>
      <c r="AJ536" s="583"/>
      <c r="AK536" s="583"/>
      <c r="AL536" s="583"/>
      <c r="AM536" s="583"/>
      <c r="AN536" s="583"/>
      <c r="AO536" s="583"/>
      <c r="AP536" s="583"/>
      <c r="AQ536" s="583"/>
      <c r="AR536" s="583"/>
      <c r="AS536" s="583"/>
      <c r="AT536" s="583"/>
    </row>
    <row r="537" spans="1:46" s="3" customFormat="1" ht="32.25" customHeight="1" x14ac:dyDescent="0.25">
      <c r="A537" s="612"/>
      <c r="B537" s="945"/>
      <c r="C537" s="1111">
        <v>8120</v>
      </c>
      <c r="D537" s="1132" t="s">
        <v>813</v>
      </c>
      <c r="E537" s="940" t="s">
        <v>231</v>
      </c>
      <c r="F537" s="941">
        <v>400</v>
      </c>
      <c r="G537" s="941">
        <v>2010</v>
      </c>
      <c r="H537" s="942">
        <v>2017</v>
      </c>
      <c r="I537" s="222">
        <f t="shared" ref="I537:I542" si="73">J537+K537+L537+SUM(R537:AD537)</f>
        <v>128405</v>
      </c>
      <c r="J537" s="208">
        <v>6171</v>
      </c>
      <c r="K537" s="232">
        <v>190</v>
      </c>
      <c r="L537" s="1127">
        <f t="shared" ref="L537:L542" si="74">M537+N537+O537+P537+Q537</f>
        <v>1044</v>
      </c>
      <c r="M537" s="1133">
        <v>0</v>
      </c>
      <c r="N537" s="1134">
        <v>1044</v>
      </c>
      <c r="O537" s="309">
        <v>0</v>
      </c>
      <c r="P537" s="210">
        <v>0</v>
      </c>
      <c r="Q537" s="512">
        <v>0</v>
      </c>
      <c r="R537" s="329">
        <v>1000</v>
      </c>
      <c r="S537" s="325">
        <v>0</v>
      </c>
      <c r="T537" s="210">
        <v>100000</v>
      </c>
      <c r="U537" s="232">
        <v>0</v>
      </c>
      <c r="V537" s="324">
        <v>0</v>
      </c>
      <c r="W537" s="325">
        <v>0</v>
      </c>
      <c r="X537" s="210">
        <v>20000</v>
      </c>
      <c r="Y537" s="512">
        <v>0</v>
      </c>
      <c r="Z537" s="329">
        <v>0</v>
      </c>
      <c r="AA537" s="325">
        <v>0</v>
      </c>
      <c r="AB537" s="210">
        <v>0</v>
      </c>
      <c r="AC537" s="232">
        <v>0</v>
      </c>
      <c r="AD537" s="222">
        <v>0</v>
      </c>
      <c r="AE537" s="583"/>
      <c r="AF537" s="583"/>
      <c r="AG537" s="583"/>
      <c r="AH537" s="583"/>
      <c r="AI537" s="583"/>
      <c r="AJ537" s="583"/>
      <c r="AK537" s="583"/>
      <c r="AL537" s="583"/>
      <c r="AM537" s="583"/>
      <c r="AN537" s="583"/>
      <c r="AO537" s="583"/>
      <c r="AP537" s="583"/>
      <c r="AQ537" s="583"/>
      <c r="AR537" s="583"/>
      <c r="AS537" s="583"/>
      <c r="AT537" s="583"/>
    </row>
    <row r="538" spans="1:46" s="492" customFormat="1" ht="24.95" customHeight="1" x14ac:dyDescent="0.25">
      <c r="A538" s="612"/>
      <c r="B538" s="945"/>
      <c r="C538" s="1111">
        <v>8127</v>
      </c>
      <c r="D538" s="1129" t="s">
        <v>814</v>
      </c>
      <c r="E538" s="478" t="s">
        <v>719</v>
      </c>
      <c r="F538" s="471">
        <v>400</v>
      </c>
      <c r="G538" s="471">
        <v>2011</v>
      </c>
      <c r="H538" s="477">
        <v>2015</v>
      </c>
      <c r="I538" s="219">
        <f t="shared" si="73"/>
        <v>26377</v>
      </c>
      <c r="J538" s="215">
        <v>2250</v>
      </c>
      <c r="K538" s="218">
        <v>500</v>
      </c>
      <c r="L538" s="1038">
        <f t="shared" si="74"/>
        <v>7627</v>
      </c>
      <c r="M538" s="1135">
        <v>0</v>
      </c>
      <c r="N538" s="1136">
        <f>22627-15000</f>
        <v>7627</v>
      </c>
      <c r="O538" s="306">
        <v>0</v>
      </c>
      <c r="P538" s="217">
        <v>0</v>
      </c>
      <c r="Q538" s="214">
        <v>0</v>
      </c>
      <c r="R538" s="326">
        <f>1000+15000</f>
        <v>16000</v>
      </c>
      <c r="S538" s="320">
        <v>0</v>
      </c>
      <c r="T538" s="217">
        <v>0</v>
      </c>
      <c r="U538" s="218">
        <v>0</v>
      </c>
      <c r="V538" s="319">
        <v>0</v>
      </c>
      <c r="W538" s="320">
        <v>0</v>
      </c>
      <c r="X538" s="217">
        <v>0</v>
      </c>
      <c r="Y538" s="214">
        <v>0</v>
      </c>
      <c r="Z538" s="326">
        <v>0</v>
      </c>
      <c r="AA538" s="320">
        <v>0</v>
      </c>
      <c r="AB538" s="217">
        <v>0</v>
      </c>
      <c r="AC538" s="218">
        <v>0</v>
      </c>
      <c r="AD538" s="219">
        <v>0</v>
      </c>
    </row>
    <row r="539" spans="1:46" s="492" customFormat="1" ht="30" customHeight="1" x14ac:dyDescent="0.25">
      <c r="A539" s="612"/>
      <c r="B539" s="945"/>
      <c r="C539" s="1111">
        <v>8144</v>
      </c>
      <c r="D539" s="1171" t="s">
        <v>815</v>
      </c>
      <c r="E539" s="478" t="s">
        <v>231</v>
      </c>
      <c r="F539" s="471">
        <v>400</v>
      </c>
      <c r="G539" s="471">
        <v>2010</v>
      </c>
      <c r="H539" s="477">
        <v>2016</v>
      </c>
      <c r="I539" s="219">
        <f t="shared" si="73"/>
        <v>76500</v>
      </c>
      <c r="J539" s="215">
        <v>412</v>
      </c>
      <c r="K539" s="218">
        <v>588</v>
      </c>
      <c r="L539" s="1038">
        <f t="shared" si="74"/>
        <v>500</v>
      </c>
      <c r="M539" s="1135">
        <v>0</v>
      </c>
      <c r="N539" s="1136">
        <v>500</v>
      </c>
      <c r="O539" s="306">
        <v>0</v>
      </c>
      <c r="P539" s="217">
        <v>0</v>
      </c>
      <c r="Q539" s="214"/>
      <c r="R539" s="326">
        <v>55000</v>
      </c>
      <c r="S539" s="320">
        <v>0</v>
      </c>
      <c r="T539" s="217">
        <v>20000</v>
      </c>
      <c r="U539" s="218">
        <v>0</v>
      </c>
      <c r="V539" s="319">
        <v>0</v>
      </c>
      <c r="W539" s="320">
        <v>0</v>
      </c>
      <c r="X539" s="217">
        <v>0</v>
      </c>
      <c r="Y539" s="214">
        <v>0</v>
      </c>
      <c r="Z539" s="326">
        <v>0</v>
      </c>
      <c r="AA539" s="320">
        <v>0</v>
      </c>
      <c r="AB539" s="217">
        <v>0</v>
      </c>
      <c r="AC539" s="218">
        <v>0</v>
      </c>
      <c r="AD539" s="219">
        <v>0</v>
      </c>
    </row>
    <row r="540" spans="1:46" s="3" customFormat="1" ht="32.25" customHeight="1" x14ac:dyDescent="0.25">
      <c r="A540" s="610"/>
      <c r="B540" s="943"/>
      <c r="C540" s="1131">
        <v>8148</v>
      </c>
      <c r="D540" s="939" t="s">
        <v>656</v>
      </c>
      <c r="E540" s="940" t="s">
        <v>231</v>
      </c>
      <c r="F540" s="941">
        <v>400</v>
      </c>
      <c r="G540" s="941">
        <v>2012</v>
      </c>
      <c r="H540" s="942">
        <v>2015</v>
      </c>
      <c r="I540" s="222">
        <f t="shared" ref="I540" si="75">J540+K540+L540+SUM(R540:AD540)</f>
        <v>23536</v>
      </c>
      <c r="J540" s="208">
        <v>1168</v>
      </c>
      <c r="K540" s="232">
        <f>9368+5000</f>
        <v>14368</v>
      </c>
      <c r="L540" s="1125">
        <f t="shared" ref="L540" si="76">M540+N540+O540+P540+Q540</f>
        <v>8000</v>
      </c>
      <c r="M540" s="1133">
        <v>0</v>
      </c>
      <c r="N540" s="1134">
        <v>1000</v>
      </c>
      <c r="O540" s="309">
        <v>0</v>
      </c>
      <c r="P540" s="210">
        <v>0</v>
      </c>
      <c r="Q540" s="512">
        <v>7000</v>
      </c>
      <c r="R540" s="329">
        <v>0</v>
      </c>
      <c r="S540" s="325">
        <v>0</v>
      </c>
      <c r="T540" s="210">
        <v>0</v>
      </c>
      <c r="U540" s="232">
        <v>0</v>
      </c>
      <c r="V540" s="324">
        <v>0</v>
      </c>
      <c r="W540" s="325">
        <v>0</v>
      </c>
      <c r="X540" s="210">
        <v>0</v>
      </c>
      <c r="Y540" s="512">
        <v>0</v>
      </c>
      <c r="Z540" s="329">
        <v>0</v>
      </c>
      <c r="AA540" s="325">
        <v>0</v>
      </c>
      <c r="AB540" s="210">
        <v>0</v>
      </c>
      <c r="AC540" s="232">
        <v>0</v>
      </c>
      <c r="AD540" s="222">
        <v>0</v>
      </c>
      <c r="AE540" s="1105"/>
      <c r="AF540" s="1105"/>
      <c r="AG540" s="1105"/>
      <c r="AH540" s="1105"/>
      <c r="AI540" s="1105"/>
      <c r="AJ540" s="1105"/>
      <c r="AK540" s="1105"/>
      <c r="AL540" s="1105"/>
      <c r="AM540" s="1105"/>
      <c r="AN540" s="1105"/>
      <c r="AO540" s="1105"/>
      <c r="AP540" s="1105"/>
      <c r="AQ540" s="1105"/>
      <c r="AR540" s="1105"/>
      <c r="AS540" s="1105"/>
      <c r="AT540" s="1105"/>
    </row>
    <row r="541" spans="1:46" s="492" customFormat="1" ht="24.95" customHeight="1" x14ac:dyDescent="0.25">
      <c r="A541" s="612"/>
      <c r="B541" s="945"/>
      <c r="C541" s="1111">
        <v>8155</v>
      </c>
      <c r="D541" s="1129" t="s">
        <v>816</v>
      </c>
      <c r="E541" s="478" t="s">
        <v>231</v>
      </c>
      <c r="F541" s="471">
        <v>400</v>
      </c>
      <c r="G541" s="471">
        <v>2012</v>
      </c>
      <c r="H541" s="477">
        <v>2015</v>
      </c>
      <c r="I541" s="219">
        <f t="shared" si="73"/>
        <v>33468</v>
      </c>
      <c r="J541" s="215">
        <v>1568</v>
      </c>
      <c r="K541" s="218">
        <v>22</v>
      </c>
      <c r="L541" s="1038">
        <f t="shared" si="74"/>
        <v>17978</v>
      </c>
      <c r="M541" s="1135">
        <v>0</v>
      </c>
      <c r="N541" s="1136">
        <v>9978</v>
      </c>
      <c r="O541" s="306">
        <v>0</v>
      </c>
      <c r="P541" s="217">
        <v>8000</v>
      </c>
      <c r="Q541" s="214">
        <v>0</v>
      </c>
      <c r="R541" s="326">
        <f>8400+5500</f>
        <v>13900</v>
      </c>
      <c r="S541" s="320">
        <v>0</v>
      </c>
      <c r="T541" s="217">
        <v>0</v>
      </c>
      <c r="U541" s="218">
        <v>0</v>
      </c>
      <c r="V541" s="319">
        <v>0</v>
      </c>
      <c r="W541" s="320">
        <v>0</v>
      </c>
      <c r="X541" s="217">
        <v>0</v>
      </c>
      <c r="Y541" s="214">
        <v>0</v>
      </c>
      <c r="Z541" s="326">
        <v>0</v>
      </c>
      <c r="AA541" s="320">
        <v>0</v>
      </c>
      <c r="AB541" s="217">
        <v>0</v>
      </c>
      <c r="AC541" s="218">
        <v>0</v>
      </c>
      <c r="AD541" s="219">
        <v>0</v>
      </c>
    </row>
    <row r="542" spans="1:46" s="42" customFormat="1" ht="32.25" customHeight="1" thickBot="1" x14ac:dyDescent="0.3">
      <c r="A542" s="612"/>
      <c r="B542" s="945"/>
      <c r="C542" s="1111">
        <v>8177</v>
      </c>
      <c r="D542" s="1130" t="s">
        <v>817</v>
      </c>
      <c r="E542" s="973" t="s">
        <v>231</v>
      </c>
      <c r="F542" s="974">
        <v>400</v>
      </c>
      <c r="G542" s="974">
        <v>2010</v>
      </c>
      <c r="H542" s="1128">
        <v>2016</v>
      </c>
      <c r="I542" s="223">
        <f t="shared" si="73"/>
        <v>8641</v>
      </c>
      <c r="J542" s="224">
        <v>169</v>
      </c>
      <c r="K542" s="237">
        <v>330</v>
      </c>
      <c r="L542" s="1050">
        <f t="shared" si="74"/>
        <v>500</v>
      </c>
      <c r="M542" s="1137">
        <v>0</v>
      </c>
      <c r="N542" s="1138">
        <v>500</v>
      </c>
      <c r="O542" s="312">
        <v>0</v>
      </c>
      <c r="P542" s="226">
        <v>0</v>
      </c>
      <c r="Q542" s="580">
        <v>0</v>
      </c>
      <c r="R542" s="449">
        <v>7642</v>
      </c>
      <c r="S542" s="330">
        <v>0</v>
      </c>
      <c r="T542" s="226">
        <v>0</v>
      </c>
      <c r="U542" s="237">
        <v>0</v>
      </c>
      <c r="V542" s="332">
        <v>0</v>
      </c>
      <c r="W542" s="330">
        <v>0</v>
      </c>
      <c r="X542" s="226">
        <v>0</v>
      </c>
      <c r="Y542" s="580">
        <v>0</v>
      </c>
      <c r="Z542" s="449">
        <v>0</v>
      </c>
      <c r="AA542" s="330">
        <v>0</v>
      </c>
      <c r="AB542" s="226">
        <v>0</v>
      </c>
      <c r="AC542" s="237">
        <v>0</v>
      </c>
      <c r="AD542" s="223">
        <v>0</v>
      </c>
      <c r="AE542" s="485"/>
      <c r="AF542" s="485"/>
      <c r="AG542" s="485"/>
      <c r="AH542" s="485"/>
      <c r="AI542" s="485"/>
      <c r="AJ542" s="485"/>
      <c r="AK542" s="485"/>
      <c r="AL542" s="485"/>
      <c r="AM542" s="485"/>
      <c r="AN542" s="485"/>
      <c r="AO542" s="485"/>
      <c r="AP542" s="485"/>
      <c r="AQ542" s="485"/>
      <c r="AR542" s="485"/>
      <c r="AS542" s="485"/>
      <c r="AT542" s="485"/>
    </row>
    <row r="543" spans="1:46" s="42" customFormat="1" ht="30" customHeight="1" thickBot="1" x14ac:dyDescent="0.3">
      <c r="A543" s="604"/>
      <c r="B543" s="605"/>
      <c r="C543" s="1122"/>
      <c r="D543" s="1327" t="s">
        <v>58</v>
      </c>
      <c r="E543" s="1328"/>
      <c r="F543" s="1328"/>
      <c r="G543" s="1328"/>
      <c r="H543" s="1329"/>
      <c r="I543" s="752">
        <f t="shared" ref="I543:AB543" si="77">SUM(I537:I542)</f>
        <v>296927</v>
      </c>
      <c r="J543" s="1101">
        <f t="shared" si="77"/>
        <v>11738</v>
      </c>
      <c r="K543" s="752">
        <f t="shared" si="77"/>
        <v>15998</v>
      </c>
      <c r="L543" s="752">
        <f t="shared" si="77"/>
        <v>35649</v>
      </c>
      <c r="M543" s="752">
        <f t="shared" si="77"/>
        <v>0</v>
      </c>
      <c r="N543" s="752">
        <f t="shared" si="77"/>
        <v>20649</v>
      </c>
      <c r="O543" s="752">
        <f t="shared" si="77"/>
        <v>0</v>
      </c>
      <c r="P543" s="752">
        <f t="shared" si="77"/>
        <v>8000</v>
      </c>
      <c r="Q543" s="752">
        <f t="shared" si="77"/>
        <v>7000</v>
      </c>
      <c r="R543" s="752">
        <f t="shared" si="77"/>
        <v>93542</v>
      </c>
      <c r="S543" s="752">
        <f t="shared" si="77"/>
        <v>0</v>
      </c>
      <c r="T543" s="752">
        <f t="shared" si="77"/>
        <v>120000</v>
      </c>
      <c r="U543" s="752">
        <f t="shared" si="77"/>
        <v>0</v>
      </c>
      <c r="V543" s="752">
        <f t="shared" si="77"/>
        <v>0</v>
      </c>
      <c r="W543" s="752">
        <f t="shared" si="77"/>
        <v>0</v>
      </c>
      <c r="X543" s="752">
        <f t="shared" si="77"/>
        <v>20000</v>
      </c>
      <c r="Y543" s="752">
        <f t="shared" si="77"/>
        <v>0</v>
      </c>
      <c r="Z543" s="1099">
        <f t="shared" si="77"/>
        <v>0</v>
      </c>
      <c r="AA543" s="1099">
        <f t="shared" si="77"/>
        <v>0</v>
      </c>
      <c r="AB543" s="1099">
        <f t="shared" si="77"/>
        <v>0</v>
      </c>
      <c r="AC543" s="1149">
        <f>SUM(AC542:AC542)</f>
        <v>0</v>
      </c>
      <c r="AD543" s="1099">
        <f>SUM(AD542:AD542)</f>
        <v>0</v>
      </c>
      <c r="AE543" s="488"/>
      <c r="AF543" s="488"/>
      <c r="AG543" s="488"/>
      <c r="AH543" s="488"/>
      <c r="AI543" s="488"/>
      <c r="AJ543" s="488"/>
      <c r="AK543" s="488"/>
      <c r="AL543" s="488"/>
      <c r="AM543" s="488"/>
      <c r="AN543" s="488"/>
      <c r="AO543" s="488"/>
      <c r="AP543" s="488"/>
      <c r="AQ543" s="488"/>
      <c r="AR543" s="488"/>
      <c r="AS543" s="488"/>
      <c r="AT543" s="488"/>
    </row>
    <row r="544" spans="1:46" s="42" customFormat="1" ht="30" customHeight="1" x14ac:dyDescent="0.25">
      <c r="A544" s="68"/>
      <c r="B544" s="68"/>
      <c r="C544" s="68"/>
      <c r="D544" s="268"/>
      <c r="E544" s="912"/>
      <c r="F544" s="912"/>
      <c r="G544" s="912"/>
      <c r="H544" s="912"/>
      <c r="I544" s="269"/>
      <c r="J544" s="269"/>
      <c r="K544" s="269"/>
      <c r="L544" s="269"/>
      <c r="M544" s="269"/>
      <c r="N544" s="269"/>
      <c r="O544" s="269"/>
      <c r="P544" s="269"/>
      <c r="Q544" s="269"/>
      <c r="R544" s="269"/>
      <c r="S544" s="269"/>
      <c r="T544" s="269"/>
      <c r="U544" s="269"/>
      <c r="V544" s="269"/>
      <c r="W544" s="269"/>
      <c r="X544" s="269"/>
      <c r="Y544" s="269"/>
      <c r="Z544" s="269"/>
      <c r="AA544" s="269"/>
      <c r="AB544" s="269"/>
      <c r="AC544" s="269"/>
      <c r="AD544" s="269"/>
      <c r="AE544" s="886"/>
      <c r="AF544" s="886"/>
      <c r="AG544" s="886"/>
      <c r="AH544" s="886"/>
      <c r="AI544" s="886"/>
      <c r="AJ544" s="886"/>
      <c r="AK544" s="886"/>
      <c r="AL544" s="886"/>
      <c r="AM544" s="886"/>
      <c r="AN544" s="886"/>
      <c r="AO544" s="886"/>
      <c r="AP544" s="886"/>
      <c r="AQ544" s="886"/>
      <c r="AR544" s="886"/>
      <c r="AS544" s="886"/>
      <c r="AT544" s="886"/>
    </row>
    <row r="545" spans="1:46" s="42" customFormat="1" ht="30" customHeight="1" x14ac:dyDescent="0.25">
      <c r="A545" s="68"/>
      <c r="B545" s="68"/>
      <c r="C545" s="68"/>
      <c r="D545" s="268"/>
      <c r="E545" s="912"/>
      <c r="F545" s="912"/>
      <c r="G545" s="912"/>
      <c r="H545" s="912"/>
      <c r="I545" s="269"/>
      <c r="J545" s="269"/>
      <c r="K545" s="269"/>
      <c r="L545" s="269"/>
      <c r="M545" s="269"/>
      <c r="N545" s="269"/>
      <c r="O545" s="269"/>
      <c r="P545" s="269"/>
      <c r="Q545" s="269"/>
      <c r="R545" s="269"/>
      <c r="S545" s="269"/>
      <c r="T545" s="269"/>
      <c r="U545" s="269"/>
      <c r="V545" s="269"/>
      <c r="W545" s="269"/>
      <c r="X545" s="269"/>
      <c r="Y545" s="269"/>
      <c r="Z545" s="269"/>
      <c r="AA545" s="269"/>
      <c r="AB545" s="269"/>
      <c r="AC545" s="1330" t="s">
        <v>832</v>
      </c>
      <c r="AD545" s="1330"/>
      <c r="AE545" s="886"/>
      <c r="AF545" s="886"/>
      <c r="AG545" s="886"/>
      <c r="AH545" s="886"/>
      <c r="AI545" s="886"/>
      <c r="AJ545" s="886"/>
      <c r="AK545" s="886"/>
      <c r="AL545" s="886"/>
      <c r="AM545" s="886"/>
      <c r="AN545" s="886"/>
      <c r="AO545" s="886"/>
      <c r="AP545" s="886"/>
      <c r="AQ545" s="886"/>
      <c r="AR545" s="886"/>
      <c r="AS545" s="886"/>
      <c r="AT545" s="886"/>
    </row>
    <row r="546" spans="1:46" s="42" customFormat="1" ht="30" customHeight="1" x14ac:dyDescent="0.25">
      <c r="A546"/>
      <c r="B546"/>
      <c r="C546"/>
      <c r="D546" s="117" t="s">
        <v>1</v>
      </c>
      <c r="E546" s="177" t="s">
        <v>8</v>
      </c>
      <c r="F546" s="177"/>
      <c r="G546" s="177"/>
      <c r="H546" s="177"/>
      <c r="I546" s="177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 s="488"/>
      <c r="AF546" s="488"/>
      <c r="AG546" s="488"/>
      <c r="AH546" s="488"/>
      <c r="AI546" s="488"/>
      <c r="AJ546" s="488"/>
      <c r="AK546" s="488"/>
      <c r="AL546" s="488"/>
      <c r="AM546" s="488"/>
      <c r="AN546" s="488"/>
      <c r="AO546" s="488"/>
      <c r="AP546" s="488"/>
      <c r="AQ546" s="488"/>
      <c r="AR546" s="488"/>
      <c r="AS546" s="488"/>
      <c r="AT546" s="488"/>
    </row>
    <row r="547" spans="1:46" s="43" customFormat="1" ht="19.5" customHeight="1" thickBot="1" x14ac:dyDescent="0.3">
      <c r="A547" s="1228" t="s">
        <v>154</v>
      </c>
      <c r="B547" s="1388"/>
      <c r="C547" s="1388"/>
      <c r="D547" s="184" t="s">
        <v>617</v>
      </c>
      <c r="E547" s="886"/>
      <c r="F547" s="886"/>
      <c r="G547" s="886"/>
      <c r="H547" s="886"/>
      <c r="I547" s="7" t="s">
        <v>59</v>
      </c>
      <c r="J547" s="265"/>
      <c r="K547" s="266"/>
      <c r="L547" s="267"/>
      <c r="M547" s="265"/>
      <c r="N547" s="265"/>
      <c r="O547" s="265"/>
      <c r="P547" s="266"/>
      <c r="Q547" s="147"/>
      <c r="R547" s="584"/>
      <c r="S547" s="584"/>
      <c r="T547" s="584"/>
      <c r="U547" s="584"/>
      <c r="V547" s="584"/>
      <c r="W547" s="584"/>
      <c r="X547" s="584"/>
      <c r="Y547" s="584"/>
      <c r="Z547" s="584"/>
      <c r="AA547" s="3"/>
      <c r="AB547" s="886"/>
      <c r="AC547" s="886"/>
      <c r="AD547" s="5" t="s">
        <v>87</v>
      </c>
      <c r="AE547" s="159"/>
      <c r="AF547" s="159"/>
      <c r="AG547" s="159"/>
      <c r="AH547" s="159"/>
    </row>
    <row r="548" spans="1:46" s="43" customFormat="1" ht="17.25" customHeight="1" thickBot="1" x14ac:dyDescent="0.25">
      <c r="A548" s="1447"/>
      <c r="B548" s="1448"/>
      <c r="C548" s="1448"/>
      <c r="D548" s="1252" t="s">
        <v>57</v>
      </c>
      <c r="E548" s="1274" t="s">
        <v>100</v>
      </c>
      <c r="F548" s="1276" t="s">
        <v>101</v>
      </c>
      <c r="G548" s="1278" t="s">
        <v>102</v>
      </c>
      <c r="H548" s="1397"/>
      <c r="I548" s="1250" t="s">
        <v>89</v>
      </c>
      <c r="J548" s="39" t="s">
        <v>98</v>
      </c>
      <c r="K548" s="39" t="s">
        <v>72</v>
      </c>
      <c r="L548" s="300" t="s">
        <v>71</v>
      </c>
      <c r="M548" s="1290" t="s">
        <v>212</v>
      </c>
      <c r="N548" s="1355"/>
      <c r="O548" s="1355"/>
      <c r="P548" s="1355"/>
      <c r="Q548" s="1356"/>
      <c r="R548" s="1293" t="s">
        <v>219</v>
      </c>
      <c r="S548" s="1294"/>
      <c r="T548" s="1294"/>
      <c r="U548" s="1294"/>
      <c r="V548" s="1294"/>
      <c r="W548" s="1294"/>
      <c r="X548" s="1294"/>
      <c r="Y548" s="1294"/>
      <c r="Z548" s="1294"/>
      <c r="AA548" s="1294"/>
      <c r="AB548" s="1294"/>
      <c r="AC548" s="1319"/>
      <c r="AD548" s="1248" t="s">
        <v>220</v>
      </c>
      <c r="AE548" s="886"/>
      <c r="AF548" s="886"/>
      <c r="AG548" s="886"/>
      <c r="AH548" s="886"/>
      <c r="AI548" s="886"/>
      <c r="AJ548" s="886"/>
      <c r="AK548" s="886"/>
      <c r="AL548" s="886"/>
      <c r="AM548" s="886"/>
      <c r="AN548" s="886"/>
      <c r="AO548" s="886"/>
      <c r="AP548" s="886"/>
      <c r="AQ548" s="886"/>
      <c r="AR548" s="886"/>
      <c r="AS548" s="886"/>
      <c r="AT548" s="886"/>
    </row>
    <row r="549" spans="1:46" s="4" customFormat="1" ht="15.95" customHeight="1" x14ac:dyDescent="0.2">
      <c r="A549" s="1389"/>
      <c r="B549" s="1390"/>
      <c r="C549" s="1390"/>
      <c r="D549" s="1253"/>
      <c r="E549" s="1275"/>
      <c r="F549" s="1277"/>
      <c r="G549" s="1280" t="s">
        <v>103</v>
      </c>
      <c r="H549" s="1256" t="s">
        <v>104</v>
      </c>
      <c r="I549" s="1251"/>
      <c r="J549" s="1247" t="s">
        <v>217</v>
      </c>
      <c r="K549" s="1247" t="s">
        <v>218</v>
      </c>
      <c r="L549" s="1325" t="s">
        <v>211</v>
      </c>
      <c r="M549" s="1299" t="s">
        <v>213</v>
      </c>
      <c r="N549" s="1303" t="s">
        <v>110</v>
      </c>
      <c r="O549" s="1303" t="s">
        <v>111</v>
      </c>
      <c r="P549" s="1243" t="s">
        <v>81</v>
      </c>
      <c r="Q549" s="1245" t="s">
        <v>82</v>
      </c>
      <c r="R549" s="1321" t="s">
        <v>158</v>
      </c>
      <c r="S549" s="1312"/>
      <c r="T549" s="1312"/>
      <c r="U549" s="1322"/>
      <c r="V549" s="1321" t="s">
        <v>183</v>
      </c>
      <c r="W549" s="1312"/>
      <c r="X549" s="1312"/>
      <c r="Y549" s="1313"/>
      <c r="Z549" s="1321" t="s">
        <v>215</v>
      </c>
      <c r="AA549" s="1312"/>
      <c r="AB549" s="1312"/>
      <c r="AC549" s="1386"/>
      <c r="AD549" s="1249"/>
      <c r="AE549" s="886"/>
      <c r="AF549" s="886"/>
      <c r="AG549" s="886"/>
      <c r="AH549" s="886"/>
      <c r="AI549" s="886"/>
      <c r="AJ549" s="886"/>
      <c r="AK549" s="886"/>
      <c r="AL549" s="886"/>
      <c r="AM549" s="886"/>
      <c r="AN549" s="886"/>
      <c r="AO549" s="886"/>
      <c r="AP549" s="886"/>
      <c r="AQ549" s="886"/>
      <c r="AR549" s="886"/>
      <c r="AS549" s="886"/>
      <c r="AT549" s="886"/>
    </row>
    <row r="550" spans="1:46" s="4" customFormat="1" ht="40.5" customHeight="1" thickBot="1" x14ac:dyDescent="0.25">
      <c r="A550" s="915" t="s">
        <v>105</v>
      </c>
      <c r="B550" s="916" t="s">
        <v>106</v>
      </c>
      <c r="C550" s="917" t="s">
        <v>107</v>
      </c>
      <c r="D550" s="1254"/>
      <c r="E550" s="1323"/>
      <c r="F550" s="1324"/>
      <c r="G550" s="1309"/>
      <c r="H550" s="1310"/>
      <c r="I550" s="1315"/>
      <c r="J550" s="1311"/>
      <c r="K550" s="1311"/>
      <c r="L550" s="1326"/>
      <c r="M550" s="1300"/>
      <c r="N550" s="1320"/>
      <c r="O550" s="1304"/>
      <c r="P550" s="1305"/>
      <c r="Q550" s="1306"/>
      <c r="R550" s="317" t="s">
        <v>79</v>
      </c>
      <c r="S550" s="318" t="s">
        <v>88</v>
      </c>
      <c r="T550" s="174" t="s">
        <v>90</v>
      </c>
      <c r="U550" s="175" t="s">
        <v>91</v>
      </c>
      <c r="V550" s="322" t="s">
        <v>79</v>
      </c>
      <c r="W550" s="323" t="s">
        <v>88</v>
      </c>
      <c r="X550" s="174" t="s">
        <v>90</v>
      </c>
      <c r="Y550" s="175" t="s">
        <v>91</v>
      </c>
      <c r="Z550" s="910" t="s">
        <v>79</v>
      </c>
      <c r="AA550" s="911" t="s">
        <v>88</v>
      </c>
      <c r="AB550" s="94" t="s">
        <v>90</v>
      </c>
      <c r="AC550" s="909" t="s">
        <v>91</v>
      </c>
      <c r="AD550" s="1249"/>
      <c r="AE550" s="886"/>
      <c r="AF550" s="886"/>
      <c r="AG550" s="886"/>
      <c r="AH550" s="886"/>
      <c r="AI550" s="886"/>
      <c r="AJ550" s="886"/>
      <c r="AK550" s="886"/>
      <c r="AL550" s="886"/>
      <c r="AM550" s="886"/>
      <c r="AN550" s="886"/>
      <c r="AO550" s="886"/>
      <c r="AP550" s="886"/>
      <c r="AQ550" s="886"/>
      <c r="AR550" s="886"/>
      <c r="AS550" s="886"/>
      <c r="AT550" s="886"/>
    </row>
    <row r="551" spans="1:46" s="3" customFormat="1" ht="24.95" customHeight="1" x14ac:dyDescent="0.25">
      <c r="A551" s="913"/>
      <c r="B551" s="914"/>
      <c r="C551" s="901">
        <v>8099</v>
      </c>
      <c r="D551" s="195" t="s">
        <v>631</v>
      </c>
      <c r="E551" s="53" t="s">
        <v>239</v>
      </c>
      <c r="F551" s="54">
        <v>400</v>
      </c>
      <c r="G551" s="54">
        <v>2008</v>
      </c>
      <c r="H551" s="91">
        <v>2016</v>
      </c>
      <c r="I551" s="219">
        <f>J551+K551+L551+SUM(R551:AD551)</f>
        <v>58810</v>
      </c>
      <c r="J551" s="215">
        <v>46873</v>
      </c>
      <c r="K551" s="218">
        <v>1937</v>
      </c>
      <c r="L551" s="301">
        <f t="shared" ref="L551:L555" si="78">M551+N551+O551+P551+Q551</f>
        <v>10000</v>
      </c>
      <c r="M551" s="305"/>
      <c r="N551" s="306">
        <v>10000</v>
      </c>
      <c r="O551" s="306">
        <v>0</v>
      </c>
      <c r="P551" s="217">
        <v>0</v>
      </c>
      <c r="Q551" s="218">
        <v>0</v>
      </c>
      <c r="R551" s="319">
        <v>0</v>
      </c>
      <c r="S551" s="320">
        <v>0</v>
      </c>
      <c r="T551" s="217">
        <v>0</v>
      </c>
      <c r="U551" s="218">
        <v>0</v>
      </c>
      <c r="V551" s="319">
        <v>0</v>
      </c>
      <c r="W551" s="320">
        <v>0</v>
      </c>
      <c r="X551" s="217">
        <v>0</v>
      </c>
      <c r="Y551" s="218">
        <v>0</v>
      </c>
      <c r="Z551" s="319">
        <v>0</v>
      </c>
      <c r="AA551" s="320">
        <v>0</v>
      </c>
      <c r="AB551" s="217">
        <v>0</v>
      </c>
      <c r="AC551" s="218">
        <v>0</v>
      </c>
      <c r="AD551" s="216">
        <v>0</v>
      </c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</row>
    <row r="552" spans="1:46" s="3" customFormat="1" ht="24.95" customHeight="1" x14ac:dyDescent="0.25">
      <c r="A552" s="610"/>
      <c r="B552" s="611"/>
      <c r="C552" s="901">
        <v>8179</v>
      </c>
      <c r="D552" s="195" t="s">
        <v>632</v>
      </c>
      <c r="E552" s="53" t="s">
        <v>239</v>
      </c>
      <c r="F552" s="54">
        <v>400</v>
      </c>
      <c r="G552" s="54">
        <v>2014</v>
      </c>
      <c r="H552" s="91">
        <v>2020</v>
      </c>
      <c r="I552" s="219">
        <f>J552+K552+L552+SUM(R552:AD552)</f>
        <v>126872</v>
      </c>
      <c r="J552" s="215">
        <v>0</v>
      </c>
      <c r="K552" s="218">
        <v>1014</v>
      </c>
      <c r="L552" s="301">
        <f t="shared" si="78"/>
        <v>20286</v>
      </c>
      <c r="M552" s="305">
        <v>286</v>
      </c>
      <c r="N552" s="306">
        <v>20000</v>
      </c>
      <c r="O552" s="306">
        <v>0</v>
      </c>
      <c r="P552" s="217">
        <v>0</v>
      </c>
      <c r="Q552" s="218">
        <v>0</v>
      </c>
      <c r="R552" s="319">
        <v>20000</v>
      </c>
      <c r="S552" s="320">
        <v>0</v>
      </c>
      <c r="T552" s="217">
        <v>0</v>
      </c>
      <c r="U552" s="218">
        <v>0</v>
      </c>
      <c r="V552" s="319">
        <v>20000</v>
      </c>
      <c r="W552" s="320">
        <v>0</v>
      </c>
      <c r="X552" s="217">
        <v>0</v>
      </c>
      <c r="Y552" s="218">
        <v>0</v>
      </c>
      <c r="Z552" s="319">
        <v>65572</v>
      </c>
      <c r="AA552" s="320">
        <v>0</v>
      </c>
      <c r="AB552" s="217">
        <v>0</v>
      </c>
      <c r="AC552" s="218">
        <v>0</v>
      </c>
      <c r="AD552" s="216">
        <v>0</v>
      </c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</row>
    <row r="553" spans="1:46" ht="27.75" customHeight="1" x14ac:dyDescent="0.25">
      <c r="A553" s="612"/>
      <c r="B553" s="613"/>
      <c r="C553" s="924">
        <v>8186</v>
      </c>
      <c r="D553" s="422" t="s">
        <v>649</v>
      </c>
      <c r="E553" s="53" t="s">
        <v>239</v>
      </c>
      <c r="F553" s="54">
        <v>400</v>
      </c>
      <c r="G553" s="54">
        <v>2013</v>
      </c>
      <c r="H553" s="91">
        <v>2016</v>
      </c>
      <c r="I553" s="219">
        <f>J553+K553+L553+SUM(R553:AD553)</f>
        <v>12536</v>
      </c>
      <c r="J553" s="215">
        <v>0</v>
      </c>
      <c r="K553" s="218">
        <f>236+300</f>
        <v>536</v>
      </c>
      <c r="L553" s="301">
        <f t="shared" si="78"/>
        <v>12000</v>
      </c>
      <c r="M553" s="305">
        <v>7611</v>
      </c>
      <c r="N553" s="306">
        <v>4389</v>
      </c>
      <c r="O553" s="306">
        <v>0</v>
      </c>
      <c r="P553" s="217">
        <v>0</v>
      </c>
      <c r="Q553" s="218">
        <v>0</v>
      </c>
      <c r="R553" s="319">
        <v>0</v>
      </c>
      <c r="S553" s="320">
        <v>0</v>
      </c>
      <c r="T553" s="217">
        <v>0</v>
      </c>
      <c r="U553" s="218">
        <v>0</v>
      </c>
      <c r="V553" s="319">
        <v>0</v>
      </c>
      <c r="W553" s="320">
        <v>0</v>
      </c>
      <c r="X553" s="217">
        <v>0</v>
      </c>
      <c r="Y553" s="218">
        <v>0</v>
      </c>
      <c r="Z553" s="319">
        <v>0</v>
      </c>
      <c r="AA553" s="320">
        <v>0</v>
      </c>
      <c r="AB553" s="217">
        <v>0</v>
      </c>
      <c r="AC553" s="218">
        <v>0</v>
      </c>
      <c r="AD553" s="216">
        <v>0</v>
      </c>
    </row>
    <row r="554" spans="1:46" ht="24.95" customHeight="1" x14ac:dyDescent="0.25">
      <c r="A554" s="612"/>
      <c r="B554" s="613"/>
      <c r="C554" s="924">
        <v>8192</v>
      </c>
      <c r="D554" s="422" t="s">
        <v>650</v>
      </c>
      <c r="E554" s="53" t="s">
        <v>239</v>
      </c>
      <c r="F554" s="54">
        <v>400</v>
      </c>
      <c r="G554" s="54">
        <v>2016</v>
      </c>
      <c r="H554" s="91">
        <v>2019</v>
      </c>
      <c r="I554" s="219">
        <f>J554+K554+L554+SUM(R554:AD554)</f>
        <v>25000</v>
      </c>
      <c r="J554" s="215">
        <v>0</v>
      </c>
      <c r="K554" s="218">
        <v>0</v>
      </c>
      <c r="L554" s="301">
        <f t="shared" si="78"/>
        <v>10000</v>
      </c>
      <c r="M554" s="305">
        <v>0</v>
      </c>
      <c r="N554" s="306">
        <v>10000</v>
      </c>
      <c r="O554" s="306">
        <v>0</v>
      </c>
      <c r="P554" s="217">
        <v>0</v>
      </c>
      <c r="Q554" s="218">
        <v>0</v>
      </c>
      <c r="R554" s="319">
        <v>10000</v>
      </c>
      <c r="S554" s="320">
        <v>0</v>
      </c>
      <c r="T554" s="217">
        <v>0</v>
      </c>
      <c r="U554" s="218">
        <v>0</v>
      </c>
      <c r="V554" s="319">
        <v>5000</v>
      </c>
      <c r="W554" s="320">
        <v>0</v>
      </c>
      <c r="X554" s="217">
        <v>0</v>
      </c>
      <c r="Y554" s="218">
        <v>0</v>
      </c>
      <c r="Z554" s="319">
        <v>0</v>
      </c>
      <c r="AA554" s="320">
        <v>0</v>
      </c>
      <c r="AB554" s="217">
        <v>0</v>
      </c>
      <c r="AC554" s="218">
        <v>0</v>
      </c>
      <c r="AD554" s="216">
        <v>0</v>
      </c>
    </row>
    <row r="555" spans="1:46" ht="34.5" customHeight="1" thickBot="1" x14ac:dyDescent="0.3">
      <c r="A555" s="612"/>
      <c r="B555" s="613"/>
      <c r="C555" s="924">
        <v>8193</v>
      </c>
      <c r="D555" s="422" t="s">
        <v>651</v>
      </c>
      <c r="E555" s="53" t="s">
        <v>239</v>
      </c>
      <c r="F555" s="54">
        <v>400</v>
      </c>
      <c r="G555" s="54">
        <v>2016</v>
      </c>
      <c r="H555" s="91">
        <v>2017</v>
      </c>
      <c r="I555" s="219">
        <f>J555+K555+L555+SUM(R555:AD555)</f>
        <v>7000</v>
      </c>
      <c r="J555" s="215">
        <v>0</v>
      </c>
      <c r="K555" s="218">
        <v>0</v>
      </c>
      <c r="L555" s="301">
        <f t="shared" si="78"/>
        <v>1000</v>
      </c>
      <c r="M555" s="305">
        <v>0</v>
      </c>
      <c r="N555" s="306">
        <v>1000</v>
      </c>
      <c r="O555" s="306">
        <v>0</v>
      </c>
      <c r="P555" s="217">
        <v>0</v>
      </c>
      <c r="Q555" s="218">
        <v>0</v>
      </c>
      <c r="R555" s="319">
        <v>6000</v>
      </c>
      <c r="S555" s="320">
        <v>0</v>
      </c>
      <c r="T555" s="217">
        <v>0</v>
      </c>
      <c r="U555" s="218">
        <v>0</v>
      </c>
      <c r="V555" s="319">
        <v>0</v>
      </c>
      <c r="W555" s="320">
        <v>0</v>
      </c>
      <c r="X555" s="217">
        <v>0</v>
      </c>
      <c r="Y555" s="218">
        <v>0</v>
      </c>
      <c r="Z555" s="333">
        <v>0</v>
      </c>
      <c r="AA555" s="334">
        <v>0</v>
      </c>
      <c r="AB555" s="221">
        <v>0</v>
      </c>
      <c r="AC555" s="236">
        <v>0</v>
      </c>
      <c r="AD555" s="228">
        <v>0</v>
      </c>
    </row>
    <row r="556" spans="1:46" ht="24.95" customHeight="1" thickBot="1" x14ac:dyDescent="0.3">
      <c r="A556" s="612"/>
      <c r="B556" s="613"/>
      <c r="C556" s="614"/>
      <c r="D556" s="1327" t="s">
        <v>58</v>
      </c>
      <c r="E556" s="1443"/>
      <c r="F556" s="1443"/>
      <c r="G556" s="1443"/>
      <c r="H556" s="1444"/>
      <c r="I556" s="752">
        <f>SUM(I551:I555)</f>
        <v>230218</v>
      </c>
      <c r="J556" s="752">
        <f t="shared" ref="J556:AB556" si="79">SUM(J551:J555)</f>
        <v>46873</v>
      </c>
      <c r="K556" s="752">
        <f t="shared" si="79"/>
        <v>3487</v>
      </c>
      <c r="L556" s="752">
        <f t="shared" si="79"/>
        <v>53286</v>
      </c>
      <c r="M556" s="752">
        <f t="shared" si="79"/>
        <v>7897</v>
      </c>
      <c r="N556" s="752">
        <f t="shared" si="79"/>
        <v>45389</v>
      </c>
      <c r="O556" s="752">
        <f t="shared" si="79"/>
        <v>0</v>
      </c>
      <c r="P556" s="752">
        <f t="shared" si="79"/>
        <v>0</v>
      </c>
      <c r="Q556" s="752">
        <f t="shared" si="79"/>
        <v>0</v>
      </c>
      <c r="R556" s="752">
        <f t="shared" si="79"/>
        <v>36000</v>
      </c>
      <c r="S556" s="752">
        <f t="shared" si="79"/>
        <v>0</v>
      </c>
      <c r="T556" s="752">
        <f t="shared" si="79"/>
        <v>0</v>
      </c>
      <c r="U556" s="752">
        <f t="shared" si="79"/>
        <v>0</v>
      </c>
      <c r="V556" s="752">
        <f t="shared" si="79"/>
        <v>25000</v>
      </c>
      <c r="W556" s="752">
        <f t="shared" si="79"/>
        <v>0</v>
      </c>
      <c r="X556" s="752">
        <f t="shared" si="79"/>
        <v>0</v>
      </c>
      <c r="Y556" s="752">
        <f t="shared" si="79"/>
        <v>0</v>
      </c>
      <c r="Z556" s="752">
        <f t="shared" si="79"/>
        <v>65572</v>
      </c>
      <c r="AA556" s="752">
        <f t="shared" si="79"/>
        <v>0</v>
      </c>
      <c r="AB556" s="752">
        <f t="shared" si="79"/>
        <v>0</v>
      </c>
      <c r="AC556" s="752">
        <f>SUM(AC555:AC555)</f>
        <v>0</v>
      </c>
      <c r="AD556" s="752">
        <f>SUM(AD555:AD555)</f>
        <v>0</v>
      </c>
    </row>
    <row r="557" spans="1:46" ht="24.95" customHeight="1" thickBot="1" x14ac:dyDescent="0.3">
      <c r="A557" s="604"/>
      <c r="B557" s="605"/>
      <c r="C557" s="606"/>
      <c r="D557" s="1150" t="s">
        <v>37</v>
      </c>
      <c r="E557" s="1151"/>
      <c r="F557" s="1152"/>
      <c r="G557" s="1152"/>
      <c r="H557" s="1153"/>
      <c r="I557" s="1154">
        <f t="shared" ref="I557:AD557" si="80">I556+I543+I529+I517+I503+I484+I472+I456++I441+21:21+I430+I420+I404+I392+I380+I371+I362+I353+I343+I335+I320+I201+I117+I105+I97+I21</f>
        <v>9462278</v>
      </c>
      <c r="J557" s="1154">
        <f t="shared" si="80"/>
        <v>654021</v>
      </c>
      <c r="K557" s="1154">
        <f t="shared" si="80"/>
        <v>738784</v>
      </c>
      <c r="L557" s="1154">
        <f t="shared" si="80"/>
        <v>1850026</v>
      </c>
      <c r="M557" s="1154">
        <f t="shared" si="80"/>
        <v>284065</v>
      </c>
      <c r="N557" s="1154">
        <f t="shared" si="80"/>
        <v>1469661</v>
      </c>
      <c r="O557" s="1154">
        <f t="shared" si="80"/>
        <v>0</v>
      </c>
      <c r="P557" s="1154">
        <f t="shared" si="80"/>
        <v>89300</v>
      </c>
      <c r="Q557" s="1154">
        <f t="shared" si="80"/>
        <v>7000</v>
      </c>
      <c r="R557" s="1154">
        <f t="shared" si="80"/>
        <v>1823193</v>
      </c>
      <c r="S557" s="1154">
        <f t="shared" si="80"/>
        <v>17800</v>
      </c>
      <c r="T557" s="1154">
        <f t="shared" si="80"/>
        <v>248000</v>
      </c>
      <c r="U557" s="1154">
        <f t="shared" si="80"/>
        <v>10000</v>
      </c>
      <c r="V557" s="1154">
        <f t="shared" si="80"/>
        <v>982060</v>
      </c>
      <c r="W557" s="1154">
        <f t="shared" si="80"/>
        <v>200000</v>
      </c>
      <c r="X557" s="1154">
        <f t="shared" si="80"/>
        <v>326125</v>
      </c>
      <c r="Y557" s="1154">
        <f t="shared" si="80"/>
        <v>0</v>
      </c>
      <c r="Z557" s="1154">
        <f t="shared" si="80"/>
        <v>727474</v>
      </c>
      <c r="AA557" s="1154">
        <f t="shared" si="80"/>
        <v>0</v>
      </c>
      <c r="AB557" s="1154">
        <f t="shared" si="80"/>
        <v>75000</v>
      </c>
      <c r="AC557" s="1154">
        <f t="shared" si="80"/>
        <v>0</v>
      </c>
      <c r="AD557" s="1154">
        <f t="shared" si="80"/>
        <v>1809795</v>
      </c>
    </row>
    <row r="558" spans="1:46" ht="18.75" thickBot="1" x14ac:dyDescent="0.3">
      <c r="A558" s="194"/>
      <c r="B558" s="194"/>
      <c r="C558" s="194"/>
      <c r="D558" s="74"/>
      <c r="E558" s="74"/>
      <c r="F558" s="74"/>
      <c r="G558" s="74"/>
      <c r="H558" s="74"/>
      <c r="I558" s="113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</row>
    <row r="559" spans="1:46" ht="18" x14ac:dyDescent="0.25">
      <c r="A559" s="68"/>
      <c r="B559" s="68"/>
      <c r="C559" s="68"/>
      <c r="D559" s="25" t="s">
        <v>83</v>
      </c>
      <c r="E559" s="202"/>
      <c r="F559" s="202"/>
      <c r="G559" s="202"/>
      <c r="H559" s="202"/>
      <c r="I559" s="10" t="s">
        <v>74</v>
      </c>
      <c r="J559" s="85" t="s">
        <v>108</v>
      </c>
      <c r="K559" s="17" t="s">
        <v>84</v>
      </c>
      <c r="L559" s="17"/>
      <c r="M559" s="17" t="s">
        <v>115</v>
      </c>
      <c r="N559" s="85"/>
      <c r="O559" s="85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78"/>
      <c r="AA559" s="75"/>
      <c r="AB559" s="75"/>
    </row>
    <row r="560" spans="1:46" ht="15" x14ac:dyDescent="0.25">
      <c r="A560" s="68"/>
      <c r="B560" s="68"/>
      <c r="C560" s="68"/>
      <c r="D560" s="13"/>
      <c r="E560" s="203"/>
      <c r="F560" s="203"/>
      <c r="G560" s="203"/>
      <c r="H560" s="203"/>
      <c r="I560" s="12" t="s">
        <v>75</v>
      </c>
      <c r="J560" s="20" t="s">
        <v>108</v>
      </c>
      <c r="K560" s="18" t="s">
        <v>85</v>
      </c>
      <c r="L560" s="18"/>
      <c r="M560" s="18" t="s">
        <v>112</v>
      </c>
      <c r="N560" s="20"/>
      <c r="O560" s="20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80"/>
      <c r="AA560" s="76"/>
      <c r="AB560" s="76"/>
    </row>
    <row r="561" spans="1:28" ht="15.75" x14ac:dyDescent="0.25">
      <c r="A561" s="58"/>
      <c r="B561" s="58"/>
      <c r="C561" s="58"/>
      <c r="D561" s="81"/>
      <c r="E561" s="203"/>
      <c r="F561" s="203"/>
      <c r="G561" s="203"/>
      <c r="H561" s="203"/>
      <c r="I561" s="12" t="s">
        <v>76</v>
      </c>
      <c r="J561" s="20" t="s">
        <v>108</v>
      </c>
      <c r="K561" s="21" t="s">
        <v>221</v>
      </c>
      <c r="L561" s="18"/>
      <c r="M561" s="20"/>
      <c r="N561" s="20"/>
      <c r="O561" s="20"/>
      <c r="P561" s="21"/>
      <c r="Q561" s="79"/>
      <c r="R561" s="79"/>
      <c r="S561" s="79"/>
      <c r="T561" s="79"/>
      <c r="U561" s="79"/>
      <c r="V561" s="79"/>
      <c r="W561" s="79"/>
      <c r="X561" s="79"/>
      <c r="Y561" s="79"/>
      <c r="Z561" s="82"/>
      <c r="AA561" s="9"/>
      <c r="AB561" s="9"/>
    </row>
    <row r="562" spans="1:28" ht="16.5" thickBot="1" x14ac:dyDescent="0.3">
      <c r="A562" s="65"/>
      <c r="B562" s="66"/>
      <c r="C562" s="67"/>
      <c r="D562" s="83"/>
      <c r="E562" s="204"/>
      <c r="F562" s="204"/>
      <c r="G562" s="204"/>
      <c r="H562" s="204"/>
      <c r="I562" s="11" t="s">
        <v>77</v>
      </c>
      <c r="J562" s="22" t="s">
        <v>108</v>
      </c>
      <c r="K562" s="23" t="s">
        <v>222</v>
      </c>
      <c r="L562" s="24"/>
      <c r="M562" s="22"/>
      <c r="N562" s="22"/>
      <c r="O562" s="22"/>
      <c r="P562" s="23"/>
      <c r="Q562" s="35"/>
      <c r="R562" s="35"/>
      <c r="S562" s="35"/>
      <c r="T562" s="35"/>
      <c r="U562" s="35"/>
      <c r="V562" s="35"/>
      <c r="W562" s="35"/>
      <c r="X562" s="35"/>
      <c r="Y562" s="35"/>
      <c r="Z562" s="14"/>
      <c r="AA562" s="3"/>
      <c r="AB562" s="3"/>
    </row>
    <row r="563" spans="1:28" ht="15" x14ac:dyDescent="0.25">
      <c r="A563" s="4"/>
      <c r="B563" s="66"/>
      <c r="C563" s="67"/>
    </row>
  </sheetData>
  <mergeCells count="720">
    <mergeCell ref="AC510:AD510"/>
    <mergeCell ref="AC545:AD545"/>
    <mergeCell ref="A514:A515"/>
    <mergeCell ref="B514:B515"/>
    <mergeCell ref="C514:C515"/>
    <mergeCell ref="G514:G515"/>
    <mergeCell ref="H514:H515"/>
    <mergeCell ref="J514:J515"/>
    <mergeCell ref="K514:K515"/>
    <mergeCell ref="L514:L515"/>
    <mergeCell ref="M514:M515"/>
    <mergeCell ref="F513:F515"/>
    <mergeCell ref="O525:O526"/>
    <mergeCell ref="I524:I526"/>
    <mergeCell ref="Q525:Q526"/>
    <mergeCell ref="R535:U535"/>
    <mergeCell ref="D517:H517"/>
    <mergeCell ref="M513:Q513"/>
    <mergeCell ref="R513:AC513"/>
    <mergeCell ref="AD513:AD515"/>
    <mergeCell ref="N514:N515"/>
    <mergeCell ref="O514:O515"/>
    <mergeCell ref="P514:P515"/>
    <mergeCell ref="Q514:Q515"/>
    <mergeCell ref="R514:U514"/>
    <mergeCell ref="V514:Y514"/>
    <mergeCell ref="Z514:AC514"/>
    <mergeCell ref="P525:P526"/>
    <mergeCell ref="R525:U525"/>
    <mergeCell ref="D513:D515"/>
    <mergeCell ref="E513:E515"/>
    <mergeCell ref="V525:Y525"/>
    <mergeCell ref="G513:H513"/>
    <mergeCell ref="I513:I515"/>
    <mergeCell ref="G524:H524"/>
    <mergeCell ref="K525:K526"/>
    <mergeCell ref="V535:Y535"/>
    <mergeCell ref="AC98:AD98"/>
    <mergeCell ref="AC373:AD373"/>
    <mergeCell ref="V481:Y481"/>
    <mergeCell ref="R481:U481"/>
    <mergeCell ref="O467:O468"/>
    <mergeCell ref="P467:P468"/>
    <mergeCell ref="J400:J401"/>
    <mergeCell ref="AC167:AD167"/>
    <mergeCell ref="AC289:AD289"/>
    <mergeCell ref="M293:Q293"/>
    <mergeCell ref="R293:AC293"/>
    <mergeCell ref="AD293:AD295"/>
    <mergeCell ref="Z294:AC294"/>
    <mergeCell ref="V114:Y114"/>
    <mergeCell ref="R211:AC211"/>
    <mergeCell ref="Z171:AC171"/>
    <mergeCell ref="Z114:AC114"/>
    <mergeCell ref="Z253:AC253"/>
    <mergeCell ref="AC413:AD413"/>
    <mergeCell ref="AC463:AD463"/>
    <mergeCell ref="D556:H556"/>
    <mergeCell ref="R480:AC480"/>
    <mergeCell ref="Z481:AC481"/>
    <mergeCell ref="R489:AC489"/>
    <mergeCell ref="Z490:AC490"/>
    <mergeCell ref="R524:AC524"/>
    <mergeCell ref="Z525:AC525"/>
    <mergeCell ref="R534:AC534"/>
    <mergeCell ref="Z535:AC535"/>
    <mergeCell ref="R548:AC548"/>
    <mergeCell ref="N535:N536"/>
    <mergeCell ref="O535:O536"/>
    <mergeCell ref="P535:P536"/>
    <mergeCell ref="Q535:Q536"/>
    <mergeCell ref="L535:L536"/>
    <mergeCell ref="M535:M536"/>
    <mergeCell ref="D524:D526"/>
    <mergeCell ref="G480:H480"/>
    <mergeCell ref="V490:Y490"/>
    <mergeCell ref="O490:O491"/>
    <mergeCell ref="R490:U490"/>
    <mergeCell ref="Q490:Q491"/>
    <mergeCell ref="R549:U549"/>
    <mergeCell ref="V549:Y549"/>
    <mergeCell ref="K400:K401"/>
    <mergeCell ref="L400:L401"/>
    <mergeCell ref="M400:M401"/>
    <mergeCell ref="D404:H404"/>
    <mergeCell ref="F416:F418"/>
    <mergeCell ref="E416:E418"/>
    <mergeCell ref="I416:I418"/>
    <mergeCell ref="G416:H416"/>
    <mergeCell ref="J417:J418"/>
    <mergeCell ref="L417:L418"/>
    <mergeCell ref="K417:K418"/>
    <mergeCell ref="D416:D418"/>
    <mergeCell ref="G417:G418"/>
    <mergeCell ref="H417:H418"/>
    <mergeCell ref="M416:Q416"/>
    <mergeCell ref="M417:M418"/>
    <mergeCell ref="N417:N418"/>
    <mergeCell ref="P400:P401"/>
    <mergeCell ref="Q400:Q401"/>
    <mergeCell ref="O417:O418"/>
    <mergeCell ref="P417:P418"/>
    <mergeCell ref="R114:U114"/>
    <mergeCell ref="R212:U212"/>
    <mergeCell ref="V212:Y212"/>
    <mergeCell ref="M294:M295"/>
    <mergeCell ref="N294:N295"/>
    <mergeCell ref="O294:O295"/>
    <mergeCell ref="P294:P295"/>
    <mergeCell ref="Q294:Q295"/>
    <mergeCell ref="R170:AC170"/>
    <mergeCell ref="M170:Q170"/>
    <mergeCell ref="M171:M172"/>
    <mergeCell ref="N171:N172"/>
    <mergeCell ref="O171:O172"/>
    <mergeCell ref="P171:P172"/>
    <mergeCell ref="Q171:Q172"/>
    <mergeCell ref="R171:U171"/>
    <mergeCell ref="V171:Y171"/>
    <mergeCell ref="P359:P360"/>
    <mergeCell ref="Q359:Q360"/>
    <mergeCell ref="P212:P213"/>
    <mergeCell ref="N253:N254"/>
    <mergeCell ref="M331:Q331"/>
    <mergeCell ref="O253:O254"/>
    <mergeCell ref="N359:N360"/>
    <mergeCell ref="AD348:AD350"/>
    <mergeCell ref="O212:O213"/>
    <mergeCell ref="AC328:AD328"/>
    <mergeCell ref="R340:U340"/>
    <mergeCell ref="P340:P341"/>
    <mergeCell ref="Q340:Q341"/>
    <mergeCell ref="AD339:AD341"/>
    <mergeCell ref="N340:N341"/>
    <mergeCell ref="V359:Y359"/>
    <mergeCell ref="R332:U332"/>
    <mergeCell ref="M252:Q252"/>
    <mergeCell ref="R252:AC252"/>
    <mergeCell ref="R294:U294"/>
    <mergeCell ref="V294:Y294"/>
    <mergeCell ref="AC249:AD249"/>
    <mergeCell ref="AC290:AD290"/>
    <mergeCell ref="AD252:AD254"/>
    <mergeCell ref="Z332:AC332"/>
    <mergeCell ref="AC327:AD327"/>
    <mergeCell ref="AD211:AD213"/>
    <mergeCell ref="N332:N333"/>
    <mergeCell ref="O332:O333"/>
    <mergeCell ref="M332:M333"/>
    <mergeCell ref="AC1:AD1"/>
    <mergeCell ref="A3:C4"/>
    <mergeCell ref="D4:D6"/>
    <mergeCell ref="E4:E6"/>
    <mergeCell ref="F4:F6"/>
    <mergeCell ref="G4:H4"/>
    <mergeCell ref="A5:A6"/>
    <mergeCell ref="B5:B6"/>
    <mergeCell ref="C5:C6"/>
    <mergeCell ref="G5:G6"/>
    <mergeCell ref="AD4:AD6"/>
    <mergeCell ref="V5:Y5"/>
    <mergeCell ref="H5:H6"/>
    <mergeCell ref="J5:J6"/>
    <mergeCell ref="K5:K6"/>
    <mergeCell ref="L5:L6"/>
    <mergeCell ref="Z5:AC5"/>
    <mergeCell ref="N5:N6"/>
    <mergeCell ref="O5:O6"/>
    <mergeCell ref="P5:P6"/>
    <mergeCell ref="M5:M6"/>
    <mergeCell ref="Q5:Q6"/>
    <mergeCell ref="R5:U5"/>
    <mergeCell ref="I4:I6"/>
    <mergeCell ref="M114:M115"/>
    <mergeCell ref="AD113:AD115"/>
    <mergeCell ref="AC110:AD110"/>
    <mergeCell ref="R113:AC113"/>
    <mergeCell ref="M4:Q4"/>
    <mergeCell ref="R4:AC4"/>
    <mergeCell ref="L102:L103"/>
    <mergeCell ref="AD101:AD103"/>
    <mergeCell ref="M102:M103"/>
    <mergeCell ref="N102:N103"/>
    <mergeCell ref="O102:O103"/>
    <mergeCell ref="P102:P103"/>
    <mergeCell ref="Q102:Q103"/>
    <mergeCell ref="R102:U102"/>
    <mergeCell ref="V102:Y102"/>
    <mergeCell ref="Z102:AC102"/>
    <mergeCell ref="M101:Q101"/>
    <mergeCell ref="R101:AC101"/>
    <mergeCell ref="AC22:AD22"/>
    <mergeCell ref="R60:U60"/>
    <mergeCell ref="AD59:AD61"/>
    <mergeCell ref="Z60:AC60"/>
    <mergeCell ref="M60:M61"/>
    <mergeCell ref="Q60:Q61"/>
    <mergeCell ref="M59:Q59"/>
    <mergeCell ref="R59:AC59"/>
    <mergeCell ref="K60:K61"/>
    <mergeCell ref="L60:L61"/>
    <mergeCell ref="AC56:AD56"/>
    <mergeCell ref="V60:Y60"/>
    <mergeCell ref="N60:N61"/>
    <mergeCell ref="O60:O61"/>
    <mergeCell ref="P60:P61"/>
    <mergeCell ref="M113:Q113"/>
    <mergeCell ref="J114:J115"/>
    <mergeCell ref="K114:K115"/>
    <mergeCell ref="A60:A61"/>
    <mergeCell ref="B60:B61"/>
    <mergeCell ref="C60:C61"/>
    <mergeCell ref="G60:G61"/>
    <mergeCell ref="H60:H61"/>
    <mergeCell ref="J60:J61"/>
    <mergeCell ref="I59:I61"/>
    <mergeCell ref="A58:C59"/>
    <mergeCell ref="D59:D61"/>
    <mergeCell ref="N114:N115"/>
    <mergeCell ref="O114:O115"/>
    <mergeCell ref="P114:P115"/>
    <mergeCell ref="Q114:Q115"/>
    <mergeCell ref="D97:H97"/>
    <mergeCell ref="G113:H113"/>
    <mergeCell ref="A112:C113"/>
    <mergeCell ref="D113:D115"/>
    <mergeCell ref="E113:E115"/>
    <mergeCell ref="F113:F115"/>
    <mergeCell ref="A114:A115"/>
    <mergeCell ref="B114:B115"/>
    <mergeCell ref="L114:L115"/>
    <mergeCell ref="I101:I103"/>
    <mergeCell ref="A100:C101"/>
    <mergeCell ref="D101:D103"/>
    <mergeCell ref="E101:E103"/>
    <mergeCell ref="F101:F103"/>
    <mergeCell ref="C102:C103"/>
    <mergeCell ref="G102:G103"/>
    <mergeCell ref="H102:H103"/>
    <mergeCell ref="G101:H101"/>
    <mergeCell ref="A102:A103"/>
    <mergeCell ref="B102:B103"/>
    <mergeCell ref="A210:C211"/>
    <mergeCell ref="D211:D213"/>
    <mergeCell ref="A169:C170"/>
    <mergeCell ref="A171:A172"/>
    <mergeCell ref="B171:B172"/>
    <mergeCell ref="C114:C115"/>
    <mergeCell ref="G114:G115"/>
    <mergeCell ref="H114:H115"/>
    <mergeCell ref="C171:C172"/>
    <mergeCell ref="F211:F213"/>
    <mergeCell ref="G211:H211"/>
    <mergeCell ref="D201:H201"/>
    <mergeCell ref="B212:B213"/>
    <mergeCell ref="A212:A213"/>
    <mergeCell ref="C212:C213"/>
    <mergeCell ref="D21:H21"/>
    <mergeCell ref="D105:H105"/>
    <mergeCell ref="K102:K103"/>
    <mergeCell ref="D293:D295"/>
    <mergeCell ref="E293:E295"/>
    <mergeCell ref="J212:J213"/>
    <mergeCell ref="F59:F61"/>
    <mergeCell ref="G59:H59"/>
    <mergeCell ref="I113:I115"/>
    <mergeCell ref="J102:J103"/>
    <mergeCell ref="G171:G172"/>
    <mergeCell ref="H171:H172"/>
    <mergeCell ref="D170:D172"/>
    <mergeCell ref="E170:E172"/>
    <mergeCell ref="F170:F172"/>
    <mergeCell ref="E211:E213"/>
    <mergeCell ref="E62:F62"/>
    <mergeCell ref="I170:I172"/>
    <mergeCell ref="K253:K254"/>
    <mergeCell ref="G170:H170"/>
    <mergeCell ref="K212:K213"/>
    <mergeCell ref="D117:H117"/>
    <mergeCell ref="K294:K295"/>
    <mergeCell ref="E59:E61"/>
    <mergeCell ref="J349:J350"/>
    <mergeCell ref="C332:C333"/>
    <mergeCell ref="E331:E333"/>
    <mergeCell ref="A340:A341"/>
    <mergeCell ref="B340:B341"/>
    <mergeCell ref="C340:C341"/>
    <mergeCell ref="K332:K333"/>
    <mergeCell ref="J171:J172"/>
    <mergeCell ref="K171:K172"/>
    <mergeCell ref="I211:I213"/>
    <mergeCell ref="F331:F333"/>
    <mergeCell ref="F293:F295"/>
    <mergeCell ref="G293:H293"/>
    <mergeCell ref="I293:I295"/>
    <mergeCell ref="G294:G295"/>
    <mergeCell ref="H294:H295"/>
    <mergeCell ref="J294:J295"/>
    <mergeCell ref="H253:H254"/>
    <mergeCell ref="I252:I254"/>
    <mergeCell ref="D320:H320"/>
    <mergeCell ref="G212:G213"/>
    <mergeCell ref="H212:H213"/>
    <mergeCell ref="E252:E254"/>
    <mergeCell ref="F252:F254"/>
    <mergeCell ref="D343:H343"/>
    <mergeCell ref="G367:H367"/>
    <mergeCell ref="G368:G369"/>
    <mergeCell ref="H368:H369"/>
    <mergeCell ref="G348:H348"/>
    <mergeCell ref="G349:G350"/>
    <mergeCell ref="G358:H358"/>
    <mergeCell ref="E339:E341"/>
    <mergeCell ref="F339:F341"/>
    <mergeCell ref="G339:H339"/>
    <mergeCell ref="D367:D369"/>
    <mergeCell ref="D362:H362"/>
    <mergeCell ref="F358:F360"/>
    <mergeCell ref="E367:E369"/>
    <mergeCell ref="F367:F369"/>
    <mergeCell ref="G340:G341"/>
    <mergeCell ref="H340:H341"/>
    <mergeCell ref="B359:B360"/>
    <mergeCell ref="C359:C360"/>
    <mergeCell ref="D358:D360"/>
    <mergeCell ref="E358:E360"/>
    <mergeCell ref="E348:E350"/>
    <mergeCell ref="E387:E389"/>
    <mergeCell ref="A347:C348"/>
    <mergeCell ref="A375:C376"/>
    <mergeCell ref="B377:B378"/>
    <mergeCell ref="C377:C378"/>
    <mergeCell ref="A388:A389"/>
    <mergeCell ref="B349:B350"/>
    <mergeCell ref="A366:C367"/>
    <mergeCell ref="D387:D389"/>
    <mergeCell ref="A357:C358"/>
    <mergeCell ref="D353:H353"/>
    <mergeCell ref="H349:H350"/>
    <mergeCell ref="C349:C350"/>
    <mergeCell ref="A359:A360"/>
    <mergeCell ref="A349:A350"/>
    <mergeCell ref="A368:A369"/>
    <mergeCell ref="B368:B369"/>
    <mergeCell ref="C368:C369"/>
    <mergeCell ref="J427:J428"/>
    <mergeCell ref="I426:I428"/>
    <mergeCell ref="G426:H426"/>
    <mergeCell ref="L525:L526"/>
    <mergeCell ref="K427:K428"/>
    <mergeCell ref="E534:E536"/>
    <mergeCell ref="F534:F536"/>
    <mergeCell ref="A533:C534"/>
    <mergeCell ref="A535:A536"/>
    <mergeCell ref="C481:C482"/>
    <mergeCell ref="A488:C489"/>
    <mergeCell ref="A479:C480"/>
    <mergeCell ref="I437:I439"/>
    <mergeCell ref="D529:H529"/>
    <mergeCell ref="C427:C428"/>
    <mergeCell ref="L427:L428"/>
    <mergeCell ref="J525:J526"/>
    <mergeCell ref="G481:G482"/>
    <mergeCell ref="A512:C513"/>
    <mergeCell ref="I489:I491"/>
    <mergeCell ref="D484:H484"/>
    <mergeCell ref="D503:H503"/>
    <mergeCell ref="D480:D482"/>
    <mergeCell ref="E480:E482"/>
    <mergeCell ref="J490:J491"/>
    <mergeCell ref="K481:K482"/>
    <mergeCell ref="A481:A482"/>
    <mergeCell ref="B481:B482"/>
    <mergeCell ref="J481:J482"/>
    <mergeCell ref="A436:C437"/>
    <mergeCell ref="Q438:Q439"/>
    <mergeCell ref="B535:B536"/>
    <mergeCell ref="C535:C536"/>
    <mergeCell ref="G535:G536"/>
    <mergeCell ref="P490:P491"/>
    <mergeCell ref="N490:N491"/>
    <mergeCell ref="M490:M491"/>
    <mergeCell ref="M489:Q489"/>
    <mergeCell ref="F480:F482"/>
    <mergeCell ref="A386:C387"/>
    <mergeCell ref="H377:H378"/>
    <mergeCell ref="D380:H380"/>
    <mergeCell ref="A400:A401"/>
    <mergeCell ref="B400:B401"/>
    <mergeCell ref="C400:C401"/>
    <mergeCell ref="D456:H456"/>
    <mergeCell ref="D466:D468"/>
    <mergeCell ref="E466:E468"/>
    <mergeCell ref="F466:F468"/>
    <mergeCell ref="G466:H466"/>
    <mergeCell ref="G467:G468"/>
    <mergeCell ref="H467:H468"/>
    <mergeCell ref="E446:E448"/>
    <mergeCell ref="F446:F448"/>
    <mergeCell ref="A415:C416"/>
    <mergeCell ref="A417:A418"/>
    <mergeCell ref="A398:C399"/>
    <mergeCell ref="B388:B389"/>
    <mergeCell ref="C388:C389"/>
    <mergeCell ref="A377:A378"/>
    <mergeCell ref="A427:A428"/>
    <mergeCell ref="B427:B428"/>
    <mergeCell ref="G427:G428"/>
    <mergeCell ref="M549:M550"/>
    <mergeCell ref="M548:Q548"/>
    <mergeCell ref="N549:N550"/>
    <mergeCell ref="O549:O550"/>
    <mergeCell ref="P549:P550"/>
    <mergeCell ref="Q549:Q550"/>
    <mergeCell ref="D534:D536"/>
    <mergeCell ref="J549:J550"/>
    <mergeCell ref="K549:K550"/>
    <mergeCell ref="G534:H534"/>
    <mergeCell ref="I534:I536"/>
    <mergeCell ref="I548:I550"/>
    <mergeCell ref="D543:H543"/>
    <mergeCell ref="J535:J536"/>
    <mergeCell ref="L549:L550"/>
    <mergeCell ref="K535:K536"/>
    <mergeCell ref="A547:C549"/>
    <mergeCell ref="D548:D550"/>
    <mergeCell ref="E548:E550"/>
    <mergeCell ref="F548:F550"/>
    <mergeCell ref="H535:H536"/>
    <mergeCell ref="G548:H548"/>
    <mergeCell ref="G549:G550"/>
    <mergeCell ref="H549:H550"/>
    <mergeCell ref="D489:D491"/>
    <mergeCell ref="G490:G491"/>
    <mergeCell ref="H490:H491"/>
    <mergeCell ref="F489:F491"/>
    <mergeCell ref="A490:A491"/>
    <mergeCell ref="B490:B491"/>
    <mergeCell ref="C490:C491"/>
    <mergeCell ref="G489:H489"/>
    <mergeCell ref="A523:C524"/>
    <mergeCell ref="A525:A526"/>
    <mergeCell ref="B525:B526"/>
    <mergeCell ref="C525:C526"/>
    <mergeCell ref="G525:G526"/>
    <mergeCell ref="H525:H526"/>
    <mergeCell ref="E524:E526"/>
    <mergeCell ref="F524:F526"/>
    <mergeCell ref="I367:I369"/>
    <mergeCell ref="F348:F350"/>
    <mergeCell ref="G377:G378"/>
    <mergeCell ref="D392:H392"/>
    <mergeCell ref="D399:D401"/>
    <mergeCell ref="E399:E401"/>
    <mergeCell ref="H400:H401"/>
    <mergeCell ref="G400:G401"/>
    <mergeCell ref="G399:H399"/>
    <mergeCell ref="D348:D350"/>
    <mergeCell ref="F387:F389"/>
    <mergeCell ref="F399:F401"/>
    <mergeCell ref="I399:I401"/>
    <mergeCell ref="B417:B418"/>
    <mergeCell ref="C417:C418"/>
    <mergeCell ref="D430:H430"/>
    <mergeCell ref="H481:H482"/>
    <mergeCell ref="D437:D439"/>
    <mergeCell ref="E437:E439"/>
    <mergeCell ref="F437:F439"/>
    <mergeCell ref="G437:H437"/>
    <mergeCell ref="D426:D428"/>
    <mergeCell ref="D420:H420"/>
    <mergeCell ref="D441:H441"/>
    <mergeCell ref="E426:E428"/>
    <mergeCell ref="F426:F428"/>
    <mergeCell ref="A445:C446"/>
    <mergeCell ref="D446:D448"/>
    <mergeCell ref="C447:C448"/>
    <mergeCell ref="A447:A448"/>
    <mergeCell ref="B447:B448"/>
    <mergeCell ref="A425:C426"/>
    <mergeCell ref="H427:H428"/>
    <mergeCell ref="K368:K369"/>
    <mergeCell ref="N368:N369"/>
    <mergeCell ref="O368:O369"/>
    <mergeCell ref="P368:P369"/>
    <mergeCell ref="L368:L369"/>
    <mergeCell ref="I339:I341"/>
    <mergeCell ref="D376:D378"/>
    <mergeCell ref="E376:E378"/>
    <mergeCell ref="F376:F378"/>
    <mergeCell ref="J359:J360"/>
    <mergeCell ref="M368:M369"/>
    <mergeCell ref="L349:L350"/>
    <mergeCell ref="M349:M350"/>
    <mergeCell ref="D371:H371"/>
    <mergeCell ref="I348:I350"/>
    <mergeCell ref="I358:I360"/>
    <mergeCell ref="J368:J369"/>
    <mergeCell ref="M358:Q358"/>
    <mergeCell ref="N349:N350"/>
    <mergeCell ref="O349:O350"/>
    <mergeCell ref="L359:L360"/>
    <mergeCell ref="K349:K350"/>
    <mergeCell ref="G359:G360"/>
    <mergeCell ref="H359:H360"/>
    <mergeCell ref="K377:K378"/>
    <mergeCell ref="G376:H376"/>
    <mergeCell ref="N377:N378"/>
    <mergeCell ref="G388:G389"/>
    <mergeCell ref="H388:H389"/>
    <mergeCell ref="J388:J389"/>
    <mergeCell ref="K388:K389"/>
    <mergeCell ref="G387:H387"/>
    <mergeCell ref="I387:I389"/>
    <mergeCell ref="J377:J378"/>
    <mergeCell ref="M388:M389"/>
    <mergeCell ref="I376:I378"/>
    <mergeCell ref="M376:Q376"/>
    <mergeCell ref="L388:L389"/>
    <mergeCell ref="K359:K360"/>
    <mergeCell ref="Z368:AC368"/>
    <mergeCell ref="AC383:AD383"/>
    <mergeCell ref="AD387:AD389"/>
    <mergeCell ref="P253:P254"/>
    <mergeCell ref="Q253:Q254"/>
    <mergeCell ref="R349:U349"/>
    <mergeCell ref="V349:Y349"/>
    <mergeCell ref="M359:M360"/>
    <mergeCell ref="V340:Y340"/>
    <mergeCell ref="Z340:AC340"/>
    <mergeCell ref="V253:Y253"/>
    <mergeCell ref="R253:U253"/>
    <mergeCell ref="M367:Q367"/>
    <mergeCell ref="M348:Q348"/>
    <mergeCell ref="R348:AC348"/>
    <mergeCell ref="Q388:Q389"/>
    <mergeCell ref="L253:L254"/>
    <mergeCell ref="Q349:Q350"/>
    <mergeCell ref="P349:P350"/>
    <mergeCell ref="P332:P333"/>
    <mergeCell ref="Q332:Q333"/>
    <mergeCell ref="O340:O341"/>
    <mergeCell ref="L332:L333"/>
    <mergeCell ref="L212:L213"/>
    <mergeCell ref="O359:O360"/>
    <mergeCell ref="R358:AC358"/>
    <mergeCell ref="Z212:AC212"/>
    <mergeCell ref="L171:L172"/>
    <mergeCell ref="M253:M254"/>
    <mergeCell ref="Q212:Q213"/>
    <mergeCell ref="M211:Q211"/>
    <mergeCell ref="L294:L295"/>
    <mergeCell ref="N212:N213"/>
    <mergeCell ref="M339:Q339"/>
    <mergeCell ref="R339:AC339"/>
    <mergeCell ref="AC345:AD345"/>
    <mergeCell ref="AC248:AD248"/>
    <mergeCell ref="AD170:AD172"/>
    <mergeCell ref="AD331:AD333"/>
    <mergeCell ref="M212:M213"/>
    <mergeCell ref="R331:AC331"/>
    <mergeCell ref="V332:Y332"/>
    <mergeCell ref="AC208:AD208"/>
    <mergeCell ref="Z349:AC349"/>
    <mergeCell ref="R359:U359"/>
    <mergeCell ref="AD358:AD360"/>
    <mergeCell ref="Z359:AC359"/>
    <mergeCell ref="V438:Y438"/>
    <mergeCell ref="V388:Y388"/>
    <mergeCell ref="Z388:AC388"/>
    <mergeCell ref="R426:AC426"/>
    <mergeCell ref="R400:U400"/>
    <mergeCell ref="AD367:AD369"/>
    <mergeCell ref="R367:AC367"/>
    <mergeCell ref="AD426:AD428"/>
    <mergeCell ref="AD376:AD378"/>
    <mergeCell ref="R388:U388"/>
    <mergeCell ref="R437:AC437"/>
    <mergeCell ref="V368:Y368"/>
    <mergeCell ref="AC423:AD423"/>
    <mergeCell ref="AC411:AD411"/>
    <mergeCell ref="AD416:AD418"/>
    <mergeCell ref="R376:AC376"/>
    <mergeCell ref="Z377:AC377"/>
    <mergeCell ref="R417:U417"/>
    <mergeCell ref="R427:U427"/>
    <mergeCell ref="V427:Y427"/>
    <mergeCell ref="AD399:AD401"/>
    <mergeCell ref="R438:U438"/>
    <mergeCell ref="AD446:AD448"/>
    <mergeCell ref="M467:M468"/>
    <mergeCell ref="AD480:AD482"/>
    <mergeCell ref="Q447:Q448"/>
    <mergeCell ref="G447:G448"/>
    <mergeCell ref="H447:H448"/>
    <mergeCell ref="J447:J448"/>
    <mergeCell ref="G446:H446"/>
    <mergeCell ref="I446:I448"/>
    <mergeCell ref="K447:K448"/>
    <mergeCell ref="N447:N448"/>
    <mergeCell ref="P447:P448"/>
    <mergeCell ref="O447:O448"/>
    <mergeCell ref="V467:Y467"/>
    <mergeCell ref="M466:Q466"/>
    <mergeCell ref="P481:P482"/>
    <mergeCell ref="Q481:Q482"/>
    <mergeCell ref="M481:M482"/>
    <mergeCell ref="V447:Y447"/>
    <mergeCell ref="N467:N468"/>
    <mergeCell ref="Q467:Q468"/>
    <mergeCell ref="L467:L468"/>
    <mergeCell ref="M446:Q446"/>
    <mergeCell ref="K467:K468"/>
    <mergeCell ref="AD489:AD491"/>
    <mergeCell ref="R446:AC446"/>
    <mergeCell ref="Z447:AC447"/>
    <mergeCell ref="R466:AC466"/>
    <mergeCell ref="Z467:AC467"/>
    <mergeCell ref="AD466:AD468"/>
    <mergeCell ref="Q377:Q378"/>
    <mergeCell ref="L481:L482"/>
    <mergeCell ref="M387:Q387"/>
    <mergeCell ref="AC432:AD432"/>
    <mergeCell ref="V400:Y400"/>
    <mergeCell ref="Q427:Q428"/>
    <mergeCell ref="Z427:AC427"/>
    <mergeCell ref="N388:N389"/>
    <mergeCell ref="O388:O389"/>
    <mergeCell ref="P388:P389"/>
    <mergeCell ref="M377:M378"/>
    <mergeCell ref="L377:L378"/>
    <mergeCell ref="O377:O378"/>
    <mergeCell ref="P377:P378"/>
    <mergeCell ref="L447:L448"/>
    <mergeCell ref="M447:M448"/>
    <mergeCell ref="N481:N482"/>
    <mergeCell ref="O481:O482"/>
    <mergeCell ref="M399:Q399"/>
    <mergeCell ref="O400:O401"/>
    <mergeCell ref="N427:N428"/>
    <mergeCell ref="M427:M428"/>
    <mergeCell ref="O427:O428"/>
    <mergeCell ref="Q417:Q418"/>
    <mergeCell ref="P438:P439"/>
    <mergeCell ref="P427:P428"/>
    <mergeCell ref="M426:Q426"/>
    <mergeCell ref="M437:Q437"/>
    <mergeCell ref="N438:N439"/>
    <mergeCell ref="O438:O439"/>
    <mergeCell ref="Q368:Q369"/>
    <mergeCell ref="Z549:AC549"/>
    <mergeCell ref="Z400:AC400"/>
    <mergeCell ref="Z438:AC438"/>
    <mergeCell ref="Z417:AC417"/>
    <mergeCell ref="R416:AC416"/>
    <mergeCell ref="AD437:AD439"/>
    <mergeCell ref="R467:U467"/>
    <mergeCell ref="V377:Y377"/>
    <mergeCell ref="R377:U377"/>
    <mergeCell ref="R368:U368"/>
    <mergeCell ref="R387:AC387"/>
    <mergeCell ref="AD524:AD526"/>
    <mergeCell ref="AD534:AD536"/>
    <mergeCell ref="AD548:AD550"/>
    <mergeCell ref="M534:Q534"/>
    <mergeCell ref="M525:M526"/>
    <mergeCell ref="M524:Q524"/>
    <mergeCell ref="N525:N526"/>
    <mergeCell ref="R399:AC399"/>
    <mergeCell ref="V417:Y417"/>
    <mergeCell ref="M480:Q480"/>
    <mergeCell ref="R447:U447"/>
    <mergeCell ref="N400:N401"/>
    <mergeCell ref="K340:K341"/>
    <mergeCell ref="L340:L341"/>
    <mergeCell ref="M340:M341"/>
    <mergeCell ref="AC477:AD477"/>
    <mergeCell ref="A465:C466"/>
    <mergeCell ref="E489:E491"/>
    <mergeCell ref="J467:J468"/>
    <mergeCell ref="I466:I468"/>
    <mergeCell ref="K490:K491"/>
    <mergeCell ref="L490:L491"/>
    <mergeCell ref="A467:A468"/>
    <mergeCell ref="B467:B468"/>
    <mergeCell ref="C467:C468"/>
    <mergeCell ref="D472:H472"/>
    <mergeCell ref="I480:I482"/>
    <mergeCell ref="A438:A439"/>
    <mergeCell ref="B438:B439"/>
    <mergeCell ref="C438:C439"/>
    <mergeCell ref="G438:G439"/>
    <mergeCell ref="H438:H439"/>
    <mergeCell ref="J438:J439"/>
    <mergeCell ref="K438:K439"/>
    <mergeCell ref="L438:L439"/>
    <mergeCell ref="M438:M439"/>
    <mergeCell ref="J340:J341"/>
    <mergeCell ref="A253:A254"/>
    <mergeCell ref="B253:B254"/>
    <mergeCell ref="C253:C254"/>
    <mergeCell ref="D331:D333"/>
    <mergeCell ref="G332:G333"/>
    <mergeCell ref="H332:H333"/>
    <mergeCell ref="B294:B295"/>
    <mergeCell ref="C294:C295"/>
    <mergeCell ref="G253:G254"/>
    <mergeCell ref="A294:A295"/>
    <mergeCell ref="A330:C331"/>
    <mergeCell ref="A338:C339"/>
    <mergeCell ref="D339:D341"/>
    <mergeCell ref="B332:B333"/>
    <mergeCell ref="D335:H335"/>
    <mergeCell ref="G331:H331"/>
    <mergeCell ref="A332:A333"/>
    <mergeCell ref="J332:J333"/>
    <mergeCell ref="I331:I333"/>
    <mergeCell ref="D252:D254"/>
    <mergeCell ref="G252:H252"/>
    <mergeCell ref="J253:J254"/>
  </mergeCells>
  <phoneticPr fontId="38" type="noConversion"/>
  <pageMargins left="0" right="0" top="0.98425196850393704" bottom="0.19685039370078741" header="0.59055118110236227" footer="0.19685039370078741"/>
  <pageSetup paperSize="9" scale="45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rowBreaks count="7" manualBreakCount="7">
    <brk id="166" min="3" max="29" man="1"/>
    <brk id="207" min="3" max="29" man="1"/>
    <brk id="248" min="3" max="29" man="1"/>
    <brk id="327" min="3" max="29" man="1"/>
    <brk id="372" min="3" max="29" man="1"/>
    <brk id="412" min="3" max="29" man="1"/>
    <brk id="544" min="3" max="29" man="1"/>
  </rowBreaks>
  <ignoredErrors>
    <ignoredError sqref="I104 I320 I402:I403 I351:I352 I334 I440 I483 I527:I528 I516 I390:I391 I470:I471 I116 I342 I370 I173:I200 I214:I247 I255:I273 I275:I288 I297:AD316 I12:I18 I361 I379 I429 I62:I96 I449:I455 I492:I502 I537:I542 I551:I555 I318:AD319 I317:J317 L317 O317:AD317 I7:I8 I10:I11 I19:I20" formulaRange="1"/>
    <ignoredError sqref="I274" formula="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H6" sqref="H6"/>
    </sheetView>
  </sheetViews>
  <sheetFormatPr defaultRowHeight="12.75" x14ac:dyDescent="0.2"/>
  <cols>
    <col min="1" max="1" width="61.85546875" customWidth="1"/>
    <col min="2" max="2" width="5.28515625" style="131" customWidth="1"/>
    <col min="3" max="3" width="9.140625" hidden="1" customWidth="1"/>
    <col min="4" max="4" width="3.28515625" customWidth="1"/>
    <col min="5" max="6" width="5.28515625" customWidth="1"/>
  </cols>
  <sheetData>
    <row r="3" spans="1:6" ht="27" customHeight="1" x14ac:dyDescent="0.25">
      <c r="A3" s="118" t="s">
        <v>128</v>
      </c>
      <c r="B3" s="118"/>
      <c r="C3" s="119"/>
      <c r="D3" s="119"/>
      <c r="E3" s="119"/>
      <c r="F3" s="119"/>
    </row>
    <row r="4" spans="1:6" ht="16.5" thickBot="1" x14ac:dyDescent="0.3">
      <c r="A4" s="120"/>
      <c r="B4" s="1454" t="s">
        <v>835</v>
      </c>
      <c r="C4" s="122"/>
      <c r="D4" s="122"/>
      <c r="E4" s="122"/>
      <c r="F4" s="119"/>
    </row>
    <row r="5" spans="1:6" ht="39.950000000000003" customHeight="1" thickBot="1" x14ac:dyDescent="0.3">
      <c r="A5" s="123" t="s">
        <v>129</v>
      </c>
      <c r="B5" s="1282" t="s">
        <v>130</v>
      </c>
      <c r="C5" s="1283"/>
      <c r="D5" s="1283"/>
      <c r="E5" s="1284"/>
      <c r="F5" s="124"/>
    </row>
    <row r="6" spans="1:6" ht="35.1" customHeight="1" x14ac:dyDescent="0.25">
      <c r="A6" s="125" t="s">
        <v>131</v>
      </c>
      <c r="B6" s="585">
        <v>1</v>
      </c>
      <c r="C6" s="586"/>
      <c r="D6" s="587" t="s">
        <v>132</v>
      </c>
      <c r="E6" s="588">
        <v>3</v>
      </c>
      <c r="F6" s="124"/>
    </row>
    <row r="7" spans="1:6" ht="35.1" customHeight="1" x14ac:dyDescent="0.25">
      <c r="A7" s="125" t="s">
        <v>198</v>
      </c>
      <c r="B7" s="589">
        <v>4</v>
      </c>
      <c r="C7" s="590"/>
      <c r="D7" s="591" t="s">
        <v>132</v>
      </c>
      <c r="E7" s="592">
        <v>4</v>
      </c>
      <c r="F7" s="124"/>
    </row>
    <row r="8" spans="1:6" ht="35.1" customHeight="1" x14ac:dyDescent="0.25">
      <c r="A8" s="126" t="s">
        <v>823</v>
      </c>
      <c r="B8" s="589">
        <v>5</v>
      </c>
      <c r="C8" s="590"/>
      <c r="D8" s="591" t="s">
        <v>132</v>
      </c>
      <c r="E8" s="592">
        <v>5</v>
      </c>
      <c r="F8" s="124"/>
    </row>
    <row r="9" spans="1:6" ht="35.1" customHeight="1" x14ac:dyDescent="0.25">
      <c r="A9" s="126" t="s">
        <v>157</v>
      </c>
      <c r="B9" s="589">
        <v>6</v>
      </c>
      <c r="C9" s="590"/>
      <c r="D9" s="591" t="s">
        <v>132</v>
      </c>
      <c r="E9" s="592">
        <v>6</v>
      </c>
      <c r="F9" s="124"/>
    </row>
    <row r="10" spans="1:6" ht="35.1" customHeight="1" x14ac:dyDescent="0.25">
      <c r="A10" s="126" t="s">
        <v>200</v>
      </c>
      <c r="B10" s="589">
        <v>7</v>
      </c>
      <c r="C10" s="590"/>
      <c r="D10" s="591" t="s">
        <v>132</v>
      </c>
      <c r="E10" s="592">
        <v>9</v>
      </c>
      <c r="F10" s="124"/>
    </row>
    <row r="11" spans="1:6" s="583" customFormat="1" ht="35.1" customHeight="1" x14ac:dyDescent="0.25">
      <c r="A11" s="126" t="s">
        <v>201</v>
      </c>
      <c r="B11" s="589">
        <v>9</v>
      </c>
      <c r="C11" s="590"/>
      <c r="D11" s="591" t="s">
        <v>132</v>
      </c>
      <c r="E11" s="592">
        <v>10</v>
      </c>
      <c r="F11" s="124"/>
    </row>
    <row r="12" spans="1:6" ht="35.1" customHeight="1" x14ac:dyDescent="0.25">
      <c r="A12" s="127" t="s">
        <v>202</v>
      </c>
      <c r="B12" s="589">
        <v>11</v>
      </c>
      <c r="C12" s="590"/>
      <c r="D12" s="591" t="s">
        <v>132</v>
      </c>
      <c r="E12" s="592">
        <v>13</v>
      </c>
      <c r="F12" s="124"/>
    </row>
    <row r="13" spans="1:6" ht="35.1" customHeight="1" x14ac:dyDescent="0.25">
      <c r="A13" s="127" t="s">
        <v>203</v>
      </c>
      <c r="B13" s="589">
        <v>14</v>
      </c>
      <c r="C13" s="590"/>
      <c r="D13" s="591" t="s">
        <v>132</v>
      </c>
      <c r="E13" s="592">
        <v>15</v>
      </c>
      <c r="F13" s="124"/>
    </row>
    <row r="14" spans="1:6" ht="35.1" customHeight="1" x14ac:dyDescent="0.25">
      <c r="A14" s="127" t="s">
        <v>204</v>
      </c>
      <c r="B14" s="589">
        <v>16</v>
      </c>
      <c r="C14" s="590"/>
      <c r="D14" s="591" t="s">
        <v>132</v>
      </c>
      <c r="E14" s="592">
        <v>16</v>
      </c>
      <c r="F14" s="124"/>
    </row>
    <row r="15" spans="1:6" ht="35.1" customHeight="1" x14ac:dyDescent="0.25">
      <c r="A15" s="126" t="s">
        <v>134</v>
      </c>
      <c r="B15" s="589">
        <v>17</v>
      </c>
      <c r="C15" s="590"/>
      <c r="D15" s="591" t="s">
        <v>132</v>
      </c>
      <c r="E15" s="592">
        <v>17</v>
      </c>
      <c r="F15" s="124"/>
    </row>
    <row r="16" spans="1:6" ht="35.1" customHeight="1" x14ac:dyDescent="0.25">
      <c r="A16" s="127" t="s">
        <v>172</v>
      </c>
      <c r="B16" s="589">
        <v>18</v>
      </c>
      <c r="C16" s="590"/>
      <c r="D16" s="591" t="s">
        <v>132</v>
      </c>
      <c r="E16" s="592">
        <v>18</v>
      </c>
      <c r="F16" s="124"/>
    </row>
    <row r="17" spans="1:6" ht="35.1" customHeight="1" x14ac:dyDescent="0.25">
      <c r="A17" s="127" t="s">
        <v>7</v>
      </c>
      <c r="B17" s="589">
        <v>19</v>
      </c>
      <c r="C17" s="590"/>
      <c r="D17" s="591" t="s">
        <v>132</v>
      </c>
      <c r="E17" s="592">
        <v>19</v>
      </c>
      <c r="F17" s="124"/>
    </row>
    <row r="18" spans="1:6" ht="35.1" customHeight="1" x14ac:dyDescent="0.25">
      <c r="A18" s="126" t="s">
        <v>199</v>
      </c>
      <c r="B18" s="589">
        <v>20</v>
      </c>
      <c r="C18" s="590"/>
      <c r="D18" s="591" t="s">
        <v>132</v>
      </c>
      <c r="E18" s="592">
        <v>20</v>
      </c>
      <c r="F18" s="124"/>
    </row>
    <row r="19" spans="1:6" ht="35.1" customHeight="1" thickBot="1" x14ac:dyDescent="0.3">
      <c r="A19" s="128" t="s">
        <v>135</v>
      </c>
      <c r="B19" s="129">
        <v>21</v>
      </c>
      <c r="C19" s="122"/>
      <c r="D19" s="121" t="s">
        <v>132</v>
      </c>
      <c r="E19" s="130">
        <v>33</v>
      </c>
      <c r="F19" s="124"/>
    </row>
  </sheetData>
  <mergeCells count="1">
    <mergeCell ref="B5:E5"/>
  </mergeCells>
  <phoneticPr fontId="38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&amp;C&amp;"Arial,Tučné"&amp;14Požadavky na kapitálový rozpočet statutárního města Ostravy pro rok 2016 a kapitálový výhled na léta 2017-2019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tabSelected="1" topLeftCell="B1" zoomScale="75" workbookViewId="0">
      <selection activeCell="S5" sqref="S5"/>
    </sheetView>
  </sheetViews>
  <sheetFormatPr defaultRowHeight="12.75" x14ac:dyDescent="0.2"/>
  <cols>
    <col min="1" max="1" width="42.140625" customWidth="1"/>
    <col min="2" max="2" width="13.85546875" customWidth="1"/>
    <col min="3" max="3" width="9.85546875" customWidth="1"/>
    <col min="4" max="4" width="13.28515625" customWidth="1"/>
    <col min="5" max="5" width="11.85546875" customWidth="1"/>
    <col min="6" max="6" width="12.42578125" customWidth="1"/>
    <col min="7" max="7" width="10.28515625" customWidth="1"/>
    <col min="8" max="8" width="13.140625" customWidth="1"/>
    <col min="9" max="9" width="11.7109375" customWidth="1"/>
    <col min="10" max="10" width="12.42578125" customWidth="1"/>
    <col min="11" max="11" width="9.7109375" customWidth="1"/>
    <col min="12" max="12" width="13.5703125" customWidth="1"/>
    <col min="13" max="13" width="11.140625" customWidth="1"/>
    <col min="14" max="14" width="12.140625" customWidth="1"/>
    <col min="15" max="15" width="10.28515625" customWidth="1"/>
    <col min="16" max="16" width="13.7109375" customWidth="1"/>
    <col min="17" max="17" width="9.7109375" customWidth="1"/>
    <col min="18" max="18" width="11.7109375" customWidth="1"/>
    <col min="19" max="19" width="9.7109375" customWidth="1"/>
    <col min="20" max="20" width="12" customWidth="1"/>
    <col min="21" max="27" width="9.140625" style="133"/>
    <col min="28" max="39" width="9.140625" style="119"/>
  </cols>
  <sheetData>
    <row r="1" spans="1:39" ht="26.25" customHeight="1" x14ac:dyDescent="0.4">
      <c r="T1" s="132"/>
    </row>
    <row r="2" spans="1:39" s="136" customFormat="1" ht="30" x14ac:dyDescent="0.4">
      <c r="A2" s="1289" t="s">
        <v>209</v>
      </c>
      <c r="B2" s="1289"/>
      <c r="C2" s="1289"/>
      <c r="D2" s="1289"/>
      <c r="E2" s="1289"/>
      <c r="F2" s="1289"/>
      <c r="G2" s="1289"/>
      <c r="H2" s="1289"/>
      <c r="I2" s="1289"/>
      <c r="J2" s="1289"/>
      <c r="K2" s="1289"/>
      <c r="L2" s="1289"/>
      <c r="M2" s="1289"/>
      <c r="N2" s="1289"/>
      <c r="O2" s="1289"/>
      <c r="P2" s="1289"/>
      <c r="Q2" s="1289"/>
      <c r="R2" s="1289"/>
      <c r="S2" s="1289"/>
      <c r="T2" s="1289"/>
      <c r="U2" s="134"/>
      <c r="V2" s="134"/>
      <c r="W2" s="134"/>
      <c r="X2" s="134"/>
      <c r="Y2" s="134"/>
      <c r="Z2" s="134"/>
      <c r="AA2" s="13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s="136" customFormat="1" ht="30" x14ac:dyDescent="0.4">
      <c r="A3" s="1289" t="s">
        <v>210</v>
      </c>
      <c r="B3" s="1289"/>
      <c r="C3" s="1289"/>
      <c r="D3" s="1289"/>
      <c r="E3" s="1289"/>
      <c r="F3" s="1289"/>
      <c r="G3" s="1289"/>
      <c r="H3" s="1289"/>
      <c r="I3" s="1289"/>
      <c r="J3" s="1289"/>
      <c r="K3" s="1289"/>
      <c r="L3" s="1289"/>
      <c r="M3" s="1289"/>
      <c r="N3" s="1289"/>
      <c r="O3" s="1289"/>
      <c r="P3" s="1289"/>
      <c r="Q3" s="1289"/>
      <c r="R3" s="1289"/>
      <c r="S3" s="1289"/>
      <c r="T3" s="1289"/>
      <c r="U3" s="134"/>
      <c r="V3" s="134"/>
      <c r="W3" s="134"/>
      <c r="X3" s="134"/>
      <c r="Y3" s="134"/>
      <c r="Z3" s="134"/>
      <c r="AA3" s="134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</row>
    <row r="4" spans="1:39" s="136" customFormat="1" ht="23.25" x14ac:dyDescent="0.35">
      <c r="A4" s="581"/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134"/>
      <c r="V4" s="134"/>
      <c r="W4" s="134"/>
      <c r="X4" s="134"/>
      <c r="Y4" s="134"/>
      <c r="Z4" s="134"/>
      <c r="AA4" s="134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</row>
    <row r="5" spans="1:39" s="136" customFormat="1" ht="23.25" x14ac:dyDescent="0.35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1455" t="s">
        <v>835</v>
      </c>
      <c r="T5" s="581"/>
      <c r="U5" s="134"/>
      <c r="V5" s="134"/>
      <c r="W5" s="134"/>
      <c r="X5" s="134"/>
      <c r="Y5" s="134"/>
      <c r="Z5" s="134"/>
      <c r="AA5" s="134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</row>
    <row r="6" spans="1:39" s="136" customFormat="1" ht="23.25" x14ac:dyDescent="0.35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581"/>
      <c r="R6" s="581"/>
      <c r="S6" s="581"/>
      <c r="T6" s="581"/>
      <c r="U6" s="134"/>
      <c r="V6" s="134"/>
      <c r="W6" s="134"/>
      <c r="X6" s="134"/>
      <c r="Y6" s="134"/>
      <c r="Z6" s="134"/>
      <c r="AA6" s="134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s="136" customFormat="1" ht="17.25" customHeight="1" x14ac:dyDescent="0.3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8" t="s">
        <v>137</v>
      </c>
      <c r="U7" s="134"/>
      <c r="V7" s="134"/>
      <c r="W7" s="134"/>
      <c r="X7" s="134"/>
      <c r="Y7" s="134"/>
      <c r="Z7" s="134"/>
      <c r="AA7" s="134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21" thickBot="1" x14ac:dyDescent="0.35">
      <c r="A8" s="139"/>
      <c r="B8" s="7" t="s">
        <v>62</v>
      </c>
      <c r="C8" s="7" t="s">
        <v>63</v>
      </c>
      <c r="D8" s="7" t="s">
        <v>64</v>
      </c>
      <c r="E8" s="7" t="s">
        <v>65</v>
      </c>
      <c r="F8" s="7" t="s">
        <v>66</v>
      </c>
      <c r="G8" s="7" t="s">
        <v>67</v>
      </c>
      <c r="H8" s="8" t="s">
        <v>68</v>
      </c>
      <c r="I8" s="8" t="s">
        <v>69</v>
      </c>
      <c r="J8" s="8" t="s">
        <v>70</v>
      </c>
      <c r="K8" s="8" t="s">
        <v>73</v>
      </c>
      <c r="L8" s="8" t="s">
        <v>78</v>
      </c>
      <c r="M8" s="8" t="s">
        <v>86</v>
      </c>
      <c r="N8" s="8" t="s">
        <v>92</v>
      </c>
      <c r="O8" s="8" t="s">
        <v>93</v>
      </c>
      <c r="P8" s="8" t="s">
        <v>94</v>
      </c>
      <c r="Q8" s="8" t="s">
        <v>95</v>
      </c>
      <c r="R8" s="7" t="s">
        <v>96</v>
      </c>
      <c r="S8" s="7" t="s">
        <v>99</v>
      </c>
      <c r="T8" s="7" t="s">
        <v>109</v>
      </c>
    </row>
    <row r="9" spans="1:39" ht="15.75" customHeight="1" thickBot="1" x14ac:dyDescent="0.25">
      <c r="A9" s="140"/>
      <c r="B9" s="141" t="s">
        <v>71</v>
      </c>
      <c r="C9" s="1290" t="s">
        <v>212</v>
      </c>
      <c r="D9" s="1291"/>
      <c r="E9" s="1291"/>
      <c r="F9" s="1291"/>
      <c r="G9" s="1292"/>
      <c r="H9" s="1293" t="s">
        <v>214</v>
      </c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48" t="s">
        <v>216</v>
      </c>
    </row>
    <row r="10" spans="1:39" ht="15" customHeight="1" thickBot="1" x14ac:dyDescent="0.3">
      <c r="A10" s="142" t="s">
        <v>138</v>
      </c>
      <c r="B10" s="1297" t="s">
        <v>211</v>
      </c>
      <c r="C10" s="1299" t="s">
        <v>213</v>
      </c>
      <c r="D10" s="1301" t="s">
        <v>79</v>
      </c>
      <c r="E10" s="1303" t="s">
        <v>139</v>
      </c>
      <c r="F10" s="1243" t="s">
        <v>81</v>
      </c>
      <c r="G10" s="1245" t="s">
        <v>82</v>
      </c>
      <c r="H10" s="1286" t="s">
        <v>158</v>
      </c>
      <c r="I10" s="1286"/>
      <c r="J10" s="1286"/>
      <c r="K10" s="1307"/>
      <c r="L10" s="1285" t="s">
        <v>183</v>
      </c>
      <c r="M10" s="1286"/>
      <c r="N10" s="1286"/>
      <c r="O10" s="1287"/>
      <c r="P10" s="1286" t="s">
        <v>215</v>
      </c>
      <c r="Q10" s="1286"/>
      <c r="R10" s="1286"/>
      <c r="S10" s="1288"/>
      <c r="T10" s="1295"/>
    </row>
    <row r="11" spans="1:39" ht="45.75" customHeight="1" thickBot="1" x14ac:dyDescent="0.25">
      <c r="A11" s="143"/>
      <c r="B11" s="1298"/>
      <c r="C11" s="1300"/>
      <c r="D11" s="1302"/>
      <c r="E11" s="1304"/>
      <c r="F11" s="1305"/>
      <c r="G11" s="1306"/>
      <c r="H11" s="356" t="s">
        <v>79</v>
      </c>
      <c r="I11" s="357" t="s">
        <v>88</v>
      </c>
      <c r="J11" s="144" t="s">
        <v>90</v>
      </c>
      <c r="K11" s="145" t="s">
        <v>91</v>
      </c>
      <c r="L11" s="364" t="s">
        <v>79</v>
      </c>
      <c r="M11" s="365" t="s">
        <v>88</v>
      </c>
      <c r="N11" s="144" t="s">
        <v>90</v>
      </c>
      <c r="O11" s="145" t="s">
        <v>91</v>
      </c>
      <c r="P11" s="364" t="s">
        <v>79</v>
      </c>
      <c r="Q11" s="365" t="s">
        <v>88</v>
      </c>
      <c r="R11" s="144" t="s">
        <v>90</v>
      </c>
      <c r="S11" s="145" t="s">
        <v>91</v>
      </c>
      <c r="T11" s="1296"/>
    </row>
    <row r="12" spans="1:39" s="41" customFormat="1" ht="20.100000000000001" customHeight="1" x14ac:dyDescent="0.25">
      <c r="A12" s="146" t="s">
        <v>140</v>
      </c>
      <c r="B12" s="244">
        <v>0</v>
      </c>
      <c r="C12" s="349">
        <v>0</v>
      </c>
      <c r="D12" s="350">
        <v>0</v>
      </c>
      <c r="E12" s="350">
        <v>0</v>
      </c>
      <c r="F12" s="245">
        <v>0</v>
      </c>
      <c r="G12" s="246">
        <v>0</v>
      </c>
      <c r="H12" s="358">
        <v>0</v>
      </c>
      <c r="I12" s="359">
        <v>0</v>
      </c>
      <c r="J12" s="245">
        <v>0</v>
      </c>
      <c r="K12" s="246">
        <v>0</v>
      </c>
      <c r="L12" s="358">
        <v>0</v>
      </c>
      <c r="M12" s="359">
        <v>0</v>
      </c>
      <c r="N12" s="245">
        <v>0</v>
      </c>
      <c r="O12" s="246">
        <v>0</v>
      </c>
      <c r="P12" s="358">
        <v>0</v>
      </c>
      <c r="Q12" s="359">
        <v>0</v>
      </c>
      <c r="R12" s="245">
        <v>0</v>
      </c>
      <c r="S12" s="1198">
        <v>0</v>
      </c>
      <c r="T12" s="244">
        <v>0</v>
      </c>
      <c r="U12" s="147"/>
      <c r="V12" s="147"/>
      <c r="W12" s="148"/>
      <c r="X12" s="148"/>
      <c r="Y12" s="148"/>
      <c r="Z12" s="148"/>
      <c r="AA12" s="148"/>
      <c r="AB12" s="149"/>
      <c r="AC12" s="149"/>
      <c r="AD12" s="149"/>
      <c r="AE12" s="149"/>
      <c r="AF12" s="149"/>
      <c r="AG12" s="149"/>
      <c r="AH12" s="149"/>
      <c r="AI12" s="149"/>
      <c r="AJ12" s="149"/>
      <c r="AK12" s="58"/>
      <c r="AL12" s="58"/>
      <c r="AM12" s="58"/>
    </row>
    <row r="13" spans="1:39" s="42" customFormat="1" ht="20.100000000000001" customHeight="1" x14ac:dyDescent="0.25">
      <c r="A13" s="150" t="s">
        <v>131</v>
      </c>
      <c r="B13" s="247">
        <f>DOP!L116</f>
        <v>187029</v>
      </c>
      <c r="C13" s="351">
        <f>DOP!M116</f>
        <v>0</v>
      </c>
      <c r="D13" s="355">
        <f>DOP!N116</f>
        <v>173949</v>
      </c>
      <c r="E13" s="355">
        <f>DOP!O116</f>
        <v>0</v>
      </c>
      <c r="F13" s="254">
        <f>DOP!P116</f>
        <v>4580</v>
      </c>
      <c r="G13" s="249">
        <f>DOP!Q116</f>
        <v>8500</v>
      </c>
      <c r="H13" s="360">
        <f>DOP!R116</f>
        <v>172741</v>
      </c>
      <c r="I13" s="363">
        <f>DOP!S116</f>
        <v>0</v>
      </c>
      <c r="J13" s="254">
        <f>DOP!T116</f>
        <v>326156</v>
      </c>
      <c r="K13" s="249">
        <f>DOP!U116</f>
        <v>22425</v>
      </c>
      <c r="L13" s="360">
        <f>DOP!V116</f>
        <v>328955</v>
      </c>
      <c r="M13" s="363">
        <f>DOP!W116</f>
        <v>0</v>
      </c>
      <c r="N13" s="254">
        <f>DOP!X116</f>
        <v>1067951</v>
      </c>
      <c r="O13" s="249">
        <f>DOP!Y116</f>
        <v>52117</v>
      </c>
      <c r="P13" s="360">
        <f>DOP!Z116</f>
        <v>486675</v>
      </c>
      <c r="Q13" s="363">
        <f>DOP!AA116</f>
        <v>0</v>
      </c>
      <c r="R13" s="254">
        <f>DOP!AB116</f>
        <v>1574487</v>
      </c>
      <c r="S13" s="254">
        <f>DOP!AC116</f>
        <v>98549</v>
      </c>
      <c r="T13" s="247">
        <f>DOP!AD116</f>
        <v>1482096</v>
      </c>
      <c r="U13" s="147"/>
      <c r="V13" s="147"/>
      <c r="W13" s="148"/>
      <c r="X13" s="148"/>
      <c r="Y13" s="148"/>
      <c r="Z13" s="148"/>
      <c r="AA13" s="148"/>
      <c r="AB13" s="149"/>
      <c r="AC13" s="149"/>
      <c r="AD13" s="149"/>
      <c r="AE13" s="149"/>
      <c r="AF13" s="149"/>
      <c r="AG13" s="149"/>
      <c r="AH13" s="149"/>
      <c r="AI13" s="149"/>
      <c r="AJ13" s="149"/>
      <c r="AK13" s="58"/>
      <c r="AL13" s="58"/>
      <c r="AM13" s="58"/>
    </row>
    <row r="14" spans="1:39" s="42" customFormat="1" ht="20.100000000000001" customHeight="1" x14ac:dyDescent="0.25">
      <c r="A14" s="150" t="s">
        <v>141</v>
      </c>
      <c r="B14" s="247">
        <v>0</v>
      </c>
      <c r="C14" s="353">
        <v>0</v>
      </c>
      <c r="D14" s="354">
        <v>0</v>
      </c>
      <c r="E14" s="354">
        <v>0</v>
      </c>
      <c r="F14" s="250">
        <v>0</v>
      </c>
      <c r="G14" s="251">
        <v>0</v>
      </c>
      <c r="H14" s="361">
        <v>0</v>
      </c>
      <c r="I14" s="362">
        <v>0</v>
      </c>
      <c r="J14" s="250">
        <v>0</v>
      </c>
      <c r="K14" s="251">
        <v>0</v>
      </c>
      <c r="L14" s="361">
        <v>0</v>
      </c>
      <c r="M14" s="362">
        <v>0</v>
      </c>
      <c r="N14" s="250">
        <v>0</v>
      </c>
      <c r="O14" s="251">
        <v>0</v>
      </c>
      <c r="P14" s="361">
        <v>0</v>
      </c>
      <c r="Q14" s="362">
        <v>0</v>
      </c>
      <c r="R14" s="250">
        <v>0</v>
      </c>
      <c r="S14" s="1199">
        <v>0</v>
      </c>
      <c r="T14" s="252">
        <v>0</v>
      </c>
      <c r="U14" s="147"/>
      <c r="V14" s="147"/>
      <c r="W14" s="148"/>
      <c r="X14" s="148"/>
      <c r="Y14" s="148"/>
      <c r="Z14" s="148"/>
      <c r="AA14" s="148"/>
      <c r="AB14" s="149"/>
      <c r="AC14" s="149"/>
      <c r="AD14" s="149"/>
      <c r="AE14" s="149"/>
      <c r="AF14" s="149"/>
      <c r="AG14" s="149"/>
      <c r="AH14" s="149"/>
      <c r="AI14" s="149"/>
      <c r="AJ14" s="149"/>
      <c r="AK14" s="58"/>
      <c r="AL14" s="58"/>
      <c r="AM14" s="58"/>
    </row>
    <row r="15" spans="1:39" s="42" customFormat="1" ht="20.100000000000001" customHeight="1" x14ac:dyDescent="0.25">
      <c r="A15" s="150" t="s">
        <v>198</v>
      </c>
      <c r="B15" s="247">
        <f>OSR!L8</f>
        <v>0</v>
      </c>
      <c r="C15" s="351">
        <f>OSR!M8</f>
        <v>0</v>
      </c>
      <c r="D15" s="352">
        <f>OSR!N8</f>
        <v>0</v>
      </c>
      <c r="E15" s="352">
        <f>OSR!O8</f>
        <v>0</v>
      </c>
      <c r="F15" s="248">
        <f>OSR!P8</f>
        <v>0</v>
      </c>
      <c r="G15" s="249">
        <f>OSR!Q8</f>
        <v>0</v>
      </c>
      <c r="H15" s="360">
        <f>OSR!R8</f>
        <v>0</v>
      </c>
      <c r="I15" s="327">
        <f>OSR!S8</f>
        <v>0</v>
      </c>
      <c r="J15" s="248">
        <f>OSR!T8</f>
        <v>0</v>
      </c>
      <c r="K15" s="249">
        <f>OSR!U8</f>
        <v>0</v>
      </c>
      <c r="L15" s="360">
        <f>OSR!V8</f>
        <v>0</v>
      </c>
      <c r="M15" s="327">
        <f>OSR!W8</f>
        <v>0</v>
      </c>
      <c r="N15" s="248">
        <f>OSR!X8</f>
        <v>0</v>
      </c>
      <c r="O15" s="249">
        <f>OSR!Y8</f>
        <v>0</v>
      </c>
      <c r="P15" s="360">
        <f>OSR!Z8</f>
        <v>0</v>
      </c>
      <c r="Q15" s="327">
        <f>OSR!AA8</f>
        <v>0</v>
      </c>
      <c r="R15" s="248">
        <f>OSR!AB8</f>
        <v>0</v>
      </c>
      <c r="S15" s="254">
        <f>OSR!AC8</f>
        <v>0</v>
      </c>
      <c r="T15" s="247">
        <f>OSR!AD8</f>
        <v>0</v>
      </c>
      <c r="U15" s="147"/>
      <c r="V15" s="147"/>
      <c r="W15" s="148"/>
      <c r="X15" s="148"/>
      <c r="Y15" s="148"/>
      <c r="Z15" s="148"/>
      <c r="AA15" s="148"/>
      <c r="AB15" s="149"/>
      <c r="AC15" s="149"/>
      <c r="AD15" s="149"/>
      <c r="AE15" s="149"/>
      <c r="AF15" s="149"/>
      <c r="AG15" s="149"/>
      <c r="AH15" s="149"/>
      <c r="AI15" s="149"/>
      <c r="AJ15" s="149"/>
      <c r="AK15" s="58"/>
      <c r="AL15" s="58"/>
      <c r="AM15" s="58"/>
    </row>
    <row r="16" spans="1:39" s="42" customFormat="1" ht="20.100000000000001" customHeight="1" x14ac:dyDescent="0.25">
      <c r="A16" s="150" t="s">
        <v>149</v>
      </c>
      <c r="B16" s="247">
        <f>HO!L34</f>
        <v>12600</v>
      </c>
      <c r="C16" s="351">
        <f>HO!M34</f>
        <v>0</v>
      </c>
      <c r="D16" s="352">
        <f>HO!N34</f>
        <v>12600</v>
      </c>
      <c r="E16" s="352">
        <f>HO!O34</f>
        <v>0</v>
      </c>
      <c r="F16" s="248">
        <f>HO!P34</f>
        <v>0</v>
      </c>
      <c r="G16" s="249">
        <f>HO!Q34</f>
        <v>0</v>
      </c>
      <c r="H16" s="360">
        <f>HO!R34</f>
        <v>0</v>
      </c>
      <c r="I16" s="327">
        <f>HO!S34</f>
        <v>0</v>
      </c>
      <c r="J16" s="248">
        <f>HO!T34</f>
        <v>0</v>
      </c>
      <c r="K16" s="249">
        <f>HO!U34</f>
        <v>0</v>
      </c>
      <c r="L16" s="360">
        <f>HO!V34</f>
        <v>0</v>
      </c>
      <c r="M16" s="327">
        <f>HO!W34</f>
        <v>0</v>
      </c>
      <c r="N16" s="248">
        <f>HO!X34</f>
        <v>0</v>
      </c>
      <c r="O16" s="249">
        <f>HO!Y34</f>
        <v>0</v>
      </c>
      <c r="P16" s="360">
        <f>HO!Z34</f>
        <v>0</v>
      </c>
      <c r="Q16" s="327">
        <f>HO!AA34</f>
        <v>0</v>
      </c>
      <c r="R16" s="248">
        <f>HO!AB34</f>
        <v>0</v>
      </c>
      <c r="S16" s="254">
        <f>HO!AC34</f>
        <v>0</v>
      </c>
      <c r="T16" s="247">
        <f>HO!AD34</f>
        <v>0</v>
      </c>
      <c r="U16" s="147"/>
      <c r="V16" s="147"/>
      <c r="W16" s="148"/>
      <c r="X16" s="148"/>
      <c r="Y16" s="148"/>
      <c r="Z16" s="148"/>
      <c r="AA16" s="148"/>
      <c r="AB16" s="149"/>
      <c r="AC16" s="149"/>
      <c r="AD16" s="149"/>
      <c r="AE16" s="149"/>
      <c r="AF16" s="149"/>
      <c r="AG16" s="149"/>
      <c r="AH16" s="149"/>
      <c r="AI16" s="149"/>
      <c r="AJ16" s="149"/>
      <c r="AK16" s="58"/>
      <c r="AL16" s="58"/>
      <c r="AM16" s="58"/>
    </row>
    <row r="17" spans="1:39" s="42" customFormat="1" ht="20.100000000000001" customHeight="1" x14ac:dyDescent="0.25">
      <c r="A17" s="150" t="s">
        <v>150</v>
      </c>
      <c r="B17" s="247">
        <f>HO!L20</f>
        <v>58623</v>
      </c>
      <c r="C17" s="351">
        <f>HO!M20</f>
        <v>0</v>
      </c>
      <c r="D17" s="355">
        <f>HO!N20</f>
        <v>58623</v>
      </c>
      <c r="E17" s="352">
        <f>HO!O20</f>
        <v>0</v>
      </c>
      <c r="F17" s="248">
        <f>HO!P20</f>
        <v>0</v>
      </c>
      <c r="G17" s="249">
        <f>HO!Q20</f>
        <v>0</v>
      </c>
      <c r="H17" s="360">
        <f>HO!R20</f>
        <v>39840</v>
      </c>
      <c r="I17" s="327">
        <f>HO!S20</f>
        <v>0</v>
      </c>
      <c r="J17" s="248">
        <f>HO!T20</f>
        <v>0</v>
      </c>
      <c r="K17" s="249">
        <f>HO!U20</f>
        <v>39840</v>
      </c>
      <c r="L17" s="360">
        <f>HO!V20</f>
        <v>70820</v>
      </c>
      <c r="M17" s="327">
        <f>HO!W20</f>
        <v>0</v>
      </c>
      <c r="N17" s="248">
        <f>HO!X20</f>
        <v>0</v>
      </c>
      <c r="O17" s="249">
        <f>HO!Y20</f>
        <v>70820</v>
      </c>
      <c r="P17" s="360">
        <f>HO!Z20</f>
        <v>14520</v>
      </c>
      <c r="Q17" s="327">
        <f>HO!AA20</f>
        <v>0</v>
      </c>
      <c r="R17" s="248">
        <f>HO!AB20</f>
        <v>0</v>
      </c>
      <c r="S17" s="254">
        <f>HO!AC20</f>
        <v>14520</v>
      </c>
      <c r="T17" s="247">
        <f>HO!AD20</f>
        <v>0</v>
      </c>
      <c r="U17" s="147"/>
      <c r="V17" s="147"/>
      <c r="W17" s="148"/>
      <c r="X17" s="148"/>
      <c r="Y17" s="148"/>
      <c r="Z17" s="148"/>
      <c r="AA17" s="148"/>
      <c r="AB17" s="149"/>
      <c r="AC17" s="149"/>
      <c r="AD17" s="149"/>
      <c r="AE17" s="149"/>
      <c r="AF17" s="149"/>
      <c r="AG17" s="149"/>
      <c r="AH17" s="149"/>
      <c r="AI17" s="149"/>
      <c r="AJ17" s="149"/>
      <c r="AK17" s="58"/>
      <c r="AL17" s="58"/>
      <c r="AM17" s="58"/>
    </row>
    <row r="18" spans="1:39" s="42" customFormat="1" ht="20.100000000000001" customHeight="1" x14ac:dyDescent="0.25">
      <c r="A18" s="150" t="s">
        <v>133</v>
      </c>
      <c r="B18" s="247">
        <f>KP!L31</f>
        <v>12758</v>
      </c>
      <c r="C18" s="351">
        <f>KP!M31</f>
        <v>0</v>
      </c>
      <c r="D18" s="355">
        <f>KP!N31</f>
        <v>12758</v>
      </c>
      <c r="E18" s="355">
        <f>KP!O31</f>
        <v>0</v>
      </c>
      <c r="F18" s="254">
        <f>KP!P31</f>
        <v>0</v>
      </c>
      <c r="G18" s="249">
        <f>KP!Q31</f>
        <v>0</v>
      </c>
      <c r="H18" s="360">
        <f>KP!R31</f>
        <v>8450</v>
      </c>
      <c r="I18" s="327">
        <f>KP!S31</f>
        <v>0</v>
      </c>
      <c r="J18" s="248">
        <f>KP!T31</f>
        <v>0</v>
      </c>
      <c r="K18" s="249">
        <f>KP!U31</f>
        <v>0</v>
      </c>
      <c r="L18" s="360">
        <f>KP!V31</f>
        <v>6150</v>
      </c>
      <c r="M18" s="327">
        <f>KP!W31</f>
        <v>0</v>
      </c>
      <c r="N18" s="248">
        <f>KP!X31</f>
        <v>0</v>
      </c>
      <c r="O18" s="249">
        <f>KP!Y31</f>
        <v>0</v>
      </c>
      <c r="P18" s="360">
        <f>KP!Z31</f>
        <v>4850</v>
      </c>
      <c r="Q18" s="327">
        <f>KP!AA31</f>
        <v>0</v>
      </c>
      <c r="R18" s="248">
        <f>KP!AB31</f>
        <v>0</v>
      </c>
      <c r="S18" s="254">
        <f>KP!AC31</f>
        <v>0</v>
      </c>
      <c r="T18" s="247">
        <f>KP!AD31</f>
        <v>0</v>
      </c>
      <c r="U18" s="147"/>
      <c r="V18" s="147"/>
      <c r="W18" s="148"/>
      <c r="X18" s="148"/>
      <c r="Y18" s="148"/>
      <c r="Z18" s="148"/>
      <c r="AA18" s="148"/>
      <c r="AB18" s="149"/>
      <c r="AC18" s="149"/>
      <c r="AD18" s="149"/>
      <c r="AE18" s="149"/>
      <c r="AF18" s="149"/>
      <c r="AG18" s="149"/>
      <c r="AH18" s="149"/>
      <c r="AI18" s="149"/>
      <c r="AJ18" s="149"/>
      <c r="AK18" s="58"/>
      <c r="AL18" s="58"/>
      <c r="AM18" s="58"/>
    </row>
    <row r="19" spans="1:39" s="153" customFormat="1" ht="30.75" customHeight="1" x14ac:dyDescent="0.25">
      <c r="A19" s="151" t="s">
        <v>151</v>
      </c>
      <c r="B19" s="247">
        <f>IT!L21</f>
        <v>17600</v>
      </c>
      <c r="C19" s="351">
        <f>IT!M21</f>
        <v>0</v>
      </c>
      <c r="D19" s="355">
        <f>IT!N21</f>
        <v>17600</v>
      </c>
      <c r="E19" s="355">
        <f>IT!O21</f>
        <v>0</v>
      </c>
      <c r="F19" s="254">
        <f>IT!P21</f>
        <v>0</v>
      </c>
      <c r="G19" s="249">
        <f>IT!Q21</f>
        <v>0</v>
      </c>
      <c r="H19" s="360">
        <f>IT!R21</f>
        <v>5000</v>
      </c>
      <c r="I19" s="363">
        <f>IT!S21</f>
        <v>0</v>
      </c>
      <c r="J19" s="248">
        <f>IT!T21</f>
        <v>0</v>
      </c>
      <c r="K19" s="249">
        <f>IT!U21</f>
        <v>0</v>
      </c>
      <c r="L19" s="360">
        <f>IT!V21</f>
        <v>4000</v>
      </c>
      <c r="M19" s="327">
        <f>IT!W21</f>
        <v>0</v>
      </c>
      <c r="N19" s="248">
        <f>IT!X21</f>
        <v>0</v>
      </c>
      <c r="O19" s="249">
        <f>IT!Y21</f>
        <v>0</v>
      </c>
      <c r="P19" s="360">
        <f>IT!Z21</f>
        <v>0</v>
      </c>
      <c r="Q19" s="327">
        <f>IT!AA21</f>
        <v>0</v>
      </c>
      <c r="R19" s="254">
        <f>IT!AB21</f>
        <v>0</v>
      </c>
      <c r="S19" s="254">
        <f>IT!AC21</f>
        <v>0</v>
      </c>
      <c r="T19" s="247">
        <f>IT!AD21</f>
        <v>0</v>
      </c>
      <c r="U19" s="147"/>
      <c r="V19" s="147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52"/>
      <c r="AL19" s="152"/>
      <c r="AM19" s="152"/>
    </row>
    <row r="20" spans="1:39" s="42" customFormat="1" ht="29.25" customHeight="1" x14ac:dyDescent="0.25">
      <c r="A20" s="151" t="s">
        <v>152</v>
      </c>
      <c r="B20" s="247">
        <f>IT!L46</f>
        <v>250</v>
      </c>
      <c r="C20" s="351">
        <f>IT!M46</f>
        <v>0</v>
      </c>
      <c r="D20" s="355">
        <f>IT!N46</f>
        <v>250</v>
      </c>
      <c r="E20" s="355">
        <f>IT!O46</f>
        <v>0</v>
      </c>
      <c r="F20" s="254">
        <f>IT!P46</f>
        <v>0</v>
      </c>
      <c r="G20" s="249">
        <f>IT!Q46</f>
        <v>0</v>
      </c>
      <c r="H20" s="360">
        <f>IT!R46</f>
        <v>0</v>
      </c>
      <c r="I20" s="363">
        <f>IT!S46</f>
        <v>0</v>
      </c>
      <c r="J20" s="248">
        <f>IT!T46</f>
        <v>0</v>
      </c>
      <c r="K20" s="249">
        <f>IT!U46</f>
        <v>0</v>
      </c>
      <c r="L20" s="360">
        <f>IT!V46</f>
        <v>0</v>
      </c>
      <c r="M20" s="363">
        <f>IT!W46</f>
        <v>0</v>
      </c>
      <c r="N20" s="254">
        <f>IT!X46</f>
        <v>0</v>
      </c>
      <c r="O20" s="249">
        <f>IT!Y46</f>
        <v>0</v>
      </c>
      <c r="P20" s="360">
        <f>IT!Z46</f>
        <v>0</v>
      </c>
      <c r="Q20" s="363">
        <f>IT!AA46</f>
        <v>0</v>
      </c>
      <c r="R20" s="254">
        <f>IT!AB46</f>
        <v>0</v>
      </c>
      <c r="S20" s="254">
        <f>IT!AC46</f>
        <v>0</v>
      </c>
      <c r="T20" s="247">
        <f>IT!AD46</f>
        <v>0</v>
      </c>
      <c r="U20" s="147"/>
      <c r="V20" s="147"/>
      <c r="W20" s="148"/>
      <c r="X20" s="148"/>
      <c r="Y20" s="148"/>
      <c r="Z20" s="148"/>
      <c r="AA20" s="148"/>
      <c r="AB20" s="149"/>
      <c r="AC20" s="149"/>
      <c r="AD20" s="149"/>
      <c r="AE20" s="149"/>
      <c r="AF20" s="149"/>
      <c r="AG20" s="149"/>
      <c r="AH20" s="149"/>
      <c r="AI20" s="149"/>
      <c r="AJ20" s="149"/>
      <c r="AK20" s="58"/>
      <c r="AL20" s="58"/>
      <c r="AM20" s="58"/>
    </row>
    <row r="21" spans="1:39" s="42" customFormat="1" ht="20.100000000000001" customHeight="1" x14ac:dyDescent="0.25">
      <c r="A21" s="150" t="s">
        <v>142</v>
      </c>
      <c r="B21" s="247">
        <v>0</v>
      </c>
      <c r="C21" s="351">
        <v>0</v>
      </c>
      <c r="D21" s="355">
        <v>0</v>
      </c>
      <c r="E21" s="355">
        <v>0</v>
      </c>
      <c r="F21" s="254">
        <v>0</v>
      </c>
      <c r="G21" s="249">
        <v>0</v>
      </c>
      <c r="H21" s="360">
        <v>0</v>
      </c>
      <c r="I21" s="363">
        <v>0</v>
      </c>
      <c r="J21" s="248">
        <v>0</v>
      </c>
      <c r="K21" s="249">
        <v>0</v>
      </c>
      <c r="L21" s="360">
        <v>0</v>
      </c>
      <c r="M21" s="363">
        <v>0</v>
      </c>
      <c r="N21" s="248">
        <v>0</v>
      </c>
      <c r="O21" s="249">
        <v>0</v>
      </c>
      <c r="P21" s="360">
        <v>0</v>
      </c>
      <c r="Q21" s="363">
        <v>0</v>
      </c>
      <c r="R21" s="254">
        <v>0</v>
      </c>
      <c r="S21" s="254">
        <v>0</v>
      </c>
      <c r="T21" s="247">
        <v>0</v>
      </c>
      <c r="U21" s="147"/>
      <c r="V21" s="147"/>
      <c r="W21" s="148"/>
      <c r="X21" s="148"/>
      <c r="Y21" s="148"/>
      <c r="Z21" s="148"/>
      <c r="AA21" s="148"/>
      <c r="AB21" s="149"/>
      <c r="AC21" s="149"/>
      <c r="AD21" s="149"/>
      <c r="AE21" s="149"/>
      <c r="AF21" s="149"/>
      <c r="AG21" s="149"/>
      <c r="AH21" s="149"/>
      <c r="AI21" s="149"/>
      <c r="AJ21" s="149"/>
      <c r="AK21" s="58"/>
      <c r="AL21" s="58"/>
      <c r="AM21" s="58"/>
    </row>
    <row r="22" spans="1:39" s="42" customFormat="1" ht="20.100000000000001" customHeight="1" x14ac:dyDescent="0.25">
      <c r="A22" s="150" t="s">
        <v>143</v>
      </c>
      <c r="B22" s="253">
        <f>KP!L15</f>
        <v>93100</v>
      </c>
      <c r="C22" s="351">
        <f>KP!M15</f>
        <v>0</v>
      </c>
      <c r="D22" s="355">
        <f>KP!N15</f>
        <v>72500</v>
      </c>
      <c r="E22" s="355">
        <f>KP!O15</f>
        <v>0</v>
      </c>
      <c r="F22" s="254">
        <f>KP!P15</f>
        <v>20000</v>
      </c>
      <c r="G22" s="249">
        <f>KP!Q15</f>
        <v>600</v>
      </c>
      <c r="H22" s="360">
        <f>KP!R15</f>
        <v>44000</v>
      </c>
      <c r="I22" s="363">
        <f>KP!S15</f>
        <v>0</v>
      </c>
      <c r="J22" s="248">
        <f>KP!T15</f>
        <v>0</v>
      </c>
      <c r="K22" s="249">
        <f>KP!U15</f>
        <v>0</v>
      </c>
      <c r="L22" s="360">
        <f>KP!V15</f>
        <v>14000</v>
      </c>
      <c r="M22" s="363">
        <f>KP!W15</f>
        <v>0</v>
      </c>
      <c r="N22" s="248">
        <f>KP!X15</f>
        <v>0</v>
      </c>
      <c r="O22" s="249">
        <f>KP!Y15</f>
        <v>0</v>
      </c>
      <c r="P22" s="360">
        <f>KP!Z15</f>
        <v>14000</v>
      </c>
      <c r="Q22" s="363">
        <f>KP!AA15</f>
        <v>0</v>
      </c>
      <c r="R22" s="254">
        <f>KP!AB15</f>
        <v>0</v>
      </c>
      <c r="S22" s="254">
        <f>KP!AC15</f>
        <v>0</v>
      </c>
      <c r="T22" s="247">
        <f>KP!AD15</f>
        <v>0</v>
      </c>
      <c r="U22" s="147"/>
      <c r="V22" s="147"/>
      <c r="W22" s="148"/>
      <c r="X22" s="148"/>
      <c r="Y22" s="148"/>
      <c r="Z22" s="148"/>
      <c r="AA22" s="148"/>
      <c r="AB22" s="149"/>
      <c r="AC22" s="149"/>
      <c r="AD22" s="149"/>
      <c r="AE22" s="149"/>
      <c r="AF22" s="149"/>
      <c r="AG22" s="149"/>
      <c r="AH22" s="149"/>
      <c r="AI22" s="149"/>
      <c r="AJ22" s="149"/>
      <c r="AK22" s="58"/>
      <c r="AL22" s="58"/>
      <c r="AM22" s="58"/>
    </row>
    <row r="23" spans="1:39" s="42" customFormat="1" ht="31.5" customHeight="1" x14ac:dyDescent="0.25">
      <c r="A23" s="154" t="s">
        <v>206</v>
      </c>
      <c r="B23" s="247">
        <f>SVZV!L117</f>
        <v>162925</v>
      </c>
      <c r="C23" s="351">
        <f>SVZV!M117</f>
        <v>0</v>
      </c>
      <c r="D23" s="355">
        <f>SVZV!N117</f>
        <v>162925</v>
      </c>
      <c r="E23" s="355">
        <f>SVZV!O117</f>
        <v>0</v>
      </c>
      <c r="F23" s="254">
        <f>SVZV!P117</f>
        <v>0</v>
      </c>
      <c r="G23" s="249">
        <f>SVZV!Q117</f>
        <v>0</v>
      </c>
      <c r="H23" s="360">
        <f>SVZV!R117</f>
        <v>276726</v>
      </c>
      <c r="I23" s="363">
        <f>SVZV!S117</f>
        <v>0</v>
      </c>
      <c r="J23" s="254">
        <f>SVZV!T117</f>
        <v>0</v>
      </c>
      <c r="K23" s="249">
        <f>SVZV!U117</f>
        <v>0</v>
      </c>
      <c r="L23" s="360">
        <f>SVZV!V117</f>
        <v>145112</v>
      </c>
      <c r="M23" s="363">
        <f>SVZV!W117</f>
        <v>0</v>
      </c>
      <c r="N23" s="254">
        <f>SVZV!X117</f>
        <v>0</v>
      </c>
      <c r="O23" s="249">
        <f>SVZV!Y117</f>
        <v>0</v>
      </c>
      <c r="P23" s="360">
        <f>SVZV!Z117</f>
        <v>0</v>
      </c>
      <c r="Q23" s="363">
        <f>SVZV!AA117</f>
        <v>223</v>
      </c>
      <c r="R23" s="254">
        <f>SVZV!AB117</f>
        <v>0</v>
      </c>
      <c r="S23" s="254">
        <f>SVZV!AC117</f>
        <v>0</v>
      </c>
      <c r="T23" s="247">
        <f>SVZV!AD117</f>
        <v>0</v>
      </c>
      <c r="U23" s="147"/>
      <c r="V23" s="147"/>
      <c r="W23" s="148"/>
      <c r="X23" s="148"/>
      <c r="Y23" s="148"/>
      <c r="Z23" s="148"/>
      <c r="AA23" s="148"/>
      <c r="AB23" s="149"/>
      <c r="AC23" s="149"/>
      <c r="AD23" s="149"/>
      <c r="AE23" s="149"/>
      <c r="AF23" s="149"/>
      <c r="AG23" s="149"/>
      <c r="AH23" s="149"/>
      <c r="AI23" s="149"/>
      <c r="AJ23" s="149"/>
      <c r="AK23" s="58"/>
      <c r="AL23" s="58"/>
      <c r="AM23" s="58"/>
    </row>
    <row r="24" spans="1:39" s="42" customFormat="1" ht="31.5" customHeight="1" x14ac:dyDescent="0.25">
      <c r="A24" s="154" t="s">
        <v>207</v>
      </c>
      <c r="B24" s="247">
        <f>SVZV!L214</f>
        <v>498350</v>
      </c>
      <c r="C24" s="351">
        <f>SVZV!M214</f>
        <v>0</v>
      </c>
      <c r="D24" s="355">
        <f>SVZV!N214</f>
        <v>463300</v>
      </c>
      <c r="E24" s="355">
        <f>SVZV!O214</f>
        <v>0</v>
      </c>
      <c r="F24" s="254">
        <f>SVZV!P214</f>
        <v>0</v>
      </c>
      <c r="G24" s="249">
        <f>SVZV!Q214</f>
        <v>35050</v>
      </c>
      <c r="H24" s="360">
        <f>SVZV!R214</f>
        <v>490150</v>
      </c>
      <c r="I24" s="363">
        <f>SVZV!S214</f>
        <v>0</v>
      </c>
      <c r="J24" s="254">
        <f>SVZV!T214</f>
        <v>0</v>
      </c>
      <c r="K24" s="249">
        <f>SVZV!U214</f>
        <v>50500</v>
      </c>
      <c r="L24" s="360">
        <f>SVZV!V214</f>
        <v>438200</v>
      </c>
      <c r="M24" s="363">
        <f>SVZV!W214</f>
        <v>0</v>
      </c>
      <c r="N24" s="254">
        <f>SVZV!X214</f>
        <v>0</v>
      </c>
      <c r="O24" s="249">
        <f>SVZV!Y214</f>
        <v>96000</v>
      </c>
      <c r="P24" s="360">
        <f>SVZV!Z214</f>
        <v>486000</v>
      </c>
      <c r="Q24" s="363">
        <f>SVZV!AA214</f>
        <v>0</v>
      </c>
      <c r="R24" s="254">
        <f>SVZV!AB214</f>
        <v>0</v>
      </c>
      <c r="S24" s="254">
        <f>SVZV!AC214</f>
        <v>50500</v>
      </c>
      <c r="T24" s="247">
        <f>SVZV!AD214</f>
        <v>0</v>
      </c>
      <c r="U24" s="147"/>
      <c r="V24" s="147"/>
      <c r="W24" s="148"/>
      <c r="X24" s="148"/>
      <c r="Y24" s="148"/>
      <c r="Z24" s="148"/>
      <c r="AA24" s="148"/>
      <c r="AB24" s="149"/>
      <c r="AC24" s="149"/>
      <c r="AD24" s="149"/>
      <c r="AE24" s="149"/>
      <c r="AF24" s="149"/>
      <c r="AG24" s="149"/>
      <c r="AH24" s="149"/>
      <c r="AI24" s="149"/>
      <c r="AJ24" s="149"/>
      <c r="AK24" s="58"/>
      <c r="AL24" s="58"/>
      <c r="AM24" s="58"/>
    </row>
    <row r="25" spans="1:39" s="42" customFormat="1" ht="29.25" customHeight="1" x14ac:dyDescent="0.25">
      <c r="A25" s="154" t="s">
        <v>205</v>
      </c>
      <c r="B25" s="247">
        <f>SVZV!L245</f>
        <v>16365</v>
      </c>
      <c r="C25" s="351">
        <f>SVZV!M245</f>
        <v>0</v>
      </c>
      <c r="D25" s="355">
        <f>SVZV!N245</f>
        <v>16315</v>
      </c>
      <c r="E25" s="355">
        <f>SVZV!O245</f>
        <v>0</v>
      </c>
      <c r="F25" s="254">
        <f>SVZV!P245</f>
        <v>0</v>
      </c>
      <c r="G25" s="249">
        <f>SVZV!Q245</f>
        <v>50</v>
      </c>
      <c r="H25" s="360">
        <f>SVZV!R245</f>
        <v>13803</v>
      </c>
      <c r="I25" s="363">
        <f>SVZV!S245</f>
        <v>0</v>
      </c>
      <c r="J25" s="254">
        <f>SVZV!T245</f>
        <v>0</v>
      </c>
      <c r="K25" s="249">
        <f>SVZV!U245</f>
        <v>0</v>
      </c>
      <c r="L25" s="360">
        <f>SVZV!V245</f>
        <v>0</v>
      </c>
      <c r="M25" s="363">
        <f>SVZV!W245</f>
        <v>0</v>
      </c>
      <c r="N25" s="254">
        <f>SVZV!X245</f>
        <v>0</v>
      </c>
      <c r="O25" s="249">
        <f>SVZV!Y245</f>
        <v>0</v>
      </c>
      <c r="P25" s="360">
        <f>SVZV!Z245</f>
        <v>0</v>
      </c>
      <c r="Q25" s="363">
        <f>SVZV!AA245</f>
        <v>0</v>
      </c>
      <c r="R25" s="254">
        <f>SVZV!AB245</f>
        <v>0</v>
      </c>
      <c r="S25" s="254">
        <f>SVZV!AC245</f>
        <v>0</v>
      </c>
      <c r="T25" s="247">
        <f>SVZV!AD245</f>
        <v>0</v>
      </c>
      <c r="U25" s="147"/>
      <c r="V25" s="147"/>
      <c r="W25" s="148"/>
      <c r="X25" s="148"/>
      <c r="Y25" s="148"/>
      <c r="Z25" s="148"/>
      <c r="AA25" s="148"/>
      <c r="AB25" s="149"/>
      <c r="AC25" s="149"/>
      <c r="AD25" s="149"/>
      <c r="AE25" s="149"/>
      <c r="AF25" s="149"/>
      <c r="AG25" s="149"/>
      <c r="AH25" s="149"/>
      <c r="AI25" s="149"/>
      <c r="AJ25" s="149"/>
      <c r="AK25" s="58"/>
      <c r="AL25" s="58"/>
      <c r="AM25" s="58"/>
    </row>
    <row r="26" spans="1:39" s="42" customFormat="1" ht="33.75" customHeight="1" x14ac:dyDescent="0.25">
      <c r="A26" s="154" t="s">
        <v>200</v>
      </c>
      <c r="B26" s="247">
        <f>'Kult+Sport '!L87</f>
        <v>722871</v>
      </c>
      <c r="C26" s="351">
        <f>'Kult+Sport '!M87</f>
        <v>0</v>
      </c>
      <c r="D26" s="355">
        <f>'Kult+Sport '!N87</f>
        <v>722571</v>
      </c>
      <c r="E26" s="355">
        <f>'Kult+Sport '!O87</f>
        <v>0</v>
      </c>
      <c r="F26" s="254">
        <f>'Kult+Sport '!P87</f>
        <v>0</v>
      </c>
      <c r="G26" s="249">
        <f>'Kult+Sport '!Q87</f>
        <v>300</v>
      </c>
      <c r="H26" s="360">
        <f>'Kult+Sport '!R87</f>
        <v>258128</v>
      </c>
      <c r="I26" s="363">
        <f>'Kult+Sport '!S87</f>
        <v>0</v>
      </c>
      <c r="J26" s="254">
        <f>'Kult+Sport '!T87</f>
        <v>0</v>
      </c>
      <c r="K26" s="249">
        <f>'Kult+Sport '!U87</f>
        <v>50</v>
      </c>
      <c r="L26" s="360">
        <f>'Kult+Sport '!V87</f>
        <v>69032</v>
      </c>
      <c r="M26" s="363">
        <f>'Kult+Sport '!W87</f>
        <v>0</v>
      </c>
      <c r="N26" s="254">
        <f>'Kult+Sport '!X87</f>
        <v>0</v>
      </c>
      <c r="O26" s="249">
        <f>'Kult+Sport '!Y87</f>
        <v>50</v>
      </c>
      <c r="P26" s="360">
        <f>'Kult+Sport '!Z87</f>
        <v>25000</v>
      </c>
      <c r="Q26" s="363">
        <f>'Kult+Sport '!AA87</f>
        <v>0</v>
      </c>
      <c r="R26" s="254">
        <f>'Kult+Sport '!AB87</f>
        <v>0</v>
      </c>
      <c r="S26" s="254">
        <f>'Kult+Sport '!AC87</f>
        <v>30</v>
      </c>
      <c r="T26" s="247">
        <f>'Kult+Sport '!AD87</f>
        <v>0</v>
      </c>
      <c r="U26" s="147"/>
      <c r="V26" s="147"/>
      <c r="W26" s="148"/>
      <c r="X26" s="148"/>
      <c r="Y26" s="148"/>
      <c r="Z26" s="148"/>
      <c r="AA26" s="148"/>
      <c r="AB26" s="149"/>
      <c r="AC26" s="149"/>
      <c r="AD26" s="149"/>
      <c r="AE26" s="149"/>
      <c r="AF26" s="149"/>
      <c r="AG26" s="149"/>
      <c r="AH26" s="149"/>
      <c r="AI26" s="149"/>
      <c r="AJ26" s="149"/>
      <c r="AK26" s="58"/>
      <c r="AL26" s="58"/>
      <c r="AM26" s="58"/>
    </row>
    <row r="27" spans="1:39" s="42" customFormat="1" ht="31.5" customHeight="1" x14ac:dyDescent="0.25">
      <c r="A27" s="154" t="s">
        <v>208</v>
      </c>
      <c r="B27" s="247">
        <f>'Kult+Sport '!L129</f>
        <v>129815</v>
      </c>
      <c r="C27" s="351">
        <f>'Kult+Sport '!M129</f>
        <v>0</v>
      </c>
      <c r="D27" s="355">
        <f>'Kult+Sport '!N129</f>
        <v>128565</v>
      </c>
      <c r="E27" s="355">
        <f>'Kult+Sport '!O129</f>
        <v>0</v>
      </c>
      <c r="F27" s="254">
        <f>'Kult+Sport '!P129</f>
        <v>0</v>
      </c>
      <c r="G27" s="249">
        <f>'Kult+Sport '!Q129</f>
        <v>1250</v>
      </c>
      <c r="H27" s="360">
        <f>'Kult+Sport '!R129</f>
        <v>235599</v>
      </c>
      <c r="I27" s="327">
        <f>'Kult+Sport '!S129</f>
        <v>0</v>
      </c>
      <c r="J27" s="254">
        <f>'Kult+Sport '!T129</f>
        <v>0</v>
      </c>
      <c r="K27" s="249">
        <f>'Kult+Sport '!U129</f>
        <v>500</v>
      </c>
      <c r="L27" s="360">
        <f>'Kult+Sport '!V129</f>
        <v>81600</v>
      </c>
      <c r="M27" s="363">
        <f>'Kult+Sport '!W129</f>
        <v>0</v>
      </c>
      <c r="N27" s="248">
        <f>'Kult+Sport '!X129</f>
        <v>0</v>
      </c>
      <c r="O27" s="249">
        <f>'Kult+Sport '!Y129</f>
        <v>0</v>
      </c>
      <c r="P27" s="360">
        <f>'Kult+Sport '!Z129</f>
        <v>65800</v>
      </c>
      <c r="Q27" s="363">
        <f>'Kult+Sport '!AA129</f>
        <v>0</v>
      </c>
      <c r="R27" s="254">
        <f>'Kult+Sport '!AB129</f>
        <v>0</v>
      </c>
      <c r="S27" s="254">
        <f>'Kult+Sport '!AC129</f>
        <v>0</v>
      </c>
      <c r="T27" s="247">
        <f>'Kult+Sport '!AD129</f>
        <v>12000</v>
      </c>
      <c r="U27" s="147"/>
      <c r="V27" s="147"/>
      <c r="W27" s="148"/>
      <c r="X27" s="148"/>
      <c r="Y27" s="148"/>
      <c r="Z27" s="148"/>
      <c r="AA27" s="148"/>
      <c r="AB27" s="149"/>
      <c r="AC27" s="149"/>
      <c r="AD27" s="149"/>
      <c r="AE27" s="149"/>
      <c r="AF27" s="149"/>
      <c r="AG27" s="149"/>
      <c r="AH27" s="149"/>
      <c r="AI27" s="149"/>
      <c r="AJ27" s="149"/>
      <c r="AK27" s="58"/>
      <c r="AL27" s="58"/>
      <c r="AM27" s="58"/>
    </row>
    <row r="28" spans="1:39" s="42" customFormat="1" ht="20.100000000000001" customHeight="1" x14ac:dyDescent="0.25">
      <c r="A28" s="150" t="s">
        <v>134</v>
      </c>
      <c r="B28" s="247">
        <f>MO!L16</f>
        <v>206900</v>
      </c>
      <c r="C28" s="351">
        <f>MO!M16</f>
        <v>0</v>
      </c>
      <c r="D28" s="355">
        <f>MO!N16</f>
        <v>206900</v>
      </c>
      <c r="E28" s="352">
        <f>MO!O16</f>
        <v>0</v>
      </c>
      <c r="F28" s="254">
        <f>MO!P16</f>
        <v>0</v>
      </c>
      <c r="G28" s="249">
        <f>MO!Q16</f>
        <v>0</v>
      </c>
      <c r="H28" s="360">
        <f>MO!R16</f>
        <v>20000</v>
      </c>
      <c r="I28" s="327">
        <f>MO!S16</f>
        <v>0</v>
      </c>
      <c r="J28" s="254">
        <f>MO!T16</f>
        <v>0</v>
      </c>
      <c r="K28" s="249">
        <f>MO!U16</f>
        <v>0</v>
      </c>
      <c r="L28" s="360">
        <f>MO!V16</f>
        <v>0</v>
      </c>
      <c r="M28" s="363">
        <f>MO!W16</f>
        <v>0</v>
      </c>
      <c r="N28" s="248">
        <f>MO!X16</f>
        <v>0</v>
      </c>
      <c r="O28" s="249">
        <f>MO!Y16</f>
        <v>0</v>
      </c>
      <c r="P28" s="360">
        <f>MO!Z16</f>
        <v>0</v>
      </c>
      <c r="Q28" s="363">
        <f>MO!AA16</f>
        <v>0</v>
      </c>
      <c r="R28" s="254">
        <f>MO!AB16</f>
        <v>0</v>
      </c>
      <c r="S28" s="254">
        <f>MO!AC16</f>
        <v>0</v>
      </c>
      <c r="T28" s="247">
        <f>MO!AD16</f>
        <v>0</v>
      </c>
      <c r="U28" s="147"/>
      <c r="V28" s="147"/>
      <c r="W28" s="148"/>
      <c r="X28" s="148"/>
      <c r="Y28" s="148"/>
      <c r="Z28" s="148"/>
      <c r="AA28" s="148"/>
      <c r="AB28" s="149"/>
      <c r="AC28" s="149"/>
      <c r="AD28" s="149"/>
      <c r="AE28" s="149"/>
      <c r="AF28" s="149"/>
      <c r="AG28" s="149"/>
      <c r="AH28" s="149"/>
      <c r="AI28" s="149"/>
      <c r="AJ28" s="149"/>
      <c r="AK28" s="58"/>
      <c r="AL28" s="58"/>
      <c r="AM28" s="58"/>
    </row>
    <row r="29" spans="1:39" s="42" customFormat="1" ht="20.100000000000001" customHeight="1" x14ac:dyDescent="0.25">
      <c r="A29" s="150" t="s">
        <v>136</v>
      </c>
      <c r="B29" s="247">
        <f>OŽP!L25</f>
        <v>12015</v>
      </c>
      <c r="C29" s="351">
        <f>OŽP!M25</f>
        <v>0</v>
      </c>
      <c r="D29" s="352">
        <f>OŽP!N25</f>
        <v>9515</v>
      </c>
      <c r="E29" s="352">
        <f>OŽP!O25</f>
        <v>0</v>
      </c>
      <c r="F29" s="248">
        <f>OŽP!P25</f>
        <v>0</v>
      </c>
      <c r="G29" s="249">
        <f>OŽP!Q25</f>
        <v>2500</v>
      </c>
      <c r="H29" s="360">
        <f>OŽP!R25</f>
        <v>132881</v>
      </c>
      <c r="I29" s="327">
        <f>OŽP!S25</f>
        <v>217800</v>
      </c>
      <c r="J29" s="248">
        <f>OŽP!T25</f>
        <v>0</v>
      </c>
      <c r="K29" s="249">
        <f>OŽP!U25</f>
        <v>3000</v>
      </c>
      <c r="L29" s="360">
        <f>OŽP!V25</f>
        <v>62400</v>
      </c>
      <c r="M29" s="327">
        <f>OŽP!W25</f>
        <v>0</v>
      </c>
      <c r="N29" s="248">
        <f>OŽP!X25</f>
        <v>0</v>
      </c>
      <c r="O29" s="249">
        <f>OŽP!Y25</f>
        <v>1000</v>
      </c>
      <c r="P29" s="360">
        <f>OŽP!Z25</f>
        <v>4000</v>
      </c>
      <c r="Q29" s="363">
        <f>OŽP!AA25</f>
        <v>0</v>
      </c>
      <c r="R29" s="254">
        <f>OŽP!AB25</f>
        <v>0</v>
      </c>
      <c r="S29" s="254">
        <f>OŽP!AC25</f>
        <v>5000</v>
      </c>
      <c r="T29" s="247">
        <f>OŽP!AD25</f>
        <v>0</v>
      </c>
      <c r="U29" s="147"/>
      <c r="V29" s="147"/>
      <c r="W29" s="148"/>
      <c r="X29" s="148"/>
      <c r="Y29" s="148"/>
      <c r="Z29" s="148"/>
      <c r="AA29" s="148"/>
      <c r="AB29" s="149"/>
      <c r="AC29" s="149"/>
      <c r="AD29" s="149"/>
      <c r="AE29" s="149"/>
      <c r="AF29" s="149"/>
      <c r="AG29" s="149"/>
      <c r="AH29" s="149"/>
      <c r="AI29" s="149"/>
      <c r="AJ29" s="149"/>
      <c r="AK29" s="58"/>
      <c r="AL29" s="58"/>
      <c r="AM29" s="58"/>
    </row>
    <row r="30" spans="1:39" s="42" customFormat="1" ht="31.5" customHeight="1" x14ac:dyDescent="0.25">
      <c r="A30" s="154" t="s">
        <v>199</v>
      </c>
      <c r="B30" s="247">
        <f>ÚHA!L9</f>
        <v>3000</v>
      </c>
      <c r="C30" s="351">
        <f>ÚHA!M9</f>
        <v>0</v>
      </c>
      <c r="D30" s="352">
        <f>ÚHA!N9</f>
        <v>3000</v>
      </c>
      <c r="E30" s="352">
        <f>ÚHA!O9</f>
        <v>0</v>
      </c>
      <c r="F30" s="248">
        <f>ÚHA!P9</f>
        <v>0</v>
      </c>
      <c r="G30" s="249">
        <f>ÚHA!Q9</f>
        <v>0</v>
      </c>
      <c r="H30" s="360">
        <f>ÚHA!R9</f>
        <v>3000</v>
      </c>
      <c r="I30" s="327">
        <f>ÚHA!S9</f>
        <v>0</v>
      </c>
      <c r="J30" s="248">
        <f>ÚHA!T9</f>
        <v>0</v>
      </c>
      <c r="K30" s="249">
        <f>ÚHA!U9</f>
        <v>0</v>
      </c>
      <c r="L30" s="360">
        <f>ÚHA!V9</f>
        <v>3000</v>
      </c>
      <c r="M30" s="327">
        <f>ÚHA!W9</f>
        <v>0</v>
      </c>
      <c r="N30" s="248">
        <f>ÚHA!X9</f>
        <v>0</v>
      </c>
      <c r="O30" s="249">
        <f>ÚHA!Y9</f>
        <v>0</v>
      </c>
      <c r="P30" s="360">
        <f>ÚHA!Z9</f>
        <v>3000</v>
      </c>
      <c r="Q30" s="327">
        <f>ÚHA!AA9</f>
        <v>0</v>
      </c>
      <c r="R30" s="248">
        <f>ÚHA!AB9</f>
        <v>0</v>
      </c>
      <c r="S30" s="254">
        <f>ÚHA!AC9</f>
        <v>0</v>
      </c>
      <c r="T30" s="247">
        <f>ÚHA!AD9</f>
        <v>0</v>
      </c>
      <c r="U30" s="147"/>
      <c r="V30" s="147"/>
      <c r="W30" s="148"/>
      <c r="X30" s="148"/>
      <c r="Y30" s="148"/>
      <c r="Z30" s="148"/>
      <c r="AA30" s="148"/>
      <c r="AB30" s="149"/>
      <c r="AC30" s="149"/>
      <c r="AD30" s="149"/>
      <c r="AE30" s="149"/>
      <c r="AF30" s="149"/>
      <c r="AG30" s="149"/>
      <c r="AH30" s="149"/>
      <c r="AI30" s="149"/>
      <c r="AJ30" s="149"/>
      <c r="AK30" s="58"/>
      <c r="AL30" s="58"/>
      <c r="AM30" s="58"/>
    </row>
    <row r="31" spans="1:39" s="42" customFormat="1" ht="20.100000000000001" customHeight="1" x14ac:dyDescent="0.25">
      <c r="A31" s="150" t="s">
        <v>144</v>
      </c>
      <c r="B31" s="252">
        <v>0</v>
      </c>
      <c r="C31" s="353">
        <v>0</v>
      </c>
      <c r="D31" s="354">
        <v>0</v>
      </c>
      <c r="E31" s="354">
        <v>0</v>
      </c>
      <c r="F31" s="250">
        <v>0</v>
      </c>
      <c r="G31" s="251">
        <v>0</v>
      </c>
      <c r="H31" s="361">
        <v>0</v>
      </c>
      <c r="I31" s="362">
        <v>0</v>
      </c>
      <c r="J31" s="250">
        <v>0</v>
      </c>
      <c r="K31" s="251">
        <v>0</v>
      </c>
      <c r="L31" s="361">
        <v>0</v>
      </c>
      <c r="M31" s="362">
        <v>0</v>
      </c>
      <c r="N31" s="250">
        <v>0</v>
      </c>
      <c r="O31" s="251">
        <v>0</v>
      </c>
      <c r="P31" s="361">
        <v>0</v>
      </c>
      <c r="Q31" s="362">
        <v>0</v>
      </c>
      <c r="R31" s="250">
        <v>0</v>
      </c>
      <c r="S31" s="1199">
        <v>0</v>
      </c>
      <c r="T31" s="252">
        <v>0</v>
      </c>
      <c r="U31" s="147"/>
      <c r="V31" s="147"/>
      <c r="W31" s="148"/>
      <c r="X31" s="148"/>
      <c r="Y31" s="148"/>
      <c r="Z31" s="148"/>
      <c r="AA31" s="148"/>
      <c r="AB31" s="149"/>
      <c r="AC31" s="149"/>
      <c r="AD31" s="149"/>
      <c r="AE31" s="149"/>
      <c r="AF31" s="149"/>
      <c r="AG31" s="149"/>
      <c r="AH31" s="149"/>
      <c r="AI31" s="149"/>
      <c r="AJ31" s="149"/>
      <c r="AK31" s="58"/>
      <c r="AL31" s="58"/>
      <c r="AM31" s="58"/>
    </row>
    <row r="32" spans="1:39" s="42" customFormat="1" ht="20.100000000000001" customHeight="1" x14ac:dyDescent="0.25">
      <c r="A32" s="150" t="s">
        <v>145</v>
      </c>
      <c r="B32" s="252">
        <v>0</v>
      </c>
      <c r="C32" s="353">
        <v>0</v>
      </c>
      <c r="D32" s="354">
        <v>0</v>
      </c>
      <c r="E32" s="354">
        <v>0</v>
      </c>
      <c r="F32" s="250">
        <v>0</v>
      </c>
      <c r="G32" s="251">
        <v>0</v>
      </c>
      <c r="H32" s="361">
        <v>0</v>
      </c>
      <c r="I32" s="362">
        <v>0</v>
      </c>
      <c r="J32" s="250">
        <v>0</v>
      </c>
      <c r="K32" s="251">
        <v>0</v>
      </c>
      <c r="L32" s="361">
        <v>0</v>
      </c>
      <c r="M32" s="362">
        <v>0</v>
      </c>
      <c r="N32" s="250">
        <v>0</v>
      </c>
      <c r="O32" s="251">
        <v>0</v>
      </c>
      <c r="P32" s="361">
        <v>0</v>
      </c>
      <c r="Q32" s="362">
        <v>0</v>
      </c>
      <c r="R32" s="250">
        <v>0</v>
      </c>
      <c r="S32" s="1199">
        <v>0</v>
      </c>
      <c r="T32" s="252">
        <v>0</v>
      </c>
      <c r="U32" s="147"/>
      <c r="V32" s="147"/>
      <c r="W32" s="148"/>
      <c r="X32" s="148"/>
      <c r="Y32" s="148"/>
      <c r="Z32" s="148"/>
      <c r="AA32" s="148"/>
      <c r="AB32" s="149"/>
      <c r="AC32" s="149"/>
      <c r="AD32" s="149"/>
      <c r="AE32" s="149"/>
      <c r="AF32" s="149"/>
      <c r="AG32" s="149"/>
      <c r="AH32" s="149"/>
      <c r="AI32" s="149"/>
      <c r="AJ32" s="149"/>
      <c r="AK32" s="58"/>
      <c r="AL32" s="58"/>
      <c r="AM32" s="58"/>
    </row>
    <row r="33" spans="1:39" s="42" customFormat="1" ht="20.100000000000001" customHeight="1" thickBot="1" x14ac:dyDescent="0.3">
      <c r="A33" s="155" t="s">
        <v>135</v>
      </c>
      <c r="B33" s="371">
        <f>OI!L557</f>
        <v>1850026</v>
      </c>
      <c r="C33" s="372">
        <f>OI!M557</f>
        <v>284065</v>
      </c>
      <c r="D33" s="373">
        <f>OI!N557</f>
        <v>1469661</v>
      </c>
      <c r="E33" s="373">
        <f>OI!O557</f>
        <v>0</v>
      </c>
      <c r="F33" s="374">
        <f>OI!P557</f>
        <v>89300</v>
      </c>
      <c r="G33" s="375">
        <f>OI!Q557</f>
        <v>7000</v>
      </c>
      <c r="H33" s="376">
        <f>OI!R557</f>
        <v>1823193</v>
      </c>
      <c r="I33" s="377">
        <f>OI!S557</f>
        <v>17800</v>
      </c>
      <c r="J33" s="374">
        <f>OI!T557</f>
        <v>248000</v>
      </c>
      <c r="K33" s="375">
        <f>OI!U557</f>
        <v>10000</v>
      </c>
      <c r="L33" s="376">
        <f>OI!V557</f>
        <v>982060</v>
      </c>
      <c r="M33" s="377">
        <f>OI!W557</f>
        <v>200000</v>
      </c>
      <c r="N33" s="374">
        <f>OI!X557</f>
        <v>326125</v>
      </c>
      <c r="O33" s="375">
        <f>OI!Y557</f>
        <v>0</v>
      </c>
      <c r="P33" s="376">
        <f>OI!Z557</f>
        <v>727474</v>
      </c>
      <c r="Q33" s="377">
        <f>OI!AA557</f>
        <v>0</v>
      </c>
      <c r="R33" s="374">
        <f>OI!AB557</f>
        <v>75000</v>
      </c>
      <c r="S33" s="1200">
        <f>OI!AC557</f>
        <v>0</v>
      </c>
      <c r="T33" s="1201">
        <f>OI!AD557</f>
        <v>1809795</v>
      </c>
      <c r="U33" s="147"/>
      <c r="V33" s="147"/>
      <c r="W33" s="148"/>
      <c r="X33" s="148"/>
      <c r="Y33" s="148"/>
      <c r="Z33" s="148"/>
      <c r="AA33" s="148"/>
      <c r="AB33" s="149"/>
      <c r="AC33" s="149"/>
      <c r="AD33" s="149"/>
      <c r="AE33" s="149"/>
      <c r="AF33" s="149"/>
      <c r="AG33" s="149"/>
      <c r="AH33" s="149"/>
      <c r="AI33" s="149"/>
      <c r="AJ33" s="149"/>
      <c r="AK33" s="58"/>
      <c r="AL33" s="58"/>
      <c r="AM33" s="58"/>
    </row>
    <row r="34" spans="1:39" s="159" customFormat="1" ht="36" customHeight="1" thickBot="1" x14ac:dyDescent="0.3">
      <c r="A34" s="156" t="s">
        <v>146</v>
      </c>
      <c r="B34" s="378">
        <f t="shared" ref="B34:T34" si="0">SUM(B12:B33)</f>
        <v>3984227</v>
      </c>
      <c r="C34" s="379">
        <f t="shared" si="0"/>
        <v>284065</v>
      </c>
      <c r="D34" s="380">
        <f t="shared" si="0"/>
        <v>3531032</v>
      </c>
      <c r="E34" s="380">
        <f t="shared" si="0"/>
        <v>0</v>
      </c>
      <c r="F34" s="381">
        <f t="shared" si="0"/>
        <v>113880</v>
      </c>
      <c r="G34" s="382">
        <f t="shared" si="0"/>
        <v>55250</v>
      </c>
      <c r="H34" s="383">
        <f t="shared" si="0"/>
        <v>3523511</v>
      </c>
      <c r="I34" s="384">
        <f t="shared" si="0"/>
        <v>235600</v>
      </c>
      <c r="J34" s="385">
        <f t="shared" si="0"/>
        <v>574156</v>
      </c>
      <c r="K34" s="386">
        <f t="shared" si="0"/>
        <v>126315</v>
      </c>
      <c r="L34" s="383">
        <f t="shared" si="0"/>
        <v>2205329</v>
      </c>
      <c r="M34" s="384">
        <f t="shared" si="0"/>
        <v>200000</v>
      </c>
      <c r="N34" s="385">
        <f t="shared" si="0"/>
        <v>1394076</v>
      </c>
      <c r="O34" s="386">
        <f t="shared" si="0"/>
        <v>219987</v>
      </c>
      <c r="P34" s="383">
        <f t="shared" si="0"/>
        <v>1831319</v>
      </c>
      <c r="Q34" s="384">
        <f t="shared" si="0"/>
        <v>223</v>
      </c>
      <c r="R34" s="385">
        <f t="shared" si="0"/>
        <v>1649487</v>
      </c>
      <c r="S34" s="386">
        <f t="shared" si="0"/>
        <v>168599</v>
      </c>
      <c r="T34" s="387">
        <f t="shared" si="0"/>
        <v>3303891</v>
      </c>
      <c r="U34" s="147"/>
      <c r="V34" s="147"/>
      <c r="W34" s="147"/>
      <c r="X34" s="147"/>
      <c r="Y34" s="147"/>
      <c r="Z34" s="147"/>
      <c r="AA34" s="147"/>
      <c r="AB34" s="157"/>
      <c r="AC34" s="157"/>
      <c r="AD34" s="157"/>
      <c r="AE34" s="157"/>
      <c r="AF34" s="157"/>
      <c r="AG34" s="157"/>
      <c r="AH34" s="157"/>
      <c r="AI34" s="158"/>
      <c r="AJ34" s="158"/>
      <c r="AK34" s="158"/>
      <c r="AL34" s="158"/>
      <c r="AM34" s="158"/>
    </row>
    <row r="35" spans="1:39" s="4" customFormat="1" ht="29.25" customHeight="1" thickBot="1" x14ac:dyDescent="0.3">
      <c r="A35" s="160"/>
      <c r="B35" s="2"/>
      <c r="C35" s="2"/>
      <c r="D35" s="2"/>
      <c r="E35" s="2"/>
      <c r="F35" s="2"/>
      <c r="G35" s="2"/>
      <c r="H35" s="2"/>
      <c r="I35" s="161"/>
      <c r="J35" s="161"/>
      <c r="K35" s="161"/>
      <c r="L35" s="2"/>
      <c r="M35" s="161"/>
      <c r="N35" s="161"/>
      <c r="O35" s="161"/>
      <c r="P35" s="2"/>
      <c r="Q35" s="2"/>
      <c r="R35" s="2"/>
      <c r="S35" s="2"/>
      <c r="T35" s="2"/>
      <c r="U35" s="162"/>
      <c r="V35" s="162"/>
      <c r="W35" s="162"/>
      <c r="X35" s="162"/>
      <c r="Y35" s="162"/>
      <c r="Z35" s="162"/>
      <c r="AA35" s="162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</row>
    <row r="36" spans="1:39" s="4" customFormat="1" ht="27.75" customHeight="1" thickBot="1" x14ac:dyDescent="0.3">
      <c r="A36" s="164" t="s">
        <v>147</v>
      </c>
      <c r="B36" s="255">
        <v>1869327</v>
      </c>
      <c r="C36" s="347">
        <v>0</v>
      </c>
      <c r="D36" s="348">
        <v>1492011</v>
      </c>
      <c r="E36" s="348">
        <v>72500</v>
      </c>
      <c r="F36" s="256">
        <v>121403</v>
      </c>
      <c r="G36" s="257">
        <v>183413</v>
      </c>
      <c r="H36" s="366">
        <v>1154933</v>
      </c>
      <c r="I36" s="367">
        <v>15000</v>
      </c>
      <c r="J36" s="256">
        <v>42128</v>
      </c>
      <c r="K36" s="258">
        <v>61545</v>
      </c>
      <c r="L36" s="366">
        <v>566703</v>
      </c>
      <c r="M36" s="367">
        <v>0</v>
      </c>
      <c r="N36" s="256">
        <v>34310</v>
      </c>
      <c r="O36" s="258">
        <v>27720</v>
      </c>
      <c r="P36" s="368">
        <v>331914</v>
      </c>
      <c r="Q36" s="367">
        <v>2000</v>
      </c>
      <c r="R36" s="256">
        <v>24000</v>
      </c>
      <c r="S36" s="257">
        <v>24630</v>
      </c>
      <c r="T36" s="259">
        <v>214580</v>
      </c>
      <c r="U36" s="162"/>
      <c r="V36" s="162"/>
      <c r="W36" s="162"/>
      <c r="X36" s="162"/>
      <c r="Y36" s="162"/>
      <c r="Z36" s="162"/>
      <c r="AA36" s="162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</row>
    <row r="37" spans="1:39" ht="33.75" customHeight="1" thickBot="1" x14ac:dyDescent="0.3">
      <c r="A37" s="159"/>
      <c r="B37" s="260"/>
      <c r="C37" s="260"/>
      <c r="D37" s="260"/>
      <c r="E37" s="260"/>
      <c r="F37" s="261"/>
      <c r="G37" s="261"/>
      <c r="H37" s="260"/>
      <c r="I37" s="260"/>
      <c r="J37" s="261"/>
      <c r="K37" s="261"/>
      <c r="L37" s="260"/>
      <c r="M37" s="260"/>
      <c r="N37" s="261"/>
      <c r="O37" s="261"/>
      <c r="P37" s="260"/>
      <c r="Q37" s="260"/>
      <c r="R37" s="261"/>
      <c r="S37" s="261"/>
      <c r="T37" s="261"/>
    </row>
    <row r="38" spans="1:39" ht="39.75" customHeight="1" thickBot="1" x14ac:dyDescent="0.35">
      <c r="A38" s="165" t="s">
        <v>148</v>
      </c>
      <c r="B38" s="255">
        <f>B34+B36</f>
        <v>5853554</v>
      </c>
      <c r="C38" s="347">
        <f>C34+C36</f>
        <v>284065</v>
      </c>
      <c r="D38" s="348">
        <f>D34+D36</f>
        <v>5023043</v>
      </c>
      <c r="E38" s="348">
        <f t="shared" ref="E38:T38" si="1">E34+E36</f>
        <v>72500</v>
      </c>
      <c r="F38" s="256">
        <f t="shared" si="1"/>
        <v>235283</v>
      </c>
      <c r="G38" s="257">
        <f t="shared" si="1"/>
        <v>238663</v>
      </c>
      <c r="H38" s="366">
        <f t="shared" si="1"/>
        <v>4678444</v>
      </c>
      <c r="I38" s="367">
        <f t="shared" si="1"/>
        <v>250600</v>
      </c>
      <c r="J38" s="256">
        <f t="shared" si="1"/>
        <v>616284</v>
      </c>
      <c r="K38" s="258">
        <f t="shared" si="1"/>
        <v>187860</v>
      </c>
      <c r="L38" s="366">
        <f t="shared" si="1"/>
        <v>2772032</v>
      </c>
      <c r="M38" s="367">
        <f t="shared" si="1"/>
        <v>200000</v>
      </c>
      <c r="N38" s="256">
        <f t="shared" si="1"/>
        <v>1428386</v>
      </c>
      <c r="O38" s="258">
        <f t="shared" si="1"/>
        <v>247707</v>
      </c>
      <c r="P38" s="368">
        <f t="shared" si="1"/>
        <v>2163233</v>
      </c>
      <c r="Q38" s="367">
        <f t="shared" si="1"/>
        <v>2223</v>
      </c>
      <c r="R38" s="256">
        <f t="shared" si="1"/>
        <v>1673487</v>
      </c>
      <c r="S38" s="257">
        <f t="shared" si="1"/>
        <v>193229</v>
      </c>
      <c r="T38" s="259">
        <f t="shared" si="1"/>
        <v>3518471</v>
      </c>
    </row>
    <row r="39" spans="1:39" x14ac:dyDescent="0.2">
      <c r="R39" s="166"/>
      <c r="S39" s="166"/>
      <c r="T39" s="166"/>
    </row>
  </sheetData>
  <mergeCells count="14">
    <mergeCell ref="L10:O10"/>
    <mergeCell ref="P10:S10"/>
    <mergeCell ref="A2:T2"/>
    <mergeCell ref="A3:T3"/>
    <mergeCell ref="C9:G9"/>
    <mergeCell ref="H9:S9"/>
    <mergeCell ref="T9:T11"/>
    <mergeCell ref="B10:B11"/>
    <mergeCell ref="C10:C11"/>
    <mergeCell ref="D10:D11"/>
    <mergeCell ref="E10:E11"/>
    <mergeCell ref="F10:F11"/>
    <mergeCell ref="G10:G11"/>
    <mergeCell ref="H10:K10"/>
  </mergeCells>
  <phoneticPr fontId="38" type="noConversion"/>
  <pageMargins left="0.47244094488188981" right="0" top="0.59055118110236227" bottom="0.19685039370078741" header="0.39370078740157483" footer="0.19685039370078741"/>
  <pageSetup paperSize="9" scale="53" orientation="landscape" r:id="rId1"/>
  <headerFooter alignWithMargins="0"/>
  <ignoredErrors>
    <ignoredError sqref="B24:T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28"/>
  <sheetViews>
    <sheetView view="pageBreakPreview" topLeftCell="A11" zoomScale="70" zoomScaleNormal="70" zoomScaleSheetLayoutView="70" workbookViewId="0">
      <selection activeCell="A25" sqref="A25:XFD26"/>
    </sheetView>
  </sheetViews>
  <sheetFormatPr defaultRowHeight="12.75" x14ac:dyDescent="0.2"/>
  <cols>
    <col min="1" max="3" width="6.7109375" customWidth="1"/>
    <col min="4" max="4" width="49.7109375" customWidth="1"/>
    <col min="5" max="6" width="4.7109375" style="200" customWidth="1"/>
    <col min="7" max="7" width="5.42578125" style="200" customWidth="1"/>
    <col min="8" max="8" width="4.85546875" style="200" customWidth="1"/>
    <col min="9" max="9" width="15" customWidth="1"/>
    <col min="10" max="23" width="10.7109375" customWidth="1"/>
    <col min="24" max="24" width="12.5703125" customWidth="1"/>
    <col min="25" max="25" width="10.7109375" customWidth="1"/>
    <col min="26" max="26" width="12.140625" customWidth="1"/>
    <col min="27" max="27" width="10.7109375" customWidth="1"/>
    <col min="28" max="28" width="12.140625" customWidth="1"/>
    <col min="29" max="29" width="10.7109375" customWidth="1"/>
    <col min="30" max="30" width="12.140625" customWidth="1"/>
  </cols>
  <sheetData>
    <row r="1" spans="1:122" ht="15.75" customHeight="1" x14ac:dyDescent="0.4">
      <c r="A1" s="59"/>
      <c r="B1" s="60"/>
      <c r="C1" s="60"/>
      <c r="D1" s="167"/>
      <c r="E1" s="199"/>
      <c r="F1" s="199"/>
      <c r="G1" s="199"/>
      <c r="H1" s="199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0</v>
      </c>
      <c r="AD1" s="1330"/>
    </row>
    <row r="2" spans="1:122" ht="24.75" customHeight="1" x14ac:dyDescent="0.25">
      <c r="A2" s="6"/>
      <c r="D2" s="117" t="s">
        <v>1</v>
      </c>
      <c r="E2" s="1314" t="s">
        <v>2</v>
      </c>
      <c r="F2" s="1314"/>
      <c r="G2" s="1314"/>
      <c r="H2" s="1314"/>
      <c r="I2" s="1314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122" ht="15" customHeight="1" thickBot="1" x14ac:dyDescent="0.3">
      <c r="A3" s="1228" t="s">
        <v>154</v>
      </c>
      <c r="B3" s="1229"/>
      <c r="C3" s="1230"/>
      <c r="D3" s="180" t="s">
        <v>3</v>
      </c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122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122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122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122" s="41" customFormat="1" ht="25.5" customHeight="1" x14ac:dyDescent="0.25">
      <c r="A7" s="403"/>
      <c r="B7" s="404"/>
      <c r="C7" s="405"/>
      <c r="D7" s="170" t="s">
        <v>226</v>
      </c>
      <c r="E7" s="171" t="s">
        <v>227</v>
      </c>
      <c r="F7" s="172">
        <v>400</v>
      </c>
      <c r="G7" s="172">
        <v>2017</v>
      </c>
      <c r="H7" s="609">
        <v>2018</v>
      </c>
      <c r="I7" s="219">
        <f t="shared" ref="I7:I20" si="0">J7+K7+L7+SUM(R7:AD7)</f>
        <v>262824</v>
      </c>
      <c r="J7" s="213">
        <v>0</v>
      </c>
      <c r="K7" s="214">
        <v>0</v>
      </c>
      <c r="L7" s="310">
        <f t="shared" ref="L7:L20" si="1">M7+N7+O7+P7+Q7</f>
        <v>0</v>
      </c>
      <c r="M7" s="345">
        <v>0</v>
      </c>
      <c r="N7" s="306">
        <v>0</v>
      </c>
      <c r="O7" s="305">
        <v>0</v>
      </c>
      <c r="P7" s="215">
        <v>0</v>
      </c>
      <c r="Q7" s="216">
        <v>0</v>
      </c>
      <c r="R7" s="326">
        <v>1750</v>
      </c>
      <c r="S7" s="320">
        <v>0</v>
      </c>
      <c r="T7" s="217">
        <v>111701</v>
      </c>
      <c r="U7" s="216">
        <v>17961</v>
      </c>
      <c r="V7" s="441">
        <v>1750</v>
      </c>
      <c r="W7" s="328">
        <v>0</v>
      </c>
      <c r="X7" s="211">
        <v>111701</v>
      </c>
      <c r="Y7" s="212">
        <v>17961</v>
      </c>
      <c r="Z7" s="319">
        <v>0</v>
      </c>
      <c r="AA7" s="320">
        <v>0</v>
      </c>
      <c r="AB7" s="217">
        <v>0</v>
      </c>
      <c r="AC7" s="215">
        <v>0</v>
      </c>
      <c r="AD7" s="473">
        <v>0</v>
      </c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</row>
    <row r="8" spans="1:122" s="42" customFormat="1" ht="25.5" customHeight="1" x14ac:dyDescent="0.25">
      <c r="A8" s="407"/>
      <c r="B8" s="408"/>
      <c r="C8" s="409"/>
      <c r="D8" s="627" t="s">
        <v>228</v>
      </c>
      <c r="E8" s="621" t="s">
        <v>229</v>
      </c>
      <c r="F8" s="622">
        <v>400</v>
      </c>
      <c r="G8" s="622">
        <v>2015</v>
      </c>
      <c r="H8" s="659">
        <v>2019</v>
      </c>
      <c r="I8" s="219">
        <f t="shared" si="0"/>
        <v>421442</v>
      </c>
      <c r="J8" s="213">
        <v>0</v>
      </c>
      <c r="K8" s="214">
        <v>1500</v>
      </c>
      <c r="L8" s="310">
        <f t="shared" si="1"/>
        <v>0</v>
      </c>
      <c r="M8" s="345">
        <v>0</v>
      </c>
      <c r="N8" s="306">
        <v>0</v>
      </c>
      <c r="O8" s="305">
        <v>0</v>
      </c>
      <c r="P8" s="511">
        <v>0</v>
      </c>
      <c r="Q8" s="626">
        <v>0</v>
      </c>
      <c r="R8" s="326">
        <v>0</v>
      </c>
      <c r="S8" s="320">
        <v>0</v>
      </c>
      <c r="T8" s="217">
        <v>0</v>
      </c>
      <c r="U8" s="216">
        <v>0</v>
      </c>
      <c r="V8" s="326">
        <v>12675</v>
      </c>
      <c r="W8" s="320">
        <v>0</v>
      </c>
      <c r="X8" s="217">
        <v>178475</v>
      </c>
      <c r="Y8" s="216">
        <v>18821</v>
      </c>
      <c r="Z8" s="326">
        <v>12675</v>
      </c>
      <c r="AA8" s="320">
        <v>0</v>
      </c>
      <c r="AB8" s="217">
        <v>178475</v>
      </c>
      <c r="AC8" s="216">
        <v>18821</v>
      </c>
      <c r="AD8" s="474">
        <v>0</v>
      </c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</row>
    <row r="9" spans="1:122" s="42" customFormat="1" ht="25.5" customHeight="1" x14ac:dyDescent="0.25">
      <c r="A9" s="407"/>
      <c r="B9" s="408"/>
      <c r="C9" s="409"/>
      <c r="D9" s="170" t="s">
        <v>230</v>
      </c>
      <c r="E9" s="171" t="s">
        <v>231</v>
      </c>
      <c r="F9" s="172">
        <v>400</v>
      </c>
      <c r="G9" s="172">
        <v>2018</v>
      </c>
      <c r="H9" s="609">
        <v>2018</v>
      </c>
      <c r="I9" s="219">
        <f t="shared" si="0"/>
        <v>111730</v>
      </c>
      <c r="J9" s="213">
        <v>0</v>
      </c>
      <c r="K9" s="214">
        <v>0</v>
      </c>
      <c r="L9" s="310">
        <f t="shared" si="1"/>
        <v>0</v>
      </c>
      <c r="M9" s="345">
        <v>0</v>
      </c>
      <c r="N9" s="306">
        <v>0</v>
      </c>
      <c r="O9" s="305">
        <v>0</v>
      </c>
      <c r="P9" s="511">
        <v>0</v>
      </c>
      <c r="Q9" s="216">
        <v>0</v>
      </c>
      <c r="R9" s="326">
        <v>0</v>
      </c>
      <c r="S9" s="320">
        <v>0</v>
      </c>
      <c r="T9" s="217">
        <v>0</v>
      </c>
      <c r="U9" s="213">
        <v>0</v>
      </c>
      <c r="V9" s="326">
        <v>1425</v>
      </c>
      <c r="W9" s="320">
        <v>0</v>
      </c>
      <c r="X9" s="217">
        <v>94970</v>
      </c>
      <c r="Y9" s="216">
        <v>15335</v>
      </c>
      <c r="Z9" s="319">
        <v>0</v>
      </c>
      <c r="AA9" s="320">
        <v>0</v>
      </c>
      <c r="AB9" s="217">
        <v>0</v>
      </c>
      <c r="AC9" s="215">
        <v>0</v>
      </c>
      <c r="AD9" s="473">
        <v>0</v>
      </c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</row>
    <row r="10" spans="1:122" s="42" customFormat="1" ht="25.5" customHeight="1" x14ac:dyDescent="0.25">
      <c r="A10" s="407"/>
      <c r="B10" s="408"/>
      <c r="C10" s="409"/>
      <c r="D10" s="170" t="s">
        <v>232</v>
      </c>
      <c r="E10" s="171" t="s">
        <v>233</v>
      </c>
      <c r="F10" s="172">
        <v>400</v>
      </c>
      <c r="G10" s="172">
        <v>2019</v>
      </c>
      <c r="H10" s="609">
        <v>2019</v>
      </c>
      <c r="I10" s="219">
        <f t="shared" si="0"/>
        <v>51934</v>
      </c>
      <c r="J10" s="213">
        <v>0</v>
      </c>
      <c r="K10" s="214">
        <v>0</v>
      </c>
      <c r="L10" s="310">
        <f t="shared" si="1"/>
        <v>0</v>
      </c>
      <c r="M10" s="345">
        <v>0</v>
      </c>
      <c r="N10" s="306">
        <v>0</v>
      </c>
      <c r="O10" s="305">
        <v>0</v>
      </c>
      <c r="P10" s="511">
        <v>0</v>
      </c>
      <c r="Q10" s="216">
        <v>0</v>
      </c>
      <c r="R10" s="326">
        <v>0</v>
      </c>
      <c r="S10" s="320">
        <v>0</v>
      </c>
      <c r="T10" s="217">
        <v>0</v>
      </c>
      <c r="U10" s="213">
        <v>0</v>
      </c>
      <c r="V10" s="326">
        <v>0</v>
      </c>
      <c r="W10" s="320">
        <v>0</v>
      </c>
      <c r="X10" s="217">
        <v>0</v>
      </c>
      <c r="Y10" s="216">
        <v>0</v>
      </c>
      <c r="Z10" s="319">
        <v>791</v>
      </c>
      <c r="AA10" s="320">
        <v>0</v>
      </c>
      <c r="AB10" s="217">
        <v>44144</v>
      </c>
      <c r="AC10" s="215">
        <v>6999</v>
      </c>
      <c r="AD10" s="473">
        <v>0</v>
      </c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</row>
    <row r="11" spans="1:122" s="42" customFormat="1" ht="25.5" customHeight="1" x14ac:dyDescent="0.25">
      <c r="A11" s="407"/>
      <c r="B11" s="408"/>
      <c r="C11" s="409"/>
      <c r="D11" s="170" t="s">
        <v>234</v>
      </c>
      <c r="E11" s="171" t="s">
        <v>229</v>
      </c>
      <c r="F11" s="172">
        <v>400</v>
      </c>
      <c r="G11" s="172">
        <v>2019</v>
      </c>
      <c r="H11" s="609">
        <v>2020</v>
      </c>
      <c r="I11" s="219">
        <f t="shared" si="0"/>
        <v>222192</v>
      </c>
      <c r="J11" s="213">
        <v>0</v>
      </c>
      <c r="K11" s="214">
        <v>0</v>
      </c>
      <c r="L11" s="310">
        <f t="shared" si="1"/>
        <v>0</v>
      </c>
      <c r="M11" s="345">
        <v>0</v>
      </c>
      <c r="N11" s="306">
        <v>0</v>
      </c>
      <c r="O11" s="305">
        <v>0</v>
      </c>
      <c r="P11" s="511">
        <v>0</v>
      </c>
      <c r="Q11" s="216">
        <v>0</v>
      </c>
      <c r="R11" s="326">
        <v>0</v>
      </c>
      <c r="S11" s="320">
        <v>0</v>
      </c>
      <c r="T11" s="217">
        <v>0</v>
      </c>
      <c r="U11" s="213">
        <v>0</v>
      </c>
      <c r="V11" s="326">
        <v>0</v>
      </c>
      <c r="W11" s="320">
        <v>0</v>
      </c>
      <c r="X11" s="217">
        <v>0</v>
      </c>
      <c r="Y11" s="216">
        <v>0</v>
      </c>
      <c r="Z11" s="319">
        <v>3934</v>
      </c>
      <c r="AA11" s="320">
        <v>0</v>
      </c>
      <c r="AB11" s="217">
        <v>94433</v>
      </c>
      <c r="AC11" s="215">
        <v>12729</v>
      </c>
      <c r="AD11" s="473">
        <v>111096</v>
      </c>
      <c r="AE11" s="623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</row>
    <row r="12" spans="1:122" s="42" customFormat="1" ht="25.5" customHeight="1" x14ac:dyDescent="0.25">
      <c r="A12" s="407"/>
      <c r="B12" s="408"/>
      <c r="C12" s="624"/>
      <c r="D12" s="170" t="s">
        <v>235</v>
      </c>
      <c r="E12" s="171" t="s">
        <v>229</v>
      </c>
      <c r="F12" s="172">
        <v>400</v>
      </c>
      <c r="G12" s="172">
        <v>2016</v>
      </c>
      <c r="H12" s="609">
        <v>2017</v>
      </c>
      <c r="I12" s="219">
        <f t="shared" si="0"/>
        <v>36300</v>
      </c>
      <c r="J12" s="213">
        <v>0</v>
      </c>
      <c r="K12" s="214">
        <v>0</v>
      </c>
      <c r="L12" s="310">
        <f t="shared" si="1"/>
        <v>1000</v>
      </c>
      <c r="M12" s="345">
        <v>0</v>
      </c>
      <c r="N12" s="306">
        <v>500</v>
      </c>
      <c r="O12" s="305">
        <v>0</v>
      </c>
      <c r="P12" s="511">
        <v>0</v>
      </c>
      <c r="Q12" s="216">
        <v>500</v>
      </c>
      <c r="R12" s="326">
        <v>1831</v>
      </c>
      <c r="S12" s="320">
        <v>0</v>
      </c>
      <c r="T12" s="217">
        <v>30005</v>
      </c>
      <c r="U12" s="213">
        <v>3464</v>
      </c>
      <c r="V12" s="326">
        <v>0</v>
      </c>
      <c r="W12" s="320">
        <v>0</v>
      </c>
      <c r="X12" s="217">
        <v>0</v>
      </c>
      <c r="Y12" s="216">
        <v>0</v>
      </c>
      <c r="Z12" s="319">
        <v>0</v>
      </c>
      <c r="AA12" s="320">
        <v>0</v>
      </c>
      <c r="AB12" s="217">
        <v>0</v>
      </c>
      <c r="AC12" s="215">
        <v>0</v>
      </c>
      <c r="AD12" s="473">
        <v>0</v>
      </c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</row>
    <row r="13" spans="1:122" s="42" customFormat="1" ht="25.5" customHeight="1" x14ac:dyDescent="0.25">
      <c r="A13" s="407"/>
      <c r="B13" s="408"/>
      <c r="C13" s="409"/>
      <c r="D13" s="628" t="s">
        <v>236</v>
      </c>
      <c r="E13" s="502" t="s">
        <v>237</v>
      </c>
      <c r="F13" s="502">
        <v>400</v>
      </c>
      <c r="G13" s="502">
        <v>2017</v>
      </c>
      <c r="H13" s="462">
        <v>2020</v>
      </c>
      <c r="I13" s="219">
        <f t="shared" si="0"/>
        <v>1677000</v>
      </c>
      <c r="J13" s="213">
        <v>0</v>
      </c>
      <c r="K13" s="214">
        <v>0</v>
      </c>
      <c r="L13" s="310">
        <f t="shared" si="1"/>
        <v>2000</v>
      </c>
      <c r="M13" s="345">
        <v>0</v>
      </c>
      <c r="N13" s="306">
        <v>1000</v>
      </c>
      <c r="O13" s="305">
        <v>0</v>
      </c>
      <c r="P13" s="511">
        <v>0</v>
      </c>
      <c r="Q13" s="216">
        <v>1000</v>
      </c>
      <c r="R13" s="326">
        <v>1000</v>
      </c>
      <c r="S13" s="320">
        <v>0</v>
      </c>
      <c r="T13" s="217">
        <v>0</v>
      </c>
      <c r="U13" s="213">
        <v>1000</v>
      </c>
      <c r="V13" s="326">
        <v>0</v>
      </c>
      <c r="W13" s="320">
        <v>0</v>
      </c>
      <c r="X13" s="217">
        <v>0</v>
      </c>
      <c r="Y13" s="216">
        <v>0</v>
      </c>
      <c r="Z13" s="319">
        <v>60000</v>
      </c>
      <c r="AA13" s="320">
        <v>0</v>
      </c>
      <c r="AB13" s="217">
        <v>680000</v>
      </c>
      <c r="AC13" s="215">
        <v>60000</v>
      </c>
      <c r="AD13" s="219">
        <v>873000</v>
      </c>
      <c r="AE13" s="623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</row>
    <row r="14" spans="1:122" s="42" customFormat="1" ht="25.5" customHeight="1" x14ac:dyDescent="0.25">
      <c r="A14" s="407"/>
      <c r="B14" s="408"/>
      <c r="C14" s="409"/>
      <c r="D14" s="627" t="s">
        <v>238</v>
      </c>
      <c r="E14" s="502" t="s">
        <v>239</v>
      </c>
      <c r="F14" s="502">
        <v>400</v>
      </c>
      <c r="G14" s="502">
        <v>2016</v>
      </c>
      <c r="H14" s="462">
        <v>2018</v>
      </c>
      <c r="I14" s="219">
        <f t="shared" si="0"/>
        <v>81300</v>
      </c>
      <c r="J14" s="213">
        <v>0</v>
      </c>
      <c r="K14" s="214">
        <v>0</v>
      </c>
      <c r="L14" s="310">
        <f t="shared" si="1"/>
        <v>1000</v>
      </c>
      <c r="M14" s="345">
        <v>0</v>
      </c>
      <c r="N14" s="306">
        <v>1000</v>
      </c>
      <c r="O14" s="305">
        <v>0</v>
      </c>
      <c r="P14" s="511">
        <v>0</v>
      </c>
      <c r="Q14" s="216">
        <v>0</v>
      </c>
      <c r="R14" s="326">
        <v>1000</v>
      </c>
      <c r="S14" s="320">
        <v>0</v>
      </c>
      <c r="T14" s="217">
        <v>0</v>
      </c>
      <c r="U14" s="213">
        <v>0</v>
      </c>
      <c r="V14" s="326">
        <v>11895</v>
      </c>
      <c r="W14" s="320">
        <v>0</v>
      </c>
      <c r="X14" s="217">
        <v>67405</v>
      </c>
      <c r="Y14" s="216">
        <v>0</v>
      </c>
      <c r="Z14" s="319">
        <v>0</v>
      </c>
      <c r="AA14" s="320">
        <v>0</v>
      </c>
      <c r="AB14" s="217">
        <v>0</v>
      </c>
      <c r="AC14" s="215">
        <v>0</v>
      </c>
      <c r="AD14" s="473">
        <v>0</v>
      </c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</row>
    <row r="15" spans="1:122" s="42" customFormat="1" ht="25.5" customHeight="1" x14ac:dyDescent="0.25">
      <c r="A15" s="407"/>
      <c r="B15" s="408"/>
      <c r="C15" s="624"/>
      <c r="D15" s="627" t="s">
        <v>240</v>
      </c>
      <c r="E15" s="502" t="s">
        <v>239</v>
      </c>
      <c r="F15" s="502">
        <v>400</v>
      </c>
      <c r="G15" s="502">
        <v>2016</v>
      </c>
      <c r="H15" s="462">
        <v>2018</v>
      </c>
      <c r="I15" s="219">
        <f t="shared" si="0"/>
        <v>130000</v>
      </c>
      <c r="J15" s="213">
        <v>0</v>
      </c>
      <c r="K15" s="214">
        <v>0</v>
      </c>
      <c r="L15" s="310">
        <f t="shared" si="1"/>
        <v>2000</v>
      </c>
      <c r="M15" s="345">
        <v>0</v>
      </c>
      <c r="N15" s="306">
        <v>2000</v>
      </c>
      <c r="O15" s="305">
        <v>0</v>
      </c>
      <c r="P15" s="511">
        <v>0</v>
      </c>
      <c r="Q15" s="216">
        <v>0</v>
      </c>
      <c r="R15" s="326">
        <v>9600</v>
      </c>
      <c r="S15" s="320">
        <v>0</v>
      </c>
      <c r="T15" s="217">
        <v>54400</v>
      </c>
      <c r="U15" s="213">
        <v>0</v>
      </c>
      <c r="V15" s="326">
        <v>9600</v>
      </c>
      <c r="W15" s="320">
        <v>0</v>
      </c>
      <c r="X15" s="217">
        <v>54400</v>
      </c>
      <c r="Y15" s="216">
        <v>0</v>
      </c>
      <c r="Z15" s="319">
        <v>0</v>
      </c>
      <c r="AA15" s="320">
        <v>0</v>
      </c>
      <c r="AB15" s="217">
        <v>0</v>
      </c>
      <c r="AC15" s="215">
        <v>0</v>
      </c>
      <c r="AD15" s="219">
        <v>0</v>
      </c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</row>
    <row r="16" spans="1:122" s="42" customFormat="1" ht="25.5" customHeight="1" x14ac:dyDescent="0.25">
      <c r="A16" s="407"/>
      <c r="B16" s="408"/>
      <c r="C16" s="409"/>
      <c r="D16" s="628" t="s">
        <v>241</v>
      </c>
      <c r="E16" s="625" t="s">
        <v>239</v>
      </c>
      <c r="F16" s="502">
        <v>400</v>
      </c>
      <c r="G16" s="502">
        <v>2017</v>
      </c>
      <c r="H16" s="462">
        <v>2019</v>
      </c>
      <c r="I16" s="219">
        <f t="shared" si="0"/>
        <v>151000</v>
      </c>
      <c r="J16" s="213">
        <v>0</v>
      </c>
      <c r="K16" s="214">
        <v>0</v>
      </c>
      <c r="L16" s="310">
        <f t="shared" si="1"/>
        <v>0</v>
      </c>
      <c r="M16" s="345">
        <v>0</v>
      </c>
      <c r="N16" s="306">
        <v>0</v>
      </c>
      <c r="O16" s="305">
        <v>0</v>
      </c>
      <c r="P16" s="511">
        <v>0</v>
      </c>
      <c r="Q16" s="216">
        <v>0</v>
      </c>
      <c r="R16" s="326">
        <v>1000</v>
      </c>
      <c r="S16" s="320">
        <v>0</v>
      </c>
      <c r="T16" s="217">
        <v>0</v>
      </c>
      <c r="U16" s="213">
        <v>0</v>
      </c>
      <c r="V16" s="326">
        <v>10500</v>
      </c>
      <c r="W16" s="320">
        <v>0</v>
      </c>
      <c r="X16" s="217">
        <v>59500</v>
      </c>
      <c r="Y16" s="216">
        <v>0</v>
      </c>
      <c r="Z16" s="319">
        <v>12000</v>
      </c>
      <c r="AA16" s="320">
        <v>0</v>
      </c>
      <c r="AB16" s="217">
        <v>68000</v>
      </c>
      <c r="AC16" s="215">
        <v>0</v>
      </c>
      <c r="AD16" s="219">
        <v>0</v>
      </c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</row>
    <row r="17" spans="1:122" s="42" customFormat="1" ht="25.5" customHeight="1" x14ac:dyDescent="0.25">
      <c r="A17" s="407"/>
      <c r="B17" s="408"/>
      <c r="C17" s="409"/>
      <c r="D17" s="627" t="s">
        <v>242</v>
      </c>
      <c r="E17" s="625" t="s">
        <v>237</v>
      </c>
      <c r="F17" s="502">
        <v>400</v>
      </c>
      <c r="G17" s="502">
        <v>2017</v>
      </c>
      <c r="H17" s="462">
        <v>2019</v>
      </c>
      <c r="I17" s="219">
        <f t="shared" si="0"/>
        <v>90000</v>
      </c>
      <c r="J17" s="213">
        <v>0</v>
      </c>
      <c r="K17" s="214">
        <v>0</v>
      </c>
      <c r="L17" s="310">
        <f t="shared" si="1"/>
        <v>0</v>
      </c>
      <c r="M17" s="345">
        <v>0</v>
      </c>
      <c r="N17" s="306">
        <v>0</v>
      </c>
      <c r="O17" s="305">
        <v>0</v>
      </c>
      <c r="P17" s="215">
        <v>0</v>
      </c>
      <c r="Q17" s="216">
        <v>0</v>
      </c>
      <c r="R17" s="326">
        <v>2000</v>
      </c>
      <c r="S17" s="320">
        <v>0</v>
      </c>
      <c r="T17" s="217">
        <v>0</v>
      </c>
      <c r="U17" s="213">
        <v>0</v>
      </c>
      <c r="V17" s="326">
        <v>38000</v>
      </c>
      <c r="W17" s="320">
        <v>0</v>
      </c>
      <c r="X17" s="217">
        <v>0</v>
      </c>
      <c r="Y17" s="216">
        <v>0</v>
      </c>
      <c r="Z17" s="319">
        <v>50000</v>
      </c>
      <c r="AA17" s="320">
        <v>0</v>
      </c>
      <c r="AB17" s="217">
        <v>0</v>
      </c>
      <c r="AC17" s="215">
        <v>0</v>
      </c>
      <c r="AD17" s="219">
        <v>0</v>
      </c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</row>
    <row r="18" spans="1:122" s="42" customFormat="1" ht="25.5" customHeight="1" x14ac:dyDescent="0.25">
      <c r="A18" s="407"/>
      <c r="B18" s="408"/>
      <c r="C18" s="409"/>
      <c r="D18" s="627" t="s">
        <v>243</v>
      </c>
      <c r="E18" s="625" t="s">
        <v>239</v>
      </c>
      <c r="F18" s="502">
        <v>400</v>
      </c>
      <c r="G18" s="502">
        <v>2018</v>
      </c>
      <c r="H18" s="462">
        <v>2019</v>
      </c>
      <c r="I18" s="219">
        <f t="shared" si="0"/>
        <v>30000</v>
      </c>
      <c r="J18" s="213">
        <v>0</v>
      </c>
      <c r="K18" s="214">
        <v>0</v>
      </c>
      <c r="L18" s="310">
        <f t="shared" si="1"/>
        <v>0</v>
      </c>
      <c r="M18" s="345">
        <v>0</v>
      </c>
      <c r="N18" s="306">
        <v>0</v>
      </c>
      <c r="O18" s="305">
        <v>0</v>
      </c>
      <c r="P18" s="215">
        <v>0</v>
      </c>
      <c r="Q18" s="216">
        <v>0</v>
      </c>
      <c r="R18" s="326">
        <v>0</v>
      </c>
      <c r="S18" s="320">
        <v>0</v>
      </c>
      <c r="T18" s="217">
        <v>0</v>
      </c>
      <c r="U18" s="213">
        <v>0</v>
      </c>
      <c r="V18" s="326">
        <v>1000</v>
      </c>
      <c r="W18" s="320">
        <v>0</v>
      </c>
      <c r="X18" s="217">
        <v>0</v>
      </c>
      <c r="Y18" s="216">
        <v>0</v>
      </c>
      <c r="Z18" s="319">
        <v>29000</v>
      </c>
      <c r="AA18" s="320">
        <v>0</v>
      </c>
      <c r="AB18" s="217">
        <v>0</v>
      </c>
      <c r="AC18" s="215">
        <v>0</v>
      </c>
      <c r="AD18" s="219">
        <v>0</v>
      </c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</row>
    <row r="19" spans="1:122" s="42" customFormat="1" ht="25.5" customHeight="1" x14ac:dyDescent="0.25">
      <c r="A19" s="407"/>
      <c r="B19" s="408"/>
      <c r="C19" s="409"/>
      <c r="D19" s="628" t="s">
        <v>244</v>
      </c>
      <c r="E19" s="502" t="s">
        <v>229</v>
      </c>
      <c r="F19" s="502">
        <v>400</v>
      </c>
      <c r="G19" s="502">
        <v>2017</v>
      </c>
      <c r="H19" s="462">
        <v>2018</v>
      </c>
      <c r="I19" s="219">
        <f t="shared" si="0"/>
        <v>25000</v>
      </c>
      <c r="J19" s="213">
        <v>0</v>
      </c>
      <c r="K19" s="214">
        <v>0</v>
      </c>
      <c r="L19" s="310">
        <f t="shared" si="1"/>
        <v>0</v>
      </c>
      <c r="M19" s="345">
        <v>0</v>
      </c>
      <c r="N19" s="306">
        <v>0</v>
      </c>
      <c r="O19" s="305">
        <v>0</v>
      </c>
      <c r="P19" s="215">
        <v>0</v>
      </c>
      <c r="Q19" s="216">
        <v>0</v>
      </c>
      <c r="R19" s="326">
        <v>1000</v>
      </c>
      <c r="S19" s="320">
        <v>0</v>
      </c>
      <c r="T19" s="217">
        <v>0</v>
      </c>
      <c r="U19" s="213">
        <v>0</v>
      </c>
      <c r="V19" s="326">
        <v>24000</v>
      </c>
      <c r="W19" s="320">
        <v>0</v>
      </c>
      <c r="X19" s="217">
        <v>0</v>
      </c>
      <c r="Y19" s="216">
        <v>0</v>
      </c>
      <c r="Z19" s="319">
        <v>0</v>
      </c>
      <c r="AA19" s="320">
        <v>0</v>
      </c>
      <c r="AB19" s="217">
        <v>0</v>
      </c>
      <c r="AC19" s="215">
        <v>0</v>
      </c>
      <c r="AD19" s="219">
        <v>0</v>
      </c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</row>
    <row r="20" spans="1:122" s="42" customFormat="1" ht="25.5" customHeight="1" thickBot="1" x14ac:dyDescent="0.3">
      <c r="A20" s="407"/>
      <c r="B20" s="408"/>
      <c r="C20" s="409"/>
      <c r="D20" s="627" t="s">
        <v>245</v>
      </c>
      <c r="E20" s="502"/>
      <c r="F20" s="502">
        <v>400</v>
      </c>
      <c r="G20" s="502">
        <v>2016</v>
      </c>
      <c r="H20" s="462">
        <v>2016</v>
      </c>
      <c r="I20" s="219">
        <f t="shared" si="0"/>
        <v>3000</v>
      </c>
      <c r="J20" s="213">
        <v>0</v>
      </c>
      <c r="K20" s="214">
        <v>0</v>
      </c>
      <c r="L20" s="310">
        <f t="shared" si="1"/>
        <v>3000</v>
      </c>
      <c r="M20" s="345">
        <v>0</v>
      </c>
      <c r="N20" s="306">
        <v>3000</v>
      </c>
      <c r="O20" s="305">
        <v>0</v>
      </c>
      <c r="P20" s="215">
        <v>0</v>
      </c>
      <c r="Q20" s="216">
        <v>0</v>
      </c>
      <c r="R20" s="326">
        <v>0</v>
      </c>
      <c r="S20" s="320">
        <v>0</v>
      </c>
      <c r="T20" s="217">
        <v>0</v>
      </c>
      <c r="U20" s="216">
        <v>0</v>
      </c>
      <c r="V20" s="326">
        <v>0</v>
      </c>
      <c r="W20" s="320">
        <v>0</v>
      </c>
      <c r="X20" s="217">
        <v>0</v>
      </c>
      <c r="Y20" s="216">
        <v>0</v>
      </c>
      <c r="Z20" s="319">
        <v>0</v>
      </c>
      <c r="AA20" s="320">
        <v>0</v>
      </c>
      <c r="AB20" s="217">
        <v>0</v>
      </c>
      <c r="AC20" s="215">
        <v>0</v>
      </c>
      <c r="AD20" s="219">
        <v>0</v>
      </c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</row>
    <row r="21" spans="1:122" s="58" customFormat="1" ht="25.5" customHeight="1" thickBot="1" x14ac:dyDescent="0.3">
      <c r="A21" s="542"/>
      <c r="B21" s="543"/>
      <c r="C21" s="629"/>
      <c r="D21" s="1331" t="s">
        <v>261</v>
      </c>
      <c r="E21" s="1332"/>
      <c r="F21" s="1332"/>
      <c r="G21" s="1332"/>
      <c r="H21" s="1332"/>
      <c r="I21" s="1332"/>
      <c r="J21" s="1332"/>
      <c r="K21" s="1332"/>
      <c r="L21" s="1332"/>
      <c r="M21" s="1332"/>
      <c r="N21" s="1332"/>
      <c r="O21" s="1332"/>
      <c r="P21" s="1332"/>
      <c r="Q21" s="1332"/>
      <c r="R21" s="1332"/>
      <c r="S21" s="1332"/>
      <c r="T21" s="1332"/>
      <c r="U21" s="1332"/>
      <c r="V21" s="1332"/>
      <c r="W21" s="1332"/>
      <c r="X21" s="1332"/>
      <c r="Y21" s="1332"/>
      <c r="Z21" s="1332"/>
      <c r="AA21" s="1332"/>
      <c r="AB21" s="1332"/>
      <c r="AC21" s="1332"/>
      <c r="AD21" s="1333"/>
    </row>
    <row r="22" spans="1:122" s="58" customFormat="1" ht="25.5" customHeight="1" x14ac:dyDescent="0.25">
      <c r="A22" s="542"/>
      <c r="B22" s="543"/>
      <c r="C22" s="629"/>
      <c r="D22" s="632" t="s">
        <v>246</v>
      </c>
      <c r="E22" s="631"/>
      <c r="F22" s="173">
        <v>400</v>
      </c>
      <c r="G22" s="173">
        <v>2016</v>
      </c>
      <c r="H22" s="660">
        <v>2016</v>
      </c>
      <c r="I22" s="634">
        <f>J22+K22+L22+SUM(R22:AD22)</f>
        <v>2420</v>
      </c>
      <c r="J22" s="638">
        <v>0</v>
      </c>
      <c r="K22" s="639">
        <v>0</v>
      </c>
      <c r="L22" s="635">
        <f t="shared" ref="L22:L32" si="2">M22+N22+O22+P22+Q22</f>
        <v>2420</v>
      </c>
      <c r="M22" s="641">
        <v>0</v>
      </c>
      <c r="N22" s="411">
        <v>2420</v>
      </c>
      <c r="O22" s="412">
        <v>0</v>
      </c>
      <c r="P22" s="294">
        <v>0</v>
      </c>
      <c r="Q22" s="243">
        <v>0</v>
      </c>
      <c r="R22" s="343">
        <v>0</v>
      </c>
      <c r="S22" s="342">
        <v>0</v>
      </c>
      <c r="T22" s="292">
        <v>0</v>
      </c>
      <c r="U22" s="293">
        <v>0</v>
      </c>
      <c r="V22" s="343">
        <v>0</v>
      </c>
      <c r="W22" s="342">
        <v>0</v>
      </c>
      <c r="X22" s="292">
        <v>0</v>
      </c>
      <c r="Y22" s="243">
        <v>0</v>
      </c>
      <c r="Z22" s="341">
        <v>0</v>
      </c>
      <c r="AA22" s="342">
        <v>0</v>
      </c>
      <c r="AB22" s="292">
        <v>0</v>
      </c>
      <c r="AC22" s="294">
        <v>0</v>
      </c>
      <c r="AD22" s="241">
        <v>0</v>
      </c>
    </row>
    <row r="23" spans="1:122" s="58" customFormat="1" ht="25.5" customHeight="1" x14ac:dyDescent="0.25">
      <c r="A23" s="542"/>
      <c r="B23" s="543"/>
      <c r="C23" s="629"/>
      <c r="D23" s="421" t="s">
        <v>247</v>
      </c>
      <c r="E23" s="53" t="s">
        <v>239</v>
      </c>
      <c r="F23" s="54">
        <v>400</v>
      </c>
      <c r="G23" s="173">
        <v>2016</v>
      </c>
      <c r="H23" s="660">
        <v>2016</v>
      </c>
      <c r="I23" s="634">
        <f>J23+K23+L23+SUM(R23:AD23)</f>
        <v>33212</v>
      </c>
      <c r="J23" s="294">
        <v>0</v>
      </c>
      <c r="K23" s="639">
        <v>0</v>
      </c>
      <c r="L23" s="653">
        <f t="shared" si="2"/>
        <v>33212</v>
      </c>
      <c r="M23" s="636">
        <v>0</v>
      </c>
      <c r="N23" s="337">
        <v>33212</v>
      </c>
      <c r="O23" s="336">
        <v>0</v>
      </c>
      <c r="P23" s="238">
        <v>0</v>
      </c>
      <c r="Q23" s="242">
        <v>0</v>
      </c>
      <c r="R23" s="343">
        <v>0</v>
      </c>
      <c r="S23" s="342">
        <v>0</v>
      </c>
      <c r="T23" s="292">
        <v>0</v>
      </c>
      <c r="U23" s="293">
        <v>0</v>
      </c>
      <c r="V23" s="343">
        <v>0</v>
      </c>
      <c r="W23" s="342">
        <v>0</v>
      </c>
      <c r="X23" s="292">
        <v>0</v>
      </c>
      <c r="Y23" s="243">
        <v>0</v>
      </c>
      <c r="Z23" s="341">
        <v>0</v>
      </c>
      <c r="AA23" s="342">
        <v>0</v>
      </c>
      <c r="AB23" s="292">
        <v>0</v>
      </c>
      <c r="AC23" s="294">
        <v>0</v>
      </c>
      <c r="AD23" s="241">
        <v>0</v>
      </c>
    </row>
    <row r="24" spans="1:122" s="58" customFormat="1" ht="25.5" customHeight="1" x14ac:dyDescent="0.25">
      <c r="A24" s="542"/>
      <c r="B24" s="543"/>
      <c r="C24" s="629"/>
      <c r="D24" s="642" t="s">
        <v>248</v>
      </c>
      <c r="E24" s="53" t="s">
        <v>231</v>
      </c>
      <c r="F24" s="54">
        <v>400</v>
      </c>
      <c r="G24" s="173">
        <v>2016</v>
      </c>
      <c r="H24" s="660">
        <v>2016</v>
      </c>
      <c r="I24" s="241">
        <f t="shared" ref="I24:I34" si="3">J24+K24+L24+SUM(R24:AD24)</f>
        <v>2299</v>
      </c>
      <c r="J24" s="238">
        <v>0</v>
      </c>
      <c r="K24" s="1195">
        <v>0</v>
      </c>
      <c r="L24" s="653">
        <f t="shared" si="2"/>
        <v>2299</v>
      </c>
      <c r="M24" s="636">
        <v>0</v>
      </c>
      <c r="N24" s="337">
        <v>2299</v>
      </c>
      <c r="O24" s="336">
        <v>0</v>
      </c>
      <c r="P24" s="238">
        <v>0</v>
      </c>
      <c r="Q24" s="242">
        <v>0</v>
      </c>
      <c r="R24" s="343">
        <v>0</v>
      </c>
      <c r="S24" s="342">
        <v>0</v>
      </c>
      <c r="T24" s="292">
        <v>0</v>
      </c>
      <c r="U24" s="293">
        <v>0</v>
      </c>
      <c r="V24" s="343">
        <v>0</v>
      </c>
      <c r="W24" s="342">
        <v>0</v>
      </c>
      <c r="X24" s="292">
        <v>0</v>
      </c>
      <c r="Y24" s="243">
        <v>0</v>
      </c>
      <c r="Z24" s="341">
        <v>0</v>
      </c>
      <c r="AA24" s="342">
        <v>0</v>
      </c>
      <c r="AB24" s="292">
        <v>0</v>
      </c>
      <c r="AC24" s="294">
        <v>0</v>
      </c>
      <c r="AD24" s="241">
        <v>0</v>
      </c>
    </row>
    <row r="25" spans="1:122" s="58" customFormat="1" ht="25.5" customHeight="1" x14ac:dyDescent="0.25">
      <c r="A25" s="542"/>
      <c r="B25" s="543"/>
      <c r="C25" s="629"/>
      <c r="D25" s="421" t="s">
        <v>249</v>
      </c>
      <c r="E25" s="53" t="s">
        <v>237</v>
      </c>
      <c r="F25" s="54">
        <v>400</v>
      </c>
      <c r="G25" s="173">
        <v>2016</v>
      </c>
      <c r="H25" s="660">
        <v>2016</v>
      </c>
      <c r="I25" s="241">
        <f t="shared" si="3"/>
        <v>5445</v>
      </c>
      <c r="J25" s="238">
        <v>0</v>
      </c>
      <c r="K25" s="1195">
        <v>0</v>
      </c>
      <c r="L25" s="653">
        <f t="shared" si="2"/>
        <v>5445</v>
      </c>
      <c r="M25" s="636">
        <v>0</v>
      </c>
      <c r="N25" s="337">
        <v>5445</v>
      </c>
      <c r="O25" s="336">
        <v>0</v>
      </c>
      <c r="P25" s="238">
        <v>0</v>
      </c>
      <c r="Q25" s="242">
        <v>0</v>
      </c>
      <c r="R25" s="343">
        <v>0</v>
      </c>
      <c r="S25" s="342">
        <v>0</v>
      </c>
      <c r="T25" s="292">
        <v>0</v>
      </c>
      <c r="U25" s="293">
        <v>0</v>
      </c>
      <c r="V25" s="343">
        <v>0</v>
      </c>
      <c r="W25" s="342">
        <v>0</v>
      </c>
      <c r="X25" s="292">
        <v>0</v>
      </c>
      <c r="Y25" s="243">
        <v>0</v>
      </c>
      <c r="Z25" s="341">
        <v>0</v>
      </c>
      <c r="AA25" s="342">
        <v>0</v>
      </c>
      <c r="AB25" s="292">
        <v>0</v>
      </c>
      <c r="AC25" s="294">
        <v>0</v>
      </c>
      <c r="AD25" s="241">
        <v>0</v>
      </c>
    </row>
    <row r="26" spans="1:122" s="58" customFormat="1" ht="25.5" customHeight="1" x14ac:dyDescent="0.25">
      <c r="A26" s="542"/>
      <c r="B26" s="543"/>
      <c r="C26" s="629"/>
      <c r="D26" s="421" t="s">
        <v>250</v>
      </c>
      <c r="E26" s="53" t="s">
        <v>237</v>
      </c>
      <c r="F26" s="54">
        <v>400</v>
      </c>
      <c r="G26" s="173">
        <v>2016</v>
      </c>
      <c r="H26" s="660">
        <v>2016</v>
      </c>
      <c r="I26" s="241">
        <f t="shared" si="3"/>
        <v>5082</v>
      </c>
      <c r="J26" s="238">
        <v>0</v>
      </c>
      <c r="K26" s="1195">
        <v>0</v>
      </c>
      <c r="L26" s="653">
        <f t="shared" si="2"/>
        <v>5082</v>
      </c>
      <c r="M26" s="636">
        <v>0</v>
      </c>
      <c r="N26" s="337">
        <v>5082</v>
      </c>
      <c r="O26" s="336">
        <v>0</v>
      </c>
      <c r="P26" s="238">
        <v>0</v>
      </c>
      <c r="Q26" s="242">
        <v>0</v>
      </c>
      <c r="R26" s="343">
        <v>0</v>
      </c>
      <c r="S26" s="342">
        <v>0</v>
      </c>
      <c r="T26" s="292">
        <v>0</v>
      </c>
      <c r="U26" s="293">
        <v>0</v>
      </c>
      <c r="V26" s="343">
        <v>0</v>
      </c>
      <c r="W26" s="342">
        <v>0</v>
      </c>
      <c r="X26" s="292">
        <v>0</v>
      </c>
      <c r="Y26" s="243">
        <v>0</v>
      </c>
      <c r="Z26" s="341">
        <v>0</v>
      </c>
      <c r="AA26" s="342">
        <v>0</v>
      </c>
      <c r="AB26" s="292">
        <v>0</v>
      </c>
      <c r="AC26" s="294">
        <v>0</v>
      </c>
      <c r="AD26" s="241">
        <v>0</v>
      </c>
    </row>
    <row r="27" spans="1:122" s="58" customFormat="1" ht="25.5" customHeight="1" x14ac:dyDescent="0.25">
      <c r="A27" s="542"/>
      <c r="B27" s="543"/>
      <c r="C27" s="629"/>
      <c r="D27" s="421" t="s">
        <v>251</v>
      </c>
      <c r="E27" s="53" t="s">
        <v>227</v>
      </c>
      <c r="F27" s="54">
        <v>400</v>
      </c>
      <c r="G27" s="173">
        <v>2016</v>
      </c>
      <c r="H27" s="660">
        <v>2016</v>
      </c>
      <c r="I27" s="241">
        <f t="shared" si="3"/>
        <v>3388</v>
      </c>
      <c r="J27" s="238">
        <v>0</v>
      </c>
      <c r="K27" s="1195">
        <v>0</v>
      </c>
      <c r="L27" s="653">
        <f t="shared" si="2"/>
        <v>3388</v>
      </c>
      <c r="M27" s="636">
        <v>0</v>
      </c>
      <c r="N27" s="337">
        <v>3388</v>
      </c>
      <c r="O27" s="336">
        <v>0</v>
      </c>
      <c r="P27" s="238">
        <v>0</v>
      </c>
      <c r="Q27" s="242">
        <v>0</v>
      </c>
      <c r="R27" s="343">
        <v>0</v>
      </c>
      <c r="S27" s="342">
        <v>0</v>
      </c>
      <c r="T27" s="292">
        <v>0</v>
      </c>
      <c r="U27" s="293">
        <v>0</v>
      </c>
      <c r="V27" s="343">
        <v>0</v>
      </c>
      <c r="W27" s="342">
        <v>0</v>
      </c>
      <c r="X27" s="292">
        <v>0</v>
      </c>
      <c r="Y27" s="243">
        <v>0</v>
      </c>
      <c r="Z27" s="341">
        <v>0</v>
      </c>
      <c r="AA27" s="342">
        <v>0</v>
      </c>
      <c r="AB27" s="292">
        <v>0</v>
      </c>
      <c r="AC27" s="294">
        <v>0</v>
      </c>
      <c r="AD27" s="241">
        <v>0</v>
      </c>
    </row>
    <row r="28" spans="1:122" s="58" customFormat="1" ht="25.5" customHeight="1" x14ac:dyDescent="0.25">
      <c r="A28" s="542"/>
      <c r="B28" s="543"/>
      <c r="C28" s="629"/>
      <c r="D28" s="421" t="s">
        <v>252</v>
      </c>
      <c r="E28" s="53" t="s">
        <v>237</v>
      </c>
      <c r="F28" s="54">
        <v>400</v>
      </c>
      <c r="G28" s="173">
        <v>2016</v>
      </c>
      <c r="H28" s="660">
        <v>2016</v>
      </c>
      <c r="I28" s="241">
        <f t="shared" si="3"/>
        <v>2299</v>
      </c>
      <c r="J28" s="238">
        <v>0</v>
      </c>
      <c r="K28" s="1195">
        <v>0</v>
      </c>
      <c r="L28" s="653">
        <f t="shared" si="2"/>
        <v>2299</v>
      </c>
      <c r="M28" s="636">
        <v>0</v>
      </c>
      <c r="N28" s="337">
        <v>2299</v>
      </c>
      <c r="O28" s="336">
        <v>0</v>
      </c>
      <c r="P28" s="238">
        <v>0</v>
      </c>
      <c r="Q28" s="242">
        <v>0</v>
      </c>
      <c r="R28" s="343">
        <v>0</v>
      </c>
      <c r="S28" s="342">
        <v>0</v>
      </c>
      <c r="T28" s="292">
        <v>0</v>
      </c>
      <c r="U28" s="293">
        <v>0</v>
      </c>
      <c r="V28" s="343">
        <v>0</v>
      </c>
      <c r="W28" s="342">
        <v>0</v>
      </c>
      <c r="X28" s="292">
        <v>0</v>
      </c>
      <c r="Y28" s="243">
        <v>0</v>
      </c>
      <c r="Z28" s="341">
        <v>0</v>
      </c>
      <c r="AA28" s="342">
        <v>0</v>
      </c>
      <c r="AB28" s="292">
        <v>0</v>
      </c>
      <c r="AC28" s="294">
        <v>0</v>
      </c>
      <c r="AD28" s="241">
        <v>0</v>
      </c>
    </row>
    <row r="29" spans="1:122" s="58" customFormat="1" ht="25.5" customHeight="1" x14ac:dyDescent="0.25">
      <c r="A29" s="542"/>
      <c r="B29" s="543"/>
      <c r="C29" s="629"/>
      <c r="D29" s="421" t="s">
        <v>253</v>
      </c>
      <c r="E29" s="53" t="s">
        <v>254</v>
      </c>
      <c r="F29" s="54">
        <v>400</v>
      </c>
      <c r="G29" s="173">
        <v>2016</v>
      </c>
      <c r="H29" s="660">
        <v>2016</v>
      </c>
      <c r="I29" s="241">
        <f t="shared" si="3"/>
        <v>2299</v>
      </c>
      <c r="J29" s="238">
        <v>0</v>
      </c>
      <c r="K29" s="1195">
        <v>0</v>
      </c>
      <c r="L29" s="653">
        <f t="shared" si="2"/>
        <v>2299</v>
      </c>
      <c r="M29" s="636">
        <v>0</v>
      </c>
      <c r="N29" s="337">
        <v>2299</v>
      </c>
      <c r="O29" s="336">
        <v>0</v>
      </c>
      <c r="P29" s="238">
        <v>0</v>
      </c>
      <c r="Q29" s="242">
        <v>0</v>
      </c>
      <c r="R29" s="343">
        <v>0</v>
      </c>
      <c r="S29" s="342">
        <v>0</v>
      </c>
      <c r="T29" s="292">
        <v>0</v>
      </c>
      <c r="U29" s="293">
        <v>0</v>
      </c>
      <c r="V29" s="343">
        <v>0</v>
      </c>
      <c r="W29" s="342">
        <v>0</v>
      </c>
      <c r="X29" s="292">
        <v>0</v>
      </c>
      <c r="Y29" s="243">
        <v>0</v>
      </c>
      <c r="Z29" s="341">
        <v>0</v>
      </c>
      <c r="AA29" s="342">
        <v>0</v>
      </c>
      <c r="AB29" s="292">
        <v>0</v>
      </c>
      <c r="AC29" s="294">
        <v>0</v>
      </c>
      <c r="AD29" s="241">
        <v>0</v>
      </c>
    </row>
    <row r="30" spans="1:122" s="58" customFormat="1" ht="25.5" customHeight="1" x14ac:dyDescent="0.25">
      <c r="A30" s="542"/>
      <c r="B30" s="543"/>
      <c r="C30" s="629"/>
      <c r="D30" s="421" t="s">
        <v>255</v>
      </c>
      <c r="E30" s="53" t="s">
        <v>256</v>
      </c>
      <c r="F30" s="54">
        <v>400</v>
      </c>
      <c r="G30" s="173">
        <v>2016</v>
      </c>
      <c r="H30" s="660">
        <v>2016</v>
      </c>
      <c r="I30" s="241">
        <f t="shared" si="3"/>
        <v>2299</v>
      </c>
      <c r="J30" s="238">
        <v>0</v>
      </c>
      <c r="K30" s="1195">
        <v>0</v>
      </c>
      <c r="L30" s="653">
        <f t="shared" si="2"/>
        <v>2299</v>
      </c>
      <c r="M30" s="636">
        <v>0</v>
      </c>
      <c r="N30" s="337">
        <v>2299</v>
      </c>
      <c r="O30" s="336">
        <v>0</v>
      </c>
      <c r="P30" s="238">
        <v>0</v>
      </c>
      <c r="Q30" s="242">
        <v>0</v>
      </c>
      <c r="R30" s="343">
        <v>0</v>
      </c>
      <c r="S30" s="342">
        <v>0</v>
      </c>
      <c r="T30" s="292">
        <v>0</v>
      </c>
      <c r="U30" s="293">
        <v>0</v>
      </c>
      <c r="V30" s="343">
        <v>0</v>
      </c>
      <c r="W30" s="342">
        <v>0</v>
      </c>
      <c r="X30" s="292">
        <v>0</v>
      </c>
      <c r="Y30" s="243">
        <v>0</v>
      </c>
      <c r="Z30" s="341">
        <v>0</v>
      </c>
      <c r="AA30" s="342">
        <v>0</v>
      </c>
      <c r="AB30" s="292">
        <v>0</v>
      </c>
      <c r="AC30" s="294">
        <v>0</v>
      </c>
      <c r="AD30" s="241">
        <v>0</v>
      </c>
    </row>
    <row r="31" spans="1:122" s="58" customFormat="1" ht="25.5" customHeight="1" x14ac:dyDescent="0.25">
      <c r="A31" s="542"/>
      <c r="B31" s="543"/>
      <c r="C31" s="629"/>
      <c r="D31" s="633" t="s">
        <v>257</v>
      </c>
      <c r="E31" s="501"/>
      <c r="F31" s="502">
        <v>400</v>
      </c>
      <c r="G31" s="173">
        <v>2016</v>
      </c>
      <c r="H31" s="660">
        <v>2016</v>
      </c>
      <c r="I31" s="241">
        <f t="shared" si="3"/>
        <v>36300</v>
      </c>
      <c r="J31" s="238">
        <v>0</v>
      </c>
      <c r="K31" s="1195">
        <v>0</v>
      </c>
      <c r="L31" s="653">
        <f t="shared" si="2"/>
        <v>18150</v>
      </c>
      <c r="M31" s="636">
        <v>0</v>
      </c>
      <c r="N31" s="337">
        <v>18150</v>
      </c>
      <c r="O31" s="336">
        <v>0</v>
      </c>
      <c r="P31" s="238">
        <v>0</v>
      </c>
      <c r="Q31" s="242">
        <v>0</v>
      </c>
      <c r="R31" s="343">
        <v>6050</v>
      </c>
      <c r="S31" s="342">
        <v>0</v>
      </c>
      <c r="T31" s="292">
        <v>0</v>
      </c>
      <c r="U31" s="293">
        <v>0</v>
      </c>
      <c r="V31" s="343">
        <v>6050</v>
      </c>
      <c r="W31" s="342">
        <v>0</v>
      </c>
      <c r="X31" s="292">
        <v>0</v>
      </c>
      <c r="Y31" s="243">
        <v>0</v>
      </c>
      <c r="Z31" s="341">
        <v>6050</v>
      </c>
      <c r="AA31" s="342">
        <v>0</v>
      </c>
      <c r="AB31" s="292">
        <v>0</v>
      </c>
      <c r="AC31" s="294">
        <v>0</v>
      </c>
      <c r="AD31" s="241">
        <v>0</v>
      </c>
    </row>
    <row r="32" spans="1:122" s="58" customFormat="1" ht="25.5" customHeight="1" x14ac:dyDescent="0.25">
      <c r="A32" s="542"/>
      <c r="B32" s="543"/>
      <c r="C32" s="629"/>
      <c r="D32" s="633" t="s">
        <v>258</v>
      </c>
      <c r="E32" s="501"/>
      <c r="F32" s="502">
        <v>400</v>
      </c>
      <c r="G32" s="173">
        <v>2016</v>
      </c>
      <c r="H32" s="660">
        <v>2016</v>
      </c>
      <c r="I32" s="241">
        <f t="shared" si="3"/>
        <v>6050</v>
      </c>
      <c r="J32" s="238">
        <v>0</v>
      </c>
      <c r="K32" s="1195">
        <v>0</v>
      </c>
      <c r="L32" s="653">
        <f t="shared" si="2"/>
        <v>2420</v>
      </c>
      <c r="M32" s="636">
        <v>0</v>
      </c>
      <c r="N32" s="337">
        <v>2420</v>
      </c>
      <c r="O32" s="336">
        <v>0</v>
      </c>
      <c r="P32" s="238">
        <v>0</v>
      </c>
      <c r="Q32" s="242">
        <v>0</v>
      </c>
      <c r="R32" s="343">
        <v>1210</v>
      </c>
      <c r="S32" s="342">
        <v>0</v>
      </c>
      <c r="T32" s="292">
        <v>0</v>
      </c>
      <c r="U32" s="293">
        <v>0</v>
      </c>
      <c r="V32" s="343">
        <v>1210</v>
      </c>
      <c r="W32" s="342">
        <v>0</v>
      </c>
      <c r="X32" s="292">
        <v>0</v>
      </c>
      <c r="Y32" s="243">
        <v>0</v>
      </c>
      <c r="Z32" s="341">
        <v>1210</v>
      </c>
      <c r="AA32" s="342">
        <v>0</v>
      </c>
      <c r="AB32" s="292">
        <v>0</v>
      </c>
      <c r="AC32" s="294">
        <v>0</v>
      </c>
      <c r="AD32" s="241">
        <v>0</v>
      </c>
    </row>
    <row r="33" spans="1:256" s="58" customFormat="1" ht="25.5" customHeight="1" x14ac:dyDescent="0.25">
      <c r="A33" s="542"/>
      <c r="B33" s="543"/>
      <c r="C33" s="629"/>
      <c r="D33" s="633" t="s">
        <v>259</v>
      </c>
      <c r="E33" s="501"/>
      <c r="F33" s="502">
        <v>400</v>
      </c>
      <c r="G33" s="173">
        <v>2016</v>
      </c>
      <c r="H33" s="660">
        <v>2016</v>
      </c>
      <c r="I33" s="241">
        <f t="shared" si="3"/>
        <v>18150</v>
      </c>
      <c r="J33" s="238">
        <v>0</v>
      </c>
      <c r="K33" s="1195">
        <v>0</v>
      </c>
      <c r="L33" s="653">
        <f>M33+N33+O33+P33+Q33</f>
        <v>0</v>
      </c>
      <c r="M33" s="636">
        <v>0</v>
      </c>
      <c r="N33" s="337">
        <v>0</v>
      </c>
      <c r="O33" s="336">
        <v>0</v>
      </c>
      <c r="P33" s="238">
        <v>0</v>
      </c>
      <c r="Q33" s="242">
        <v>0</v>
      </c>
      <c r="R33" s="343">
        <v>6050</v>
      </c>
      <c r="S33" s="342">
        <v>0</v>
      </c>
      <c r="T33" s="292">
        <v>0</v>
      </c>
      <c r="U33" s="293">
        <v>0</v>
      </c>
      <c r="V33" s="343">
        <v>6050</v>
      </c>
      <c r="W33" s="342">
        <v>0</v>
      </c>
      <c r="X33" s="292">
        <v>0</v>
      </c>
      <c r="Y33" s="243">
        <v>0</v>
      </c>
      <c r="Z33" s="341">
        <v>6050</v>
      </c>
      <c r="AA33" s="342">
        <v>0</v>
      </c>
      <c r="AB33" s="292">
        <v>0</v>
      </c>
      <c r="AC33" s="294">
        <v>0</v>
      </c>
      <c r="AD33" s="241">
        <v>0</v>
      </c>
    </row>
    <row r="34" spans="1:256" s="58" customFormat="1" ht="25.5" customHeight="1" thickBot="1" x14ac:dyDescent="0.3">
      <c r="A34" s="542"/>
      <c r="B34" s="543"/>
      <c r="C34" s="629"/>
      <c r="D34" s="633" t="s">
        <v>260</v>
      </c>
      <c r="E34" s="501"/>
      <c r="F34" s="502">
        <v>400</v>
      </c>
      <c r="G34" s="173">
        <v>2016</v>
      </c>
      <c r="H34" s="660">
        <v>2016</v>
      </c>
      <c r="I34" s="241">
        <f t="shared" si="3"/>
        <v>108900</v>
      </c>
      <c r="J34" s="238">
        <v>0</v>
      </c>
      <c r="K34" s="1195">
        <v>0</v>
      </c>
      <c r="L34" s="1196">
        <f>M34+N34+O34+P34+Q34</f>
        <v>0</v>
      </c>
      <c r="M34" s="636">
        <v>0</v>
      </c>
      <c r="N34" s="337">
        <v>0</v>
      </c>
      <c r="O34" s="336">
        <v>0</v>
      </c>
      <c r="P34" s="238">
        <v>0</v>
      </c>
      <c r="Q34" s="242">
        <v>0</v>
      </c>
      <c r="R34" s="343">
        <v>36300</v>
      </c>
      <c r="S34" s="342">
        <v>0</v>
      </c>
      <c r="T34" s="292">
        <v>0</v>
      </c>
      <c r="U34" s="293">
        <v>0</v>
      </c>
      <c r="V34" s="343">
        <v>36300</v>
      </c>
      <c r="W34" s="342">
        <v>0</v>
      </c>
      <c r="X34" s="292">
        <v>0</v>
      </c>
      <c r="Y34" s="243">
        <v>0</v>
      </c>
      <c r="Z34" s="341">
        <v>36300</v>
      </c>
      <c r="AA34" s="342">
        <v>0</v>
      </c>
      <c r="AB34" s="292">
        <v>0</v>
      </c>
      <c r="AC34" s="294">
        <v>0</v>
      </c>
      <c r="AD34" s="241">
        <v>0</v>
      </c>
    </row>
    <row r="35" spans="1:256" s="43" customFormat="1" ht="25.5" customHeight="1" thickBot="1" x14ac:dyDescent="0.3">
      <c r="A35" s="288"/>
      <c r="B35" s="289"/>
      <c r="C35" s="290"/>
      <c r="D35" s="1327" t="s">
        <v>58</v>
      </c>
      <c r="E35" s="1328"/>
      <c r="F35" s="1328"/>
      <c r="G35" s="1328"/>
      <c r="H35" s="1329"/>
      <c r="I35" s="752">
        <f>SUM(I7:I20)+SUM(I22:I34)</f>
        <v>3521865</v>
      </c>
      <c r="J35" s="752">
        <f t="shared" ref="J35:AD35" si="4">SUM(J7:J20)+SUM(J22:J34)</f>
        <v>0</v>
      </c>
      <c r="K35" s="752">
        <f t="shared" si="4"/>
        <v>1500</v>
      </c>
      <c r="L35" s="752">
        <f t="shared" si="4"/>
        <v>88313</v>
      </c>
      <c r="M35" s="752">
        <f t="shared" si="4"/>
        <v>0</v>
      </c>
      <c r="N35" s="752">
        <f t="shared" si="4"/>
        <v>86813</v>
      </c>
      <c r="O35" s="752">
        <f t="shared" si="4"/>
        <v>0</v>
      </c>
      <c r="P35" s="752">
        <f t="shared" si="4"/>
        <v>0</v>
      </c>
      <c r="Q35" s="752">
        <f t="shared" si="4"/>
        <v>1500</v>
      </c>
      <c r="R35" s="752">
        <f t="shared" si="4"/>
        <v>68791</v>
      </c>
      <c r="S35" s="752">
        <f t="shared" si="4"/>
        <v>0</v>
      </c>
      <c r="T35" s="752">
        <f t="shared" si="4"/>
        <v>196106</v>
      </c>
      <c r="U35" s="752">
        <f t="shared" si="4"/>
        <v>22425</v>
      </c>
      <c r="V35" s="752">
        <f t="shared" si="4"/>
        <v>160455</v>
      </c>
      <c r="W35" s="752">
        <f t="shared" si="4"/>
        <v>0</v>
      </c>
      <c r="X35" s="752">
        <f t="shared" si="4"/>
        <v>566451</v>
      </c>
      <c r="Y35" s="752">
        <f t="shared" si="4"/>
        <v>52117</v>
      </c>
      <c r="Z35" s="752">
        <f t="shared" si="4"/>
        <v>218010</v>
      </c>
      <c r="AA35" s="752">
        <f t="shared" si="4"/>
        <v>0</v>
      </c>
      <c r="AB35" s="752">
        <f t="shared" si="4"/>
        <v>1065052</v>
      </c>
      <c r="AC35" s="752">
        <f t="shared" si="4"/>
        <v>98549</v>
      </c>
      <c r="AD35" s="752">
        <f t="shared" si="4"/>
        <v>984096</v>
      </c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256" s="272" customFormat="1" ht="17.25" customHeight="1" thickBot="1" x14ac:dyDescent="0.3">
      <c r="A36" s="68"/>
      <c r="B36" s="68"/>
      <c r="C36" s="68"/>
      <c r="D36" s="271"/>
      <c r="E36" s="16"/>
      <c r="F36" s="16"/>
      <c r="G36" s="16"/>
      <c r="H36" s="16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</row>
    <row r="37" spans="1:256" s="4" customFormat="1" ht="15.95" customHeight="1" x14ac:dyDescent="0.25">
      <c r="A37" s="68"/>
      <c r="B37" s="68"/>
      <c r="C37" s="68"/>
      <c r="D37" s="25" t="s">
        <v>83</v>
      </c>
      <c r="E37" s="202"/>
      <c r="F37" s="202"/>
      <c r="G37" s="202"/>
      <c r="H37" s="202"/>
      <c r="I37" s="10" t="s">
        <v>74</v>
      </c>
      <c r="J37" s="85" t="s">
        <v>108</v>
      </c>
      <c r="K37" s="17" t="s">
        <v>84</v>
      </c>
      <c r="L37" s="17"/>
      <c r="M37" s="17" t="s">
        <v>115</v>
      </c>
      <c r="N37" s="85"/>
      <c r="O37" s="85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78"/>
      <c r="AA37" s="75"/>
      <c r="AB37" s="75"/>
      <c r="AC37" s="76"/>
      <c r="AD37" s="16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  <c r="AO37" s="583"/>
      <c r="AP37" s="583"/>
      <c r="AQ37" s="583"/>
      <c r="AR37" s="583"/>
      <c r="AS37" s="583"/>
      <c r="AT37" s="583"/>
    </row>
    <row r="38" spans="1:256" s="4" customFormat="1" ht="15.95" customHeight="1" x14ac:dyDescent="0.25">
      <c r="A38" s="58"/>
      <c r="B38" s="58"/>
      <c r="C38" s="58"/>
      <c r="D38" s="13"/>
      <c r="E38" s="203"/>
      <c r="F38" s="203"/>
      <c r="G38" s="203"/>
      <c r="H38" s="203"/>
      <c r="I38" s="12" t="s">
        <v>75</v>
      </c>
      <c r="J38" s="20" t="s">
        <v>108</v>
      </c>
      <c r="K38" s="18" t="s">
        <v>85</v>
      </c>
      <c r="L38" s="18"/>
      <c r="M38" s="18" t="s">
        <v>112</v>
      </c>
      <c r="N38" s="20"/>
      <c r="O38" s="20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80"/>
      <c r="AA38" s="76"/>
      <c r="AB38" s="76"/>
      <c r="AC38" s="76"/>
      <c r="AD38" s="16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  <c r="AO38" s="583"/>
      <c r="AP38" s="583"/>
      <c r="AQ38" s="583"/>
      <c r="AR38" s="583"/>
      <c r="AS38" s="583"/>
      <c r="AT38" s="583"/>
    </row>
    <row r="39" spans="1:256" s="3" customFormat="1" ht="15.95" customHeight="1" x14ac:dyDescent="0.25">
      <c r="A39" s="65"/>
      <c r="B39" s="66"/>
      <c r="C39" s="67"/>
      <c r="D39" s="81"/>
      <c r="E39" s="203"/>
      <c r="F39" s="203"/>
      <c r="G39" s="203"/>
      <c r="H39" s="203"/>
      <c r="I39" s="12" t="s">
        <v>76</v>
      </c>
      <c r="J39" s="20" t="s">
        <v>108</v>
      </c>
      <c r="K39" s="21" t="s">
        <v>221</v>
      </c>
      <c r="L39" s="18"/>
      <c r="M39" s="20"/>
      <c r="N39" s="20"/>
      <c r="O39" s="20"/>
      <c r="P39" s="21"/>
      <c r="Q39" s="79"/>
      <c r="R39" s="79"/>
      <c r="S39" s="79"/>
      <c r="T39" s="79"/>
      <c r="U39" s="79"/>
      <c r="V39" s="79"/>
      <c r="W39" s="79"/>
      <c r="X39" s="79"/>
      <c r="Y39" s="79"/>
      <c r="Z39" s="82"/>
      <c r="AA39" s="9"/>
      <c r="AB39" s="9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3"/>
      <c r="AP39" s="583"/>
      <c r="AQ39" s="583"/>
      <c r="AR39" s="583"/>
      <c r="AS39" s="583"/>
      <c r="AT39" s="583"/>
    </row>
    <row r="40" spans="1:256" s="3" customFormat="1" ht="15.95" customHeight="1" thickBot="1" x14ac:dyDescent="0.3">
      <c r="A40" s="4"/>
      <c r="B40" s="66"/>
      <c r="C40" s="67"/>
      <c r="D40" s="83"/>
      <c r="E40" s="204"/>
      <c r="F40" s="204"/>
      <c r="G40" s="204"/>
      <c r="H40" s="204"/>
      <c r="I40" s="11" t="s">
        <v>77</v>
      </c>
      <c r="J40" s="22" t="s">
        <v>108</v>
      </c>
      <c r="K40" s="23" t="s">
        <v>222</v>
      </c>
      <c r="L40" s="24"/>
      <c r="M40" s="22"/>
      <c r="N40" s="22"/>
      <c r="O40" s="22"/>
      <c r="P40" s="23"/>
      <c r="Q40" s="35"/>
      <c r="R40" s="35"/>
      <c r="S40" s="35"/>
      <c r="T40" s="35"/>
      <c r="U40" s="35"/>
      <c r="V40" s="35"/>
      <c r="W40" s="35"/>
      <c r="X40" s="35"/>
      <c r="Y40" s="35"/>
      <c r="Z40" s="14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  <c r="AO40" s="583"/>
      <c r="AP40" s="583"/>
      <c r="AQ40" s="583"/>
      <c r="AR40" s="583"/>
      <c r="AS40" s="583"/>
      <c r="AT40" s="583"/>
    </row>
    <row r="41" spans="1:256" s="3" customFormat="1" ht="15.75" customHeight="1" x14ac:dyDescent="0.25">
      <c r="A41" s="1330"/>
      <c r="B41" s="1330"/>
      <c r="C41" s="285"/>
      <c r="D41" s="285"/>
      <c r="E41" s="1341"/>
      <c r="F41" s="1341"/>
      <c r="G41" s="1341"/>
      <c r="H41" s="1341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 t="s">
        <v>13</v>
      </c>
      <c r="AD41" s="1330"/>
      <c r="AE41" s="1330"/>
      <c r="AF41" s="1330"/>
      <c r="AG41" s="1330"/>
      <c r="AH41" s="1330"/>
      <c r="AI41" s="1330"/>
      <c r="AJ41" s="1330"/>
      <c r="AK41" s="1330"/>
      <c r="AL41" s="1330"/>
      <c r="AM41" s="1330"/>
      <c r="AN41" s="1330"/>
      <c r="AO41" s="1330"/>
      <c r="AP41" s="1330"/>
      <c r="AQ41" s="1330"/>
      <c r="AR41" s="1330"/>
      <c r="AS41" s="1330"/>
      <c r="AT41" s="1330"/>
      <c r="AU41" s="1330"/>
      <c r="AV41" s="1330"/>
      <c r="AW41" s="1330"/>
      <c r="AX41" s="1330"/>
      <c r="AY41" s="1330"/>
      <c r="AZ41" s="1330"/>
      <c r="BA41" s="1330"/>
      <c r="BB41" s="1330"/>
      <c r="BC41" s="1330"/>
      <c r="BD41" s="1330"/>
      <c r="BE41" s="1330"/>
      <c r="BF41" s="1330"/>
      <c r="BG41" s="1330"/>
      <c r="BH41" s="1330"/>
      <c r="BI41" s="1330"/>
      <c r="BJ41" s="1330"/>
      <c r="BK41" s="1330"/>
      <c r="BL41" s="1330"/>
      <c r="BM41" s="1330"/>
      <c r="BN41" s="1330"/>
      <c r="BO41" s="1330"/>
      <c r="BP41" s="1330"/>
      <c r="BQ41" s="1330"/>
      <c r="BR41" s="1330"/>
      <c r="BS41" s="1330"/>
      <c r="BT41" s="1330"/>
      <c r="BU41" s="1330"/>
      <c r="BV41" s="1330"/>
      <c r="BW41" s="1330"/>
      <c r="BX41" s="1330"/>
      <c r="BY41" s="1330"/>
      <c r="BZ41" s="1330"/>
      <c r="CA41" s="1330"/>
      <c r="CB41" s="1330"/>
      <c r="CC41" s="1330"/>
      <c r="CD41" s="1330"/>
      <c r="CE41" s="1330"/>
      <c r="CF41" s="1330"/>
      <c r="CG41" s="1330"/>
      <c r="CH41" s="1330"/>
      <c r="CI41" s="1330"/>
      <c r="CJ41" s="1330"/>
      <c r="CK41" s="1330"/>
      <c r="CL41" s="1330"/>
      <c r="CM41" s="1330"/>
      <c r="CN41" s="1330"/>
      <c r="CO41" s="1330"/>
      <c r="CP41" s="1330"/>
      <c r="CQ41" s="1330"/>
      <c r="CR41" s="1330"/>
      <c r="CS41" s="1330"/>
      <c r="CT41" s="1330"/>
      <c r="CU41" s="1330"/>
      <c r="CV41" s="1330"/>
      <c r="CW41" s="1330"/>
      <c r="CX41" s="1330"/>
      <c r="CY41" s="1330"/>
      <c r="CZ41" s="1330"/>
      <c r="DA41" s="1330"/>
      <c r="DB41" s="1330"/>
      <c r="DC41" s="1330"/>
      <c r="DD41" s="1330"/>
      <c r="DE41" s="1330"/>
      <c r="DF41" s="1330"/>
      <c r="DG41" s="1330"/>
      <c r="DH41" s="1330"/>
      <c r="DI41" s="1330"/>
      <c r="DJ41" s="1330"/>
      <c r="DK41" s="1330"/>
      <c r="DL41" s="1330"/>
      <c r="DM41" s="1330"/>
      <c r="DN41" s="1330"/>
      <c r="DO41" s="1330"/>
      <c r="DP41" s="1330"/>
      <c r="DQ41" s="1330"/>
      <c r="DR41" s="1330"/>
      <c r="DS41" s="1330"/>
      <c r="DT41" s="1330"/>
      <c r="DU41" s="1330"/>
      <c r="DV41" s="1330"/>
      <c r="DW41" s="1330"/>
      <c r="DX41" s="1330"/>
      <c r="DY41" s="1330"/>
      <c r="DZ41" s="1330"/>
      <c r="EA41" s="1330"/>
      <c r="EB41" s="1330"/>
      <c r="EC41" s="1330"/>
      <c r="ED41" s="1330"/>
      <c r="EE41" s="1330"/>
      <c r="EF41" s="1330"/>
      <c r="EG41" s="1330"/>
      <c r="EH41" s="1330"/>
      <c r="EI41" s="1330"/>
      <c r="EJ41" s="1330"/>
      <c r="EK41" s="1330"/>
      <c r="EL41" s="1330"/>
      <c r="EM41" s="1330"/>
      <c r="EN41" s="1330"/>
      <c r="EO41" s="1330"/>
      <c r="EP41" s="1330"/>
      <c r="EQ41" s="1330"/>
      <c r="ER41" s="1330"/>
      <c r="ES41" s="1330"/>
      <c r="ET41" s="1330"/>
      <c r="EU41" s="1330"/>
      <c r="EV41" s="1330"/>
      <c r="EW41" s="1330"/>
      <c r="EX41" s="1330"/>
      <c r="EY41" s="1330"/>
      <c r="EZ41" s="1330"/>
      <c r="FA41" s="1330"/>
      <c r="FB41" s="1330"/>
      <c r="FC41" s="1330"/>
      <c r="FD41" s="1330"/>
      <c r="FE41" s="1330"/>
      <c r="FF41" s="1330"/>
      <c r="FG41" s="1330"/>
      <c r="FH41" s="1330"/>
      <c r="FI41" s="1330"/>
      <c r="FJ41" s="1330"/>
      <c r="FK41" s="1330"/>
      <c r="FL41" s="1330"/>
      <c r="FM41" s="1330"/>
      <c r="FN41" s="1330"/>
      <c r="FO41" s="1330"/>
      <c r="FP41" s="1330"/>
      <c r="FQ41" s="1330"/>
      <c r="FR41" s="1330"/>
      <c r="FS41" s="1330"/>
      <c r="FT41" s="1330"/>
      <c r="FU41" s="1330"/>
      <c r="FV41" s="1330"/>
      <c r="FW41" s="1330"/>
      <c r="FX41" s="1330"/>
      <c r="FY41" s="1330"/>
      <c r="FZ41" s="1330"/>
      <c r="GA41" s="1330"/>
      <c r="GB41" s="1330"/>
      <c r="GC41" s="1330"/>
      <c r="GD41" s="1330"/>
      <c r="GE41" s="1330"/>
      <c r="GF41" s="1330"/>
      <c r="GG41" s="1330"/>
      <c r="GH41" s="1330"/>
      <c r="GI41" s="1330"/>
      <c r="GJ41" s="1330"/>
      <c r="GK41" s="1330"/>
      <c r="GL41" s="1330"/>
      <c r="GM41" s="1330"/>
      <c r="GN41" s="1330"/>
      <c r="GO41" s="1330"/>
      <c r="GP41" s="1330"/>
      <c r="GQ41" s="1330"/>
      <c r="GR41" s="1330"/>
      <c r="GS41" s="1330"/>
      <c r="GT41" s="1330"/>
      <c r="GU41" s="1330"/>
      <c r="GV41" s="1330"/>
      <c r="GW41" s="1330"/>
      <c r="GX41" s="1330"/>
      <c r="GY41" s="1330"/>
      <c r="GZ41" s="1330"/>
      <c r="HA41" s="1330"/>
      <c r="HB41" s="1330"/>
      <c r="HC41" s="1330"/>
      <c r="HD41" s="1330"/>
      <c r="HE41" s="1330"/>
      <c r="HF41" s="1330"/>
      <c r="HG41" s="1330"/>
      <c r="HH41" s="1330"/>
      <c r="HI41" s="1330"/>
      <c r="HJ41" s="1330"/>
      <c r="HK41" s="1330"/>
      <c r="HL41" s="1330"/>
      <c r="HM41" s="1330"/>
      <c r="HN41" s="1330"/>
      <c r="HO41" s="1330"/>
      <c r="HP41" s="1330"/>
      <c r="HQ41" s="1330"/>
      <c r="HR41" s="1330"/>
      <c r="HS41" s="1330"/>
      <c r="HT41" s="1330"/>
      <c r="HU41" s="1330"/>
      <c r="HV41" s="1330"/>
      <c r="HW41" s="1330"/>
      <c r="HX41" s="1330"/>
      <c r="HY41" s="1330"/>
      <c r="HZ41" s="1330"/>
      <c r="IA41" s="1330"/>
      <c r="IB41" s="1330"/>
      <c r="IC41" s="1330"/>
      <c r="ID41" s="1330"/>
      <c r="IE41" s="1330"/>
      <c r="IF41" s="1330"/>
      <c r="IG41" s="1330"/>
      <c r="IH41" s="1330"/>
      <c r="II41" s="1330"/>
      <c r="IJ41" s="1330"/>
      <c r="IK41" s="1330"/>
      <c r="IL41" s="1330"/>
      <c r="IM41" s="1330"/>
      <c r="IN41" s="1330"/>
      <c r="IO41" s="1330"/>
      <c r="IP41" s="1330"/>
      <c r="IQ41" s="1330"/>
      <c r="IR41" s="1330"/>
      <c r="IS41" s="1330"/>
      <c r="IT41" s="1330"/>
      <c r="IU41" s="1330"/>
      <c r="IV41" s="1330"/>
    </row>
    <row r="42" spans="1:256" ht="24.75" customHeight="1" x14ac:dyDescent="0.25">
      <c r="A42" s="6"/>
      <c r="D42" s="117" t="s">
        <v>127</v>
      </c>
      <c r="E42" s="1314" t="s">
        <v>2</v>
      </c>
      <c r="F42" s="1314"/>
      <c r="G42" s="1314"/>
      <c r="H42" s="1314"/>
      <c r="I42" s="1314"/>
      <c r="J42" s="15"/>
      <c r="K42" s="15"/>
      <c r="L42" s="15"/>
      <c r="M42" s="15"/>
      <c r="N42" s="458"/>
      <c r="O42" s="15"/>
      <c r="P42" s="15"/>
      <c r="Q42" s="1"/>
      <c r="AD42" s="5" t="s">
        <v>87</v>
      </c>
    </row>
    <row r="43" spans="1:256" ht="15" customHeight="1" thickBot="1" x14ac:dyDescent="0.3">
      <c r="A43" s="1228" t="s">
        <v>154</v>
      </c>
      <c r="B43" s="1229"/>
      <c r="C43" s="1230"/>
      <c r="D43" s="184" t="s">
        <v>9</v>
      </c>
      <c r="I43" s="7" t="s">
        <v>59</v>
      </c>
      <c r="J43" s="7" t="s">
        <v>60</v>
      </c>
      <c r="K43" s="7" t="s">
        <v>61</v>
      </c>
      <c r="L43" s="7" t="s">
        <v>62</v>
      </c>
      <c r="M43" s="7" t="s">
        <v>63</v>
      </c>
      <c r="N43" s="7" t="s">
        <v>64</v>
      </c>
      <c r="O43" s="7" t="s">
        <v>65</v>
      </c>
      <c r="P43" s="8" t="s">
        <v>66</v>
      </c>
      <c r="Q43" s="8" t="s">
        <v>67</v>
      </c>
      <c r="R43" s="8" t="s">
        <v>68</v>
      </c>
      <c r="S43" s="8" t="s">
        <v>69</v>
      </c>
      <c r="T43" s="8" t="s">
        <v>70</v>
      </c>
      <c r="U43" s="8" t="s">
        <v>73</v>
      </c>
      <c r="V43" s="8" t="s">
        <v>78</v>
      </c>
      <c r="W43" s="8" t="s">
        <v>86</v>
      </c>
      <c r="X43" s="8" t="s">
        <v>92</v>
      </c>
      <c r="Y43" s="8" t="s">
        <v>93</v>
      </c>
      <c r="Z43" s="8" t="s">
        <v>94</v>
      </c>
      <c r="AA43" s="8" t="s">
        <v>95</v>
      </c>
      <c r="AB43" s="7" t="s">
        <v>96</v>
      </c>
      <c r="AC43" s="7" t="s">
        <v>99</v>
      </c>
      <c r="AD43" s="7" t="s">
        <v>109</v>
      </c>
    </row>
    <row r="44" spans="1:256" ht="15.75" customHeight="1" thickBot="1" x14ac:dyDescent="0.25">
      <c r="A44" s="1231"/>
      <c r="B44" s="1232"/>
      <c r="C44" s="1233"/>
      <c r="D44" s="1252" t="s">
        <v>57</v>
      </c>
      <c r="E44" s="1274" t="s">
        <v>100</v>
      </c>
      <c r="F44" s="1276" t="s">
        <v>101</v>
      </c>
      <c r="G44" s="1278" t="s">
        <v>102</v>
      </c>
      <c r="H44" s="1279"/>
      <c r="I44" s="1250" t="s">
        <v>89</v>
      </c>
      <c r="J44" s="39" t="s">
        <v>98</v>
      </c>
      <c r="K44" s="39" t="s">
        <v>72</v>
      </c>
      <c r="L44" s="300" t="s">
        <v>71</v>
      </c>
      <c r="M44" s="1316" t="s">
        <v>212</v>
      </c>
      <c r="N44" s="1317"/>
      <c r="O44" s="1317"/>
      <c r="P44" s="1317"/>
      <c r="Q44" s="1318"/>
      <c r="R44" s="1293" t="s">
        <v>219</v>
      </c>
      <c r="S44" s="1294"/>
      <c r="T44" s="1294"/>
      <c r="U44" s="1294"/>
      <c r="V44" s="1294"/>
      <c r="W44" s="1294"/>
      <c r="X44" s="1294"/>
      <c r="Y44" s="1294"/>
      <c r="Z44" s="1294"/>
      <c r="AA44" s="1294"/>
      <c r="AB44" s="1294"/>
      <c r="AC44" s="1319"/>
      <c r="AD44" s="1248" t="s">
        <v>220</v>
      </c>
    </row>
    <row r="45" spans="1:256" ht="15.75" customHeight="1" x14ac:dyDescent="0.2">
      <c r="A45" s="1234" t="s">
        <v>105</v>
      </c>
      <c r="B45" s="1236" t="s">
        <v>106</v>
      </c>
      <c r="C45" s="1238" t="s">
        <v>107</v>
      </c>
      <c r="D45" s="1253"/>
      <c r="E45" s="1275"/>
      <c r="F45" s="1277"/>
      <c r="G45" s="1280" t="s">
        <v>103</v>
      </c>
      <c r="H45" s="1256" t="s">
        <v>104</v>
      </c>
      <c r="I45" s="1251"/>
      <c r="J45" s="1247" t="s">
        <v>217</v>
      </c>
      <c r="K45" s="1247" t="s">
        <v>218</v>
      </c>
      <c r="L45" s="1325" t="s">
        <v>211</v>
      </c>
      <c r="M45" s="1299" t="s">
        <v>213</v>
      </c>
      <c r="N45" s="1303" t="s">
        <v>110</v>
      </c>
      <c r="O45" s="1303" t="s">
        <v>111</v>
      </c>
      <c r="P45" s="1243" t="s">
        <v>81</v>
      </c>
      <c r="Q45" s="1245" t="s">
        <v>82</v>
      </c>
      <c r="R45" s="1321" t="s">
        <v>158</v>
      </c>
      <c r="S45" s="1312"/>
      <c r="T45" s="1312"/>
      <c r="U45" s="1322"/>
      <c r="V45" s="1321" t="s">
        <v>183</v>
      </c>
      <c r="W45" s="1312"/>
      <c r="X45" s="1312"/>
      <c r="Y45" s="1313"/>
      <c r="Z45" s="1312" t="s">
        <v>215</v>
      </c>
      <c r="AA45" s="1312"/>
      <c r="AB45" s="1312"/>
      <c r="AC45" s="1313"/>
      <c r="AD45" s="1249"/>
    </row>
    <row r="46" spans="1:256" ht="39" customHeight="1" thickBot="1" x14ac:dyDescent="0.25">
      <c r="A46" s="1235"/>
      <c r="B46" s="1237"/>
      <c r="C46" s="1239"/>
      <c r="D46" s="1254"/>
      <c r="E46" s="1323"/>
      <c r="F46" s="1324"/>
      <c r="G46" s="1309"/>
      <c r="H46" s="1310"/>
      <c r="I46" s="1315"/>
      <c r="J46" s="1311"/>
      <c r="K46" s="1311"/>
      <c r="L46" s="1326"/>
      <c r="M46" s="1300"/>
      <c r="N46" s="1320"/>
      <c r="O46" s="1304"/>
      <c r="P46" s="1305"/>
      <c r="Q46" s="1306"/>
      <c r="R46" s="317" t="s">
        <v>79</v>
      </c>
      <c r="S46" s="318" t="s">
        <v>88</v>
      </c>
      <c r="T46" s="174" t="s">
        <v>90</v>
      </c>
      <c r="U46" s="175" t="s">
        <v>91</v>
      </c>
      <c r="V46" s="322" t="s">
        <v>79</v>
      </c>
      <c r="W46" s="323" t="s">
        <v>88</v>
      </c>
      <c r="X46" s="174" t="s">
        <v>90</v>
      </c>
      <c r="Y46" s="175" t="s">
        <v>91</v>
      </c>
      <c r="Z46" s="322" t="s">
        <v>79</v>
      </c>
      <c r="AA46" s="323" t="s">
        <v>88</v>
      </c>
      <c r="AB46" s="174" t="s">
        <v>90</v>
      </c>
      <c r="AC46" s="176" t="s">
        <v>91</v>
      </c>
      <c r="AD46" s="1308"/>
    </row>
    <row r="47" spans="1:256" s="2" customFormat="1" ht="25.5" customHeight="1" x14ac:dyDescent="0.25">
      <c r="A47" s="403"/>
      <c r="B47" s="404"/>
      <c r="C47" s="405"/>
      <c r="D47" s="647" t="s">
        <v>262</v>
      </c>
      <c r="E47" s="645" t="s">
        <v>239</v>
      </c>
      <c r="F47" s="646">
        <v>400</v>
      </c>
      <c r="G47" s="646">
        <v>2016</v>
      </c>
      <c r="H47" s="661">
        <v>2017</v>
      </c>
      <c r="I47" s="241">
        <f t="shared" ref="I47:I51" si="5">J47+K47+L47+SUM(R47:AD47)</f>
        <v>7000</v>
      </c>
      <c r="J47" s="413">
        <v>0</v>
      </c>
      <c r="K47" s="240">
        <v>0</v>
      </c>
      <c r="L47" s="653">
        <f>M47+N47+O47+P47+Q47</f>
        <v>1000</v>
      </c>
      <c r="M47" s="412">
        <v>0</v>
      </c>
      <c r="N47" s="412">
        <v>1000</v>
      </c>
      <c r="O47" s="412">
        <v>0</v>
      </c>
      <c r="P47" s="292">
        <v>0</v>
      </c>
      <c r="Q47" s="414">
        <v>0</v>
      </c>
      <c r="R47" s="338">
        <v>6000</v>
      </c>
      <c r="S47" s="417">
        <v>0</v>
      </c>
      <c r="T47" s="649">
        <v>0</v>
      </c>
      <c r="U47" s="415">
        <v>0</v>
      </c>
      <c r="V47" s="418">
        <v>0</v>
      </c>
      <c r="W47" s="654">
        <v>0</v>
      </c>
      <c r="X47" s="294">
        <v>0</v>
      </c>
      <c r="Y47" s="243">
        <v>0</v>
      </c>
      <c r="Z47" s="341">
        <v>0</v>
      </c>
      <c r="AA47" s="342">
        <v>0</v>
      </c>
      <c r="AB47" s="292">
        <v>0</v>
      </c>
      <c r="AC47" s="294">
        <v>0</v>
      </c>
      <c r="AD47" s="241">
        <v>0</v>
      </c>
    </row>
    <row r="48" spans="1:256" s="2" customFormat="1" ht="25.5" customHeight="1" x14ac:dyDescent="0.25">
      <c r="A48" s="407"/>
      <c r="B48" s="408"/>
      <c r="C48" s="409"/>
      <c r="D48" s="648" t="s">
        <v>263</v>
      </c>
      <c r="E48" s="625" t="s">
        <v>239</v>
      </c>
      <c r="F48" s="502">
        <v>400</v>
      </c>
      <c r="G48" s="502">
        <v>2017</v>
      </c>
      <c r="H48" s="462">
        <v>2018</v>
      </c>
      <c r="I48" s="241">
        <f t="shared" si="5"/>
        <v>6000</v>
      </c>
      <c r="J48" s="413">
        <v>0</v>
      </c>
      <c r="K48" s="240">
        <v>0</v>
      </c>
      <c r="L48" s="653">
        <f t="shared" ref="L48:L51" si="6">M48+N48+O48+P48+Q48</f>
        <v>0</v>
      </c>
      <c r="M48" s="346">
        <v>0</v>
      </c>
      <c r="N48" s="337">
        <v>0</v>
      </c>
      <c r="O48" s="336">
        <v>0</v>
      </c>
      <c r="P48" s="240">
        <v>0</v>
      </c>
      <c r="Q48" s="239">
        <v>0</v>
      </c>
      <c r="R48" s="341">
        <v>1000</v>
      </c>
      <c r="S48" s="416">
        <v>0</v>
      </c>
      <c r="T48" s="650">
        <v>0</v>
      </c>
      <c r="U48" s="293">
        <v>0</v>
      </c>
      <c r="V48" s="344">
        <v>5000</v>
      </c>
      <c r="W48" s="655">
        <v>0</v>
      </c>
      <c r="X48" s="238">
        <v>0</v>
      </c>
      <c r="Y48" s="242">
        <v>0</v>
      </c>
      <c r="Z48" s="338">
        <v>0</v>
      </c>
      <c r="AA48" s="339">
        <v>0</v>
      </c>
      <c r="AB48" s="240">
        <v>0</v>
      </c>
      <c r="AC48" s="238">
        <v>0</v>
      </c>
      <c r="AD48" s="241">
        <v>0</v>
      </c>
    </row>
    <row r="49" spans="1:46" s="2" customFormat="1" ht="25.5" customHeight="1" x14ac:dyDescent="0.25">
      <c r="A49" s="407"/>
      <c r="B49" s="408"/>
      <c r="C49" s="409"/>
      <c r="D49" s="627" t="s">
        <v>264</v>
      </c>
      <c r="E49" s="625" t="s">
        <v>239</v>
      </c>
      <c r="F49" s="502">
        <v>400</v>
      </c>
      <c r="G49" s="502">
        <v>2016</v>
      </c>
      <c r="H49" s="462">
        <v>2016</v>
      </c>
      <c r="I49" s="241">
        <f t="shared" si="5"/>
        <v>5000</v>
      </c>
      <c r="J49" s="413">
        <v>0</v>
      </c>
      <c r="K49" s="240">
        <v>0</v>
      </c>
      <c r="L49" s="653">
        <f t="shared" si="6"/>
        <v>5000</v>
      </c>
      <c r="M49" s="346">
        <v>0</v>
      </c>
      <c r="N49" s="337">
        <v>5000</v>
      </c>
      <c r="O49" s="336">
        <v>0</v>
      </c>
      <c r="P49" s="240">
        <v>0</v>
      </c>
      <c r="Q49" s="239">
        <v>0</v>
      </c>
      <c r="R49" s="341">
        <v>0</v>
      </c>
      <c r="S49" s="416">
        <v>0</v>
      </c>
      <c r="T49" s="650">
        <v>0</v>
      </c>
      <c r="U49" s="293">
        <v>0</v>
      </c>
      <c r="V49" s="344">
        <v>0</v>
      </c>
      <c r="W49" s="655">
        <v>0</v>
      </c>
      <c r="X49" s="238">
        <v>0</v>
      </c>
      <c r="Y49" s="242">
        <v>0</v>
      </c>
      <c r="Z49" s="338">
        <v>0</v>
      </c>
      <c r="AA49" s="339">
        <v>0</v>
      </c>
      <c r="AB49" s="240">
        <v>0</v>
      </c>
      <c r="AC49" s="238">
        <v>0</v>
      </c>
      <c r="AD49" s="241">
        <v>0</v>
      </c>
    </row>
    <row r="50" spans="1:46" s="2" customFormat="1" ht="25.5" customHeight="1" x14ac:dyDescent="0.25">
      <c r="A50" s="407"/>
      <c r="B50" s="408"/>
      <c r="C50" s="409"/>
      <c r="D50" s="648" t="s">
        <v>265</v>
      </c>
      <c r="E50" s="643"/>
      <c r="F50" s="644">
        <v>400</v>
      </c>
      <c r="G50" s="644">
        <v>2014</v>
      </c>
      <c r="H50" s="662">
        <v>2018</v>
      </c>
      <c r="I50" s="241">
        <f t="shared" si="5"/>
        <v>4000</v>
      </c>
      <c r="J50" s="651">
        <v>0</v>
      </c>
      <c r="K50" s="652">
        <v>1000</v>
      </c>
      <c r="L50" s="653">
        <f t="shared" si="6"/>
        <v>1000</v>
      </c>
      <c r="M50" s="346">
        <v>0</v>
      </c>
      <c r="N50" s="337">
        <v>1000</v>
      </c>
      <c r="O50" s="336">
        <v>0</v>
      </c>
      <c r="P50" s="240">
        <v>0</v>
      </c>
      <c r="Q50" s="239">
        <v>0</v>
      </c>
      <c r="R50" s="341">
        <v>1000</v>
      </c>
      <c r="S50" s="416">
        <v>0</v>
      </c>
      <c r="T50" s="650">
        <v>0</v>
      </c>
      <c r="U50" s="293">
        <v>0</v>
      </c>
      <c r="V50" s="344">
        <v>1000</v>
      </c>
      <c r="W50" s="655">
        <v>0</v>
      </c>
      <c r="X50" s="238">
        <v>0</v>
      </c>
      <c r="Y50" s="242">
        <v>0</v>
      </c>
      <c r="Z50" s="338">
        <v>0</v>
      </c>
      <c r="AA50" s="339">
        <v>0</v>
      </c>
      <c r="AB50" s="240">
        <v>0</v>
      </c>
      <c r="AC50" s="238">
        <v>0</v>
      </c>
      <c r="AD50" s="241">
        <v>0</v>
      </c>
    </row>
    <row r="51" spans="1:46" s="2" customFormat="1" ht="25.5" customHeight="1" thickBot="1" x14ac:dyDescent="0.3">
      <c r="A51" s="407"/>
      <c r="B51" s="408"/>
      <c r="C51" s="409"/>
      <c r="D51" s="648" t="s">
        <v>266</v>
      </c>
      <c r="E51" s="643" t="s">
        <v>239</v>
      </c>
      <c r="F51" s="644">
        <v>400</v>
      </c>
      <c r="G51" s="644">
        <v>2018</v>
      </c>
      <c r="H51" s="662">
        <v>2019</v>
      </c>
      <c r="I51" s="241">
        <f t="shared" si="5"/>
        <v>95000</v>
      </c>
      <c r="J51" s="413">
        <v>0</v>
      </c>
      <c r="K51" s="240">
        <v>0</v>
      </c>
      <c r="L51" s="653">
        <f t="shared" si="6"/>
        <v>0</v>
      </c>
      <c r="M51" s="346">
        <v>0</v>
      </c>
      <c r="N51" s="337">
        <v>0</v>
      </c>
      <c r="O51" s="336">
        <v>0</v>
      </c>
      <c r="P51" s="240">
        <v>0</v>
      </c>
      <c r="Q51" s="239">
        <v>0</v>
      </c>
      <c r="R51" s="341">
        <v>0</v>
      </c>
      <c r="S51" s="416">
        <v>0</v>
      </c>
      <c r="T51" s="650">
        <v>0</v>
      </c>
      <c r="U51" s="293">
        <v>0</v>
      </c>
      <c r="V51" s="344">
        <v>1000</v>
      </c>
      <c r="W51" s="655">
        <v>0</v>
      </c>
      <c r="X51" s="238">
        <v>0</v>
      </c>
      <c r="Y51" s="242">
        <v>0</v>
      </c>
      <c r="Z51" s="338">
        <v>94000</v>
      </c>
      <c r="AA51" s="339">
        <v>0</v>
      </c>
      <c r="AB51" s="240">
        <v>0</v>
      </c>
      <c r="AC51" s="238">
        <v>0</v>
      </c>
      <c r="AD51" s="241">
        <v>0</v>
      </c>
    </row>
    <row r="52" spans="1:46" s="43" customFormat="1" ht="23.1" customHeight="1" thickBot="1" x14ac:dyDescent="0.3">
      <c r="A52" s="288"/>
      <c r="B52" s="289"/>
      <c r="C52" s="290"/>
      <c r="D52" s="1327" t="s">
        <v>58</v>
      </c>
      <c r="E52" s="1328"/>
      <c r="F52" s="1328"/>
      <c r="G52" s="1328"/>
      <c r="H52" s="1329"/>
      <c r="I52" s="752">
        <f t="shared" ref="I52:AD52" si="7">SUM(I47:I51)</f>
        <v>117000</v>
      </c>
      <c r="J52" s="1101">
        <f t="shared" si="7"/>
        <v>0</v>
      </c>
      <c r="K52" s="752">
        <f t="shared" si="7"/>
        <v>1000</v>
      </c>
      <c r="L52" s="752">
        <f t="shared" si="7"/>
        <v>7000</v>
      </c>
      <c r="M52" s="752">
        <f t="shared" si="7"/>
        <v>0</v>
      </c>
      <c r="N52" s="752">
        <f t="shared" si="7"/>
        <v>7000</v>
      </c>
      <c r="O52" s="752">
        <f t="shared" si="7"/>
        <v>0</v>
      </c>
      <c r="P52" s="752">
        <f t="shared" si="7"/>
        <v>0</v>
      </c>
      <c r="Q52" s="752">
        <f t="shared" si="7"/>
        <v>0</v>
      </c>
      <c r="R52" s="752">
        <f t="shared" si="7"/>
        <v>8000</v>
      </c>
      <c r="S52" s="752">
        <f t="shared" si="7"/>
        <v>0</v>
      </c>
      <c r="T52" s="752">
        <f t="shared" si="7"/>
        <v>0</v>
      </c>
      <c r="U52" s="752">
        <f t="shared" si="7"/>
        <v>0</v>
      </c>
      <c r="V52" s="752">
        <f t="shared" si="7"/>
        <v>7000</v>
      </c>
      <c r="W52" s="752">
        <f t="shared" si="7"/>
        <v>0</v>
      </c>
      <c r="X52" s="752">
        <f t="shared" si="7"/>
        <v>0</v>
      </c>
      <c r="Y52" s="752">
        <f t="shared" si="7"/>
        <v>0</v>
      </c>
      <c r="Z52" s="752">
        <f t="shared" si="7"/>
        <v>94000</v>
      </c>
      <c r="AA52" s="752">
        <f t="shared" si="7"/>
        <v>0</v>
      </c>
      <c r="AB52" s="752">
        <f t="shared" si="7"/>
        <v>0</v>
      </c>
      <c r="AC52" s="752">
        <f t="shared" si="7"/>
        <v>0</v>
      </c>
      <c r="AD52" s="752">
        <f t="shared" si="7"/>
        <v>0</v>
      </c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6" spans="1:46" ht="16.5" x14ac:dyDescent="0.25">
      <c r="D56" s="117" t="s">
        <v>127</v>
      </c>
      <c r="E56" s="1314" t="s">
        <v>2</v>
      </c>
      <c r="F56" s="1314"/>
      <c r="G56" s="1314"/>
      <c r="H56" s="1314"/>
      <c r="I56" s="1314"/>
    </row>
    <row r="57" spans="1:46" ht="15.75" thickBot="1" x14ac:dyDescent="0.3">
      <c r="A57" s="1337"/>
      <c r="B57" s="1337"/>
      <c r="C57" s="1337"/>
      <c r="D57" s="184" t="s">
        <v>10</v>
      </c>
    </row>
    <row r="58" spans="1:46" ht="15.75" customHeight="1" thickBot="1" x14ac:dyDescent="0.25">
      <c r="A58" s="1231"/>
      <c r="B58" s="1232"/>
      <c r="C58" s="1233"/>
      <c r="D58" s="1252" t="s">
        <v>57</v>
      </c>
      <c r="E58" s="1274" t="s">
        <v>100</v>
      </c>
      <c r="F58" s="1276" t="s">
        <v>101</v>
      </c>
      <c r="G58" s="1278" t="s">
        <v>102</v>
      </c>
      <c r="H58" s="1279"/>
      <c r="I58" s="1250" t="s">
        <v>89</v>
      </c>
      <c r="J58" s="39" t="s">
        <v>98</v>
      </c>
      <c r="K58" s="39" t="s">
        <v>72</v>
      </c>
      <c r="L58" s="300" t="s">
        <v>71</v>
      </c>
      <c r="M58" s="1316" t="s">
        <v>212</v>
      </c>
      <c r="N58" s="1317"/>
      <c r="O58" s="1317"/>
      <c r="P58" s="1317"/>
      <c r="Q58" s="1318"/>
      <c r="R58" s="1293" t="s">
        <v>219</v>
      </c>
      <c r="S58" s="1294"/>
      <c r="T58" s="1294"/>
      <c r="U58" s="1294"/>
      <c r="V58" s="1294"/>
      <c r="W58" s="1294"/>
      <c r="X58" s="1294"/>
      <c r="Y58" s="1294"/>
      <c r="Z58" s="1294"/>
      <c r="AA58" s="1294"/>
      <c r="AB58" s="1294"/>
      <c r="AC58" s="1319"/>
      <c r="AD58" s="1248" t="s">
        <v>220</v>
      </c>
    </row>
    <row r="59" spans="1:46" ht="15.75" customHeight="1" x14ac:dyDescent="0.2">
      <c r="A59" s="1234" t="s">
        <v>105</v>
      </c>
      <c r="B59" s="1236" t="s">
        <v>106</v>
      </c>
      <c r="C59" s="1238" t="s">
        <v>107</v>
      </c>
      <c r="D59" s="1253"/>
      <c r="E59" s="1275"/>
      <c r="F59" s="1277"/>
      <c r="G59" s="1280" t="s">
        <v>103</v>
      </c>
      <c r="H59" s="1256" t="s">
        <v>104</v>
      </c>
      <c r="I59" s="1251"/>
      <c r="J59" s="1247" t="s">
        <v>217</v>
      </c>
      <c r="K59" s="1247" t="s">
        <v>218</v>
      </c>
      <c r="L59" s="1325" t="s">
        <v>211</v>
      </c>
      <c r="M59" s="1299" t="s">
        <v>213</v>
      </c>
      <c r="N59" s="1303" t="s">
        <v>110</v>
      </c>
      <c r="O59" s="1303" t="s">
        <v>111</v>
      </c>
      <c r="P59" s="1243" t="s">
        <v>81</v>
      </c>
      <c r="Q59" s="1245" t="s">
        <v>82</v>
      </c>
      <c r="R59" s="1321" t="s">
        <v>158</v>
      </c>
      <c r="S59" s="1312"/>
      <c r="T59" s="1312"/>
      <c r="U59" s="1322"/>
      <c r="V59" s="1321" t="s">
        <v>183</v>
      </c>
      <c r="W59" s="1312"/>
      <c r="X59" s="1312"/>
      <c r="Y59" s="1313"/>
      <c r="Z59" s="1312" t="s">
        <v>215</v>
      </c>
      <c r="AA59" s="1312"/>
      <c r="AB59" s="1312"/>
      <c r="AC59" s="1313"/>
      <c r="AD59" s="1249"/>
    </row>
    <row r="60" spans="1:46" ht="39" customHeight="1" thickBot="1" x14ac:dyDescent="0.25">
      <c r="A60" s="1235"/>
      <c r="B60" s="1237"/>
      <c r="C60" s="1239"/>
      <c r="D60" s="1254"/>
      <c r="E60" s="1323"/>
      <c r="F60" s="1324"/>
      <c r="G60" s="1309"/>
      <c r="H60" s="1310"/>
      <c r="I60" s="1315"/>
      <c r="J60" s="1311"/>
      <c r="K60" s="1311"/>
      <c r="L60" s="1326"/>
      <c r="M60" s="1300"/>
      <c r="N60" s="1320"/>
      <c r="O60" s="1304"/>
      <c r="P60" s="1305"/>
      <c r="Q60" s="1306"/>
      <c r="R60" s="317" t="s">
        <v>79</v>
      </c>
      <c r="S60" s="318" t="s">
        <v>88</v>
      </c>
      <c r="T60" s="174" t="s">
        <v>90</v>
      </c>
      <c r="U60" s="175" t="s">
        <v>91</v>
      </c>
      <c r="V60" s="322" t="s">
        <v>79</v>
      </c>
      <c r="W60" s="323" t="s">
        <v>88</v>
      </c>
      <c r="X60" s="174" t="s">
        <v>90</v>
      </c>
      <c r="Y60" s="175" t="s">
        <v>91</v>
      </c>
      <c r="Z60" s="322" t="s">
        <v>79</v>
      </c>
      <c r="AA60" s="323" t="s">
        <v>88</v>
      </c>
      <c r="AB60" s="174" t="s">
        <v>90</v>
      </c>
      <c r="AC60" s="176" t="s">
        <v>91</v>
      </c>
      <c r="AD60" s="1308"/>
    </row>
    <row r="61" spans="1:46" s="469" customFormat="1" ht="25.5" customHeight="1" x14ac:dyDescent="0.25">
      <c r="A61" s="596"/>
      <c r="B61" s="597"/>
      <c r="C61" s="602"/>
      <c r="D61" s="429" t="s">
        <v>267</v>
      </c>
      <c r="E61" s="53" t="s">
        <v>239</v>
      </c>
      <c r="F61" s="54">
        <v>411</v>
      </c>
      <c r="G61" s="54">
        <v>2016</v>
      </c>
      <c r="H61" s="91">
        <v>2016</v>
      </c>
      <c r="I61" s="219">
        <f>J61+K61+L61+SUM(R61:AD61)</f>
        <v>1103</v>
      </c>
      <c r="J61" s="215">
        <v>0</v>
      </c>
      <c r="K61" s="218">
        <v>0</v>
      </c>
      <c r="L61" s="301">
        <f t="shared" ref="L61:L70" si="8">M61+N61+O61+P61+Q61</f>
        <v>1103</v>
      </c>
      <c r="M61" s="305">
        <v>0</v>
      </c>
      <c r="N61" s="306">
        <v>165</v>
      </c>
      <c r="O61" s="306">
        <v>0</v>
      </c>
      <c r="P61" s="217">
        <v>938</v>
      </c>
      <c r="Q61" s="212">
        <v>0</v>
      </c>
      <c r="R61" s="329">
        <v>0</v>
      </c>
      <c r="S61" s="325">
        <v>0</v>
      </c>
      <c r="T61" s="210">
        <v>0</v>
      </c>
      <c r="U61" s="207">
        <v>0</v>
      </c>
      <c r="V61" s="329">
        <v>0</v>
      </c>
      <c r="W61" s="325">
        <v>0</v>
      </c>
      <c r="X61" s="210">
        <v>0</v>
      </c>
      <c r="Y61" s="209">
        <v>0</v>
      </c>
      <c r="Z61" s="324">
        <v>0</v>
      </c>
      <c r="AA61" s="325">
        <v>0</v>
      </c>
      <c r="AB61" s="210">
        <v>0</v>
      </c>
      <c r="AC61" s="208">
        <v>0</v>
      </c>
      <c r="AD61" s="219">
        <v>0</v>
      </c>
    </row>
    <row r="62" spans="1:46" s="469" customFormat="1" ht="30.75" customHeight="1" x14ac:dyDescent="0.25">
      <c r="A62" s="599"/>
      <c r="B62" s="600"/>
      <c r="C62" s="603"/>
      <c r="D62" s="429" t="s">
        <v>268</v>
      </c>
      <c r="E62" s="53" t="s">
        <v>239</v>
      </c>
      <c r="F62" s="54">
        <v>411</v>
      </c>
      <c r="G62" s="54">
        <v>2016</v>
      </c>
      <c r="H62" s="91">
        <v>2016</v>
      </c>
      <c r="I62" s="219">
        <f>J62+K62+L62+SUM(R62:AD62)</f>
        <v>10657</v>
      </c>
      <c r="J62" s="215">
        <v>0</v>
      </c>
      <c r="K62" s="218">
        <v>0</v>
      </c>
      <c r="L62" s="301">
        <f t="shared" si="8"/>
        <v>10657</v>
      </c>
      <c r="M62" s="305">
        <v>0</v>
      </c>
      <c r="N62" s="306">
        <v>548</v>
      </c>
      <c r="O62" s="306">
        <v>0</v>
      </c>
      <c r="P62" s="217">
        <v>3109</v>
      </c>
      <c r="Q62" s="218">
        <v>7000</v>
      </c>
      <c r="R62" s="326">
        <v>0</v>
      </c>
      <c r="S62" s="320">
        <v>0</v>
      </c>
      <c r="T62" s="217">
        <v>0</v>
      </c>
      <c r="U62" s="213">
        <v>0</v>
      </c>
      <c r="V62" s="326">
        <v>0</v>
      </c>
      <c r="W62" s="320">
        <v>0</v>
      </c>
      <c r="X62" s="217">
        <v>0</v>
      </c>
      <c r="Y62" s="216">
        <v>0</v>
      </c>
      <c r="Z62" s="319">
        <v>0</v>
      </c>
      <c r="AA62" s="320">
        <v>0</v>
      </c>
      <c r="AB62" s="217">
        <v>0</v>
      </c>
      <c r="AC62" s="215">
        <v>0</v>
      </c>
      <c r="AD62" s="219">
        <v>0</v>
      </c>
    </row>
    <row r="63" spans="1:46" s="469" customFormat="1" ht="25.5" customHeight="1" x14ac:dyDescent="0.25">
      <c r="A63" s="599"/>
      <c r="B63" s="600"/>
      <c r="C63" s="603"/>
      <c r="D63" s="657" t="s">
        <v>269</v>
      </c>
      <c r="E63" s="625" t="s">
        <v>270</v>
      </c>
      <c r="F63" s="656">
        <v>411</v>
      </c>
      <c r="G63" s="502">
        <v>2016</v>
      </c>
      <c r="H63" s="462">
        <v>2016</v>
      </c>
      <c r="I63" s="219">
        <f>J63+K63+L63+SUM(R63:AD63)</f>
        <v>127</v>
      </c>
      <c r="J63" s="213">
        <v>0</v>
      </c>
      <c r="K63" s="218">
        <v>0</v>
      </c>
      <c r="L63" s="301">
        <f t="shared" si="8"/>
        <v>127</v>
      </c>
      <c r="M63" s="305">
        <v>0</v>
      </c>
      <c r="N63" s="306">
        <v>19</v>
      </c>
      <c r="O63" s="306">
        <v>0</v>
      </c>
      <c r="P63" s="217">
        <v>108</v>
      </c>
      <c r="Q63" s="216">
        <v>0</v>
      </c>
      <c r="R63" s="326">
        <v>0</v>
      </c>
      <c r="S63" s="320">
        <v>0</v>
      </c>
      <c r="T63" s="217">
        <v>0</v>
      </c>
      <c r="U63" s="213">
        <v>0</v>
      </c>
      <c r="V63" s="326">
        <v>0</v>
      </c>
      <c r="W63" s="320">
        <v>0</v>
      </c>
      <c r="X63" s="217">
        <v>0</v>
      </c>
      <c r="Y63" s="216">
        <v>0</v>
      </c>
      <c r="Z63" s="319">
        <v>0</v>
      </c>
      <c r="AA63" s="320">
        <v>0</v>
      </c>
      <c r="AB63" s="217">
        <v>0</v>
      </c>
      <c r="AC63" s="215">
        <v>0</v>
      </c>
      <c r="AD63" s="219">
        <v>0</v>
      </c>
    </row>
    <row r="64" spans="1:46" s="469" customFormat="1" ht="25.5" customHeight="1" x14ac:dyDescent="0.25">
      <c r="A64" s="599"/>
      <c r="B64" s="600"/>
      <c r="C64" s="603"/>
      <c r="D64" s="429" t="s">
        <v>271</v>
      </c>
      <c r="E64" s="53" t="s">
        <v>239</v>
      </c>
      <c r="F64" s="54">
        <v>400</v>
      </c>
      <c r="G64" s="54">
        <v>2016</v>
      </c>
      <c r="H64" s="91">
        <v>2018</v>
      </c>
      <c r="I64" s="219">
        <f t="shared" ref="I64:I70" si="9">J64+K64+L64+SUM(R64:AD64)</f>
        <v>300000</v>
      </c>
      <c r="J64" s="215">
        <v>0</v>
      </c>
      <c r="K64" s="218">
        <v>0</v>
      </c>
      <c r="L64" s="301">
        <f t="shared" si="8"/>
        <v>1000</v>
      </c>
      <c r="M64" s="305">
        <v>0</v>
      </c>
      <c r="N64" s="306">
        <v>1000</v>
      </c>
      <c r="O64" s="306">
        <v>0</v>
      </c>
      <c r="P64" s="217">
        <v>0</v>
      </c>
      <c r="Q64" s="218">
        <v>0</v>
      </c>
      <c r="R64" s="319">
        <v>0</v>
      </c>
      <c r="S64" s="320">
        <v>0</v>
      </c>
      <c r="T64" s="217">
        <v>0</v>
      </c>
      <c r="U64" s="218">
        <v>0</v>
      </c>
      <c r="V64" s="319">
        <v>30000</v>
      </c>
      <c r="W64" s="320">
        <v>0</v>
      </c>
      <c r="X64" s="217">
        <v>170000</v>
      </c>
      <c r="Y64" s="218">
        <v>0</v>
      </c>
      <c r="Z64" s="319">
        <v>14850</v>
      </c>
      <c r="AA64" s="320">
        <v>0</v>
      </c>
      <c r="AB64" s="217">
        <v>84150</v>
      </c>
      <c r="AC64" s="215">
        <v>0</v>
      </c>
      <c r="AD64" s="219">
        <v>0</v>
      </c>
    </row>
    <row r="65" spans="1:46" s="469" customFormat="1" ht="25.5" customHeight="1" x14ac:dyDescent="0.25">
      <c r="A65" s="599"/>
      <c r="B65" s="600"/>
      <c r="C65" s="603"/>
      <c r="D65" s="429" t="s">
        <v>272</v>
      </c>
      <c r="E65" s="53" t="s">
        <v>239</v>
      </c>
      <c r="F65" s="54">
        <v>400</v>
      </c>
      <c r="G65" s="54">
        <v>2016</v>
      </c>
      <c r="H65" s="91">
        <v>2019</v>
      </c>
      <c r="I65" s="219">
        <f t="shared" si="9"/>
        <v>176500</v>
      </c>
      <c r="J65" s="215">
        <v>0</v>
      </c>
      <c r="K65" s="218">
        <v>0</v>
      </c>
      <c r="L65" s="301">
        <f t="shared" si="8"/>
        <v>3900</v>
      </c>
      <c r="M65" s="305">
        <v>0</v>
      </c>
      <c r="N65" s="306">
        <v>3900</v>
      </c>
      <c r="O65" s="306">
        <v>0</v>
      </c>
      <c r="P65" s="217">
        <v>0</v>
      </c>
      <c r="Q65" s="218">
        <v>0</v>
      </c>
      <c r="R65" s="319">
        <v>0</v>
      </c>
      <c r="S65" s="320">
        <v>0</v>
      </c>
      <c r="T65" s="217">
        <v>0</v>
      </c>
      <c r="U65" s="218">
        <v>0</v>
      </c>
      <c r="V65" s="319">
        <v>15000</v>
      </c>
      <c r="W65" s="320">
        <v>0</v>
      </c>
      <c r="X65" s="217">
        <v>85000</v>
      </c>
      <c r="Y65" s="218">
        <v>0</v>
      </c>
      <c r="Z65" s="319">
        <v>20890</v>
      </c>
      <c r="AA65" s="320">
        <v>0</v>
      </c>
      <c r="AB65" s="217">
        <v>51710</v>
      </c>
      <c r="AC65" s="215">
        <v>0</v>
      </c>
      <c r="AD65" s="219">
        <v>0</v>
      </c>
    </row>
    <row r="66" spans="1:46" s="469" customFormat="1" ht="25.5" customHeight="1" x14ac:dyDescent="0.25">
      <c r="A66" s="599"/>
      <c r="B66" s="600"/>
      <c r="C66" s="603"/>
      <c r="D66" s="429" t="s">
        <v>273</v>
      </c>
      <c r="E66" s="53" t="s">
        <v>239</v>
      </c>
      <c r="F66" s="54">
        <v>400</v>
      </c>
      <c r="G66" s="54">
        <v>2016</v>
      </c>
      <c r="H66" s="91">
        <v>2018</v>
      </c>
      <c r="I66" s="219">
        <f t="shared" si="9"/>
        <v>100000</v>
      </c>
      <c r="J66" s="215">
        <v>0</v>
      </c>
      <c r="K66" s="218">
        <v>0</v>
      </c>
      <c r="L66" s="301">
        <f t="shared" si="8"/>
        <v>1000</v>
      </c>
      <c r="M66" s="305">
        <v>0</v>
      </c>
      <c r="N66" s="306">
        <v>1000</v>
      </c>
      <c r="O66" s="306">
        <v>0</v>
      </c>
      <c r="P66" s="217">
        <v>0</v>
      </c>
      <c r="Q66" s="218">
        <v>0</v>
      </c>
      <c r="R66" s="319">
        <v>0</v>
      </c>
      <c r="S66" s="320">
        <v>0</v>
      </c>
      <c r="T66" s="217">
        <v>0</v>
      </c>
      <c r="U66" s="218">
        <v>0</v>
      </c>
      <c r="V66" s="319">
        <v>14850</v>
      </c>
      <c r="W66" s="320">
        <v>0</v>
      </c>
      <c r="X66" s="217">
        <v>84150</v>
      </c>
      <c r="Y66" s="218">
        <v>0</v>
      </c>
      <c r="Z66" s="319">
        <v>0</v>
      </c>
      <c r="AA66" s="320">
        <v>0</v>
      </c>
      <c r="AB66" s="217">
        <v>0</v>
      </c>
      <c r="AC66" s="215">
        <v>0</v>
      </c>
      <c r="AD66" s="219">
        <v>0</v>
      </c>
    </row>
    <row r="67" spans="1:46" s="469" customFormat="1" ht="25.5" customHeight="1" x14ac:dyDescent="0.25">
      <c r="A67" s="599"/>
      <c r="B67" s="600"/>
      <c r="C67" s="603"/>
      <c r="D67" s="429" t="s">
        <v>274</v>
      </c>
      <c r="E67" s="53" t="s">
        <v>275</v>
      </c>
      <c r="F67" s="54">
        <v>400</v>
      </c>
      <c r="G67" s="54">
        <v>2016</v>
      </c>
      <c r="H67" s="91">
        <v>2017</v>
      </c>
      <c r="I67" s="219">
        <f t="shared" si="9"/>
        <v>104000</v>
      </c>
      <c r="J67" s="215">
        <v>0</v>
      </c>
      <c r="K67" s="218">
        <v>0</v>
      </c>
      <c r="L67" s="301">
        <f t="shared" si="8"/>
        <v>2000</v>
      </c>
      <c r="M67" s="305">
        <v>0</v>
      </c>
      <c r="N67" s="306">
        <v>2000</v>
      </c>
      <c r="O67" s="306">
        <v>0</v>
      </c>
      <c r="P67" s="217">
        <v>0</v>
      </c>
      <c r="Q67" s="218">
        <v>0</v>
      </c>
      <c r="R67" s="319">
        <v>0</v>
      </c>
      <c r="S67" s="320">
        <v>0</v>
      </c>
      <c r="T67" s="217">
        <v>0</v>
      </c>
      <c r="U67" s="218">
        <v>0</v>
      </c>
      <c r="V67" s="319">
        <v>15300</v>
      </c>
      <c r="W67" s="320">
        <v>0</v>
      </c>
      <c r="X67" s="217">
        <v>86700</v>
      </c>
      <c r="Y67" s="218">
        <v>0</v>
      </c>
      <c r="Z67" s="319">
        <v>0</v>
      </c>
      <c r="AA67" s="320">
        <v>0</v>
      </c>
      <c r="AB67" s="217">
        <v>0</v>
      </c>
      <c r="AC67" s="215">
        <v>0</v>
      </c>
      <c r="AD67" s="219">
        <v>0</v>
      </c>
    </row>
    <row r="68" spans="1:46" s="469" customFormat="1" ht="25.5" customHeight="1" x14ac:dyDescent="0.25">
      <c r="A68" s="599"/>
      <c r="B68" s="600"/>
      <c r="C68" s="601"/>
      <c r="D68" s="429" t="s">
        <v>276</v>
      </c>
      <c r="E68" s="53" t="s">
        <v>229</v>
      </c>
      <c r="F68" s="54">
        <v>400</v>
      </c>
      <c r="G68" s="54">
        <v>2016</v>
      </c>
      <c r="H68" s="91">
        <v>2017</v>
      </c>
      <c r="I68" s="219">
        <f t="shared" si="9"/>
        <v>116000</v>
      </c>
      <c r="J68" s="215">
        <v>0</v>
      </c>
      <c r="K68" s="218">
        <v>0</v>
      </c>
      <c r="L68" s="301">
        <f t="shared" si="8"/>
        <v>2000</v>
      </c>
      <c r="M68" s="305">
        <v>0</v>
      </c>
      <c r="N68" s="306">
        <v>2000</v>
      </c>
      <c r="O68" s="306">
        <v>0</v>
      </c>
      <c r="P68" s="217">
        <v>0</v>
      </c>
      <c r="Q68" s="218">
        <v>0</v>
      </c>
      <c r="R68" s="319">
        <v>17100</v>
      </c>
      <c r="S68" s="320">
        <v>0</v>
      </c>
      <c r="T68" s="217">
        <v>96900</v>
      </c>
      <c r="U68" s="218">
        <v>0</v>
      </c>
      <c r="V68" s="319">
        <v>0</v>
      </c>
      <c r="W68" s="320">
        <v>0</v>
      </c>
      <c r="X68" s="217">
        <v>0</v>
      </c>
      <c r="Y68" s="218">
        <v>0</v>
      </c>
      <c r="Z68" s="319">
        <v>0</v>
      </c>
      <c r="AA68" s="320">
        <v>0</v>
      </c>
      <c r="AB68" s="217">
        <v>0</v>
      </c>
      <c r="AC68" s="215">
        <v>0</v>
      </c>
      <c r="AD68" s="219">
        <v>0</v>
      </c>
    </row>
    <row r="69" spans="1:46" s="469" customFormat="1" ht="25.5" customHeight="1" x14ac:dyDescent="0.25">
      <c r="A69" s="599"/>
      <c r="B69" s="600"/>
      <c r="C69" s="601"/>
      <c r="D69" s="429" t="s">
        <v>277</v>
      </c>
      <c r="E69" s="53"/>
      <c r="F69" s="54">
        <v>400</v>
      </c>
      <c r="G69" s="54">
        <v>2016</v>
      </c>
      <c r="H69" s="91">
        <v>2020</v>
      </c>
      <c r="I69" s="219">
        <f t="shared" si="9"/>
        <v>118000</v>
      </c>
      <c r="J69" s="215">
        <v>0</v>
      </c>
      <c r="K69" s="218">
        <v>0</v>
      </c>
      <c r="L69" s="301">
        <f t="shared" si="8"/>
        <v>500</v>
      </c>
      <c r="M69" s="305">
        <v>0</v>
      </c>
      <c r="N69" s="306">
        <v>75</v>
      </c>
      <c r="O69" s="306">
        <v>0</v>
      </c>
      <c r="P69" s="217">
        <v>425</v>
      </c>
      <c r="Q69" s="218">
        <v>0</v>
      </c>
      <c r="R69" s="319">
        <v>5850</v>
      </c>
      <c r="S69" s="320">
        <v>0</v>
      </c>
      <c r="T69" s="217">
        <v>33150</v>
      </c>
      <c r="U69" s="218">
        <v>0</v>
      </c>
      <c r="V69" s="319">
        <v>5850</v>
      </c>
      <c r="W69" s="320">
        <v>0</v>
      </c>
      <c r="X69" s="217">
        <v>33150</v>
      </c>
      <c r="Y69" s="218">
        <v>0</v>
      </c>
      <c r="Z69" s="319">
        <v>5925</v>
      </c>
      <c r="AA69" s="320">
        <v>0</v>
      </c>
      <c r="AB69" s="217">
        <v>33575</v>
      </c>
      <c r="AC69" s="215">
        <v>0</v>
      </c>
      <c r="AD69" s="219">
        <v>0</v>
      </c>
    </row>
    <row r="70" spans="1:46" s="469" customFormat="1" ht="25.5" customHeight="1" thickBot="1" x14ac:dyDescent="0.3">
      <c r="A70" s="599"/>
      <c r="B70" s="600"/>
      <c r="C70" s="601"/>
      <c r="D70" s="658" t="s">
        <v>278</v>
      </c>
      <c r="E70" s="53" t="s">
        <v>237</v>
      </c>
      <c r="F70" s="54">
        <v>400</v>
      </c>
      <c r="G70" s="54">
        <v>2016</v>
      </c>
      <c r="H70" s="91">
        <v>2020</v>
      </c>
      <c r="I70" s="219">
        <f t="shared" si="9"/>
        <v>950000</v>
      </c>
      <c r="J70" s="215">
        <v>0</v>
      </c>
      <c r="K70" s="218">
        <v>0</v>
      </c>
      <c r="L70" s="301">
        <f t="shared" si="8"/>
        <v>2000</v>
      </c>
      <c r="M70" s="305">
        <v>0</v>
      </c>
      <c r="N70" s="306">
        <v>2000</v>
      </c>
      <c r="O70" s="306">
        <v>0</v>
      </c>
      <c r="P70" s="217">
        <v>0</v>
      </c>
      <c r="Q70" s="218">
        <v>0</v>
      </c>
      <c r="R70" s="319">
        <v>0</v>
      </c>
      <c r="S70" s="320">
        <v>0</v>
      </c>
      <c r="T70" s="217">
        <v>0</v>
      </c>
      <c r="U70" s="218">
        <v>0</v>
      </c>
      <c r="V70" s="319">
        <v>7500</v>
      </c>
      <c r="W70" s="320">
        <v>0</v>
      </c>
      <c r="X70" s="217">
        <v>42500</v>
      </c>
      <c r="Y70" s="218">
        <v>0</v>
      </c>
      <c r="Z70" s="319">
        <v>60000</v>
      </c>
      <c r="AA70" s="320">
        <v>0</v>
      </c>
      <c r="AB70" s="217">
        <v>340000</v>
      </c>
      <c r="AC70" s="218">
        <v>0</v>
      </c>
      <c r="AD70" s="216">
        <v>498000</v>
      </c>
    </row>
    <row r="71" spans="1:46" s="43" customFormat="1" ht="23.1" customHeight="1" thickBot="1" x14ac:dyDescent="0.3">
      <c r="A71" s="542"/>
      <c r="B71" s="543"/>
      <c r="C71" s="629"/>
      <c r="D71" s="1338" t="s">
        <v>58</v>
      </c>
      <c r="E71" s="1339"/>
      <c r="F71" s="1339"/>
      <c r="G71" s="1339"/>
      <c r="H71" s="1340"/>
      <c r="I71" s="752">
        <f t="shared" ref="I71:AD71" si="10">SUM(I61:I70)</f>
        <v>1876387</v>
      </c>
      <c r="J71" s="752">
        <f t="shared" si="10"/>
        <v>0</v>
      </c>
      <c r="K71" s="752">
        <f t="shared" si="10"/>
        <v>0</v>
      </c>
      <c r="L71" s="752">
        <f t="shared" si="10"/>
        <v>24287</v>
      </c>
      <c r="M71" s="752">
        <f t="shared" si="10"/>
        <v>0</v>
      </c>
      <c r="N71" s="752">
        <f t="shared" si="10"/>
        <v>12707</v>
      </c>
      <c r="O71" s="752">
        <f t="shared" si="10"/>
        <v>0</v>
      </c>
      <c r="P71" s="752">
        <f t="shared" si="10"/>
        <v>4580</v>
      </c>
      <c r="Q71" s="752">
        <f t="shared" si="10"/>
        <v>7000</v>
      </c>
      <c r="R71" s="752">
        <f t="shared" si="10"/>
        <v>22950</v>
      </c>
      <c r="S71" s="1155">
        <f t="shared" si="10"/>
        <v>0</v>
      </c>
      <c r="T71" s="752">
        <f t="shared" si="10"/>
        <v>130050</v>
      </c>
      <c r="U71" s="752">
        <f t="shared" si="10"/>
        <v>0</v>
      </c>
      <c r="V71" s="752">
        <f t="shared" si="10"/>
        <v>88500</v>
      </c>
      <c r="W71" s="752">
        <f t="shared" si="10"/>
        <v>0</v>
      </c>
      <c r="X71" s="1155">
        <f t="shared" si="10"/>
        <v>501500</v>
      </c>
      <c r="Y71" s="752">
        <f t="shared" si="10"/>
        <v>0</v>
      </c>
      <c r="Z71" s="752">
        <f t="shared" si="10"/>
        <v>101665</v>
      </c>
      <c r="AA71" s="752">
        <f t="shared" si="10"/>
        <v>0</v>
      </c>
      <c r="AB71" s="1155">
        <f t="shared" si="10"/>
        <v>509435</v>
      </c>
      <c r="AC71" s="752">
        <f t="shared" si="10"/>
        <v>0</v>
      </c>
      <c r="AD71" s="752">
        <f t="shared" si="10"/>
        <v>498000</v>
      </c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s="152" customFormat="1" ht="12.75" customHeight="1" thickBot="1" x14ac:dyDescent="0.3">
      <c r="A72" s="68"/>
      <c r="B72" s="68"/>
      <c r="C72" s="68"/>
      <c r="D72" s="271"/>
      <c r="E72" s="16"/>
      <c r="F72" s="16"/>
      <c r="G72" s="16"/>
      <c r="H72" s="16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</row>
    <row r="73" spans="1:46" s="4" customFormat="1" ht="15.95" customHeight="1" x14ac:dyDescent="0.25">
      <c r="A73" s="68"/>
      <c r="B73" s="68"/>
      <c r="C73" s="68"/>
      <c r="D73" s="25" t="s">
        <v>83</v>
      </c>
      <c r="E73" s="202"/>
      <c r="F73" s="202"/>
      <c r="G73" s="202"/>
      <c r="H73" s="202"/>
      <c r="I73" s="10" t="s">
        <v>74</v>
      </c>
      <c r="J73" s="85" t="s">
        <v>108</v>
      </c>
      <c r="K73" s="17" t="s">
        <v>84</v>
      </c>
      <c r="L73" s="17"/>
      <c r="M73" s="17" t="s">
        <v>115</v>
      </c>
      <c r="N73" s="85"/>
      <c r="O73" s="85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78"/>
      <c r="AA73" s="75"/>
      <c r="AB73" s="75"/>
      <c r="AC73" s="76"/>
      <c r="AD73" s="16"/>
      <c r="AE73" s="947"/>
      <c r="AF73" s="947"/>
      <c r="AG73" s="947"/>
      <c r="AH73" s="947"/>
      <c r="AI73" s="947"/>
      <c r="AJ73" s="947"/>
      <c r="AK73" s="947"/>
      <c r="AL73" s="947"/>
      <c r="AM73" s="947"/>
      <c r="AN73" s="947"/>
      <c r="AO73" s="947"/>
      <c r="AP73" s="947"/>
      <c r="AQ73" s="947"/>
      <c r="AR73" s="947"/>
      <c r="AS73" s="947"/>
      <c r="AT73" s="947"/>
    </row>
    <row r="74" spans="1:46" s="4" customFormat="1" ht="15.95" customHeight="1" x14ac:dyDescent="0.25">
      <c r="A74" s="58"/>
      <c r="B74" s="58"/>
      <c r="C74" s="58"/>
      <c r="D74" s="13"/>
      <c r="E74" s="203"/>
      <c r="F74" s="203"/>
      <c r="G74" s="203"/>
      <c r="H74" s="203"/>
      <c r="I74" s="12" t="s">
        <v>75</v>
      </c>
      <c r="J74" s="20" t="s">
        <v>108</v>
      </c>
      <c r="K74" s="18" t="s">
        <v>85</v>
      </c>
      <c r="L74" s="18"/>
      <c r="M74" s="18" t="s">
        <v>112</v>
      </c>
      <c r="N74" s="20"/>
      <c r="O74" s="20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80"/>
      <c r="AA74" s="76"/>
      <c r="AB74" s="76"/>
      <c r="AC74" s="76"/>
      <c r="AD74" s="16"/>
      <c r="AE74" s="947"/>
      <c r="AF74" s="947"/>
      <c r="AG74" s="947"/>
      <c r="AH74" s="947"/>
      <c r="AI74" s="947"/>
      <c r="AJ74" s="947"/>
      <c r="AK74" s="947"/>
      <c r="AL74" s="947"/>
      <c r="AM74" s="947"/>
      <c r="AN74" s="947"/>
      <c r="AO74" s="947"/>
      <c r="AP74" s="947"/>
      <c r="AQ74" s="947"/>
      <c r="AR74" s="947"/>
      <c r="AS74" s="947"/>
      <c r="AT74" s="947"/>
    </row>
    <row r="75" spans="1:46" s="3" customFormat="1" ht="15.95" customHeight="1" x14ac:dyDescent="0.25">
      <c r="A75" s="65"/>
      <c r="B75" s="66"/>
      <c r="C75" s="67"/>
      <c r="D75" s="81"/>
      <c r="E75" s="203"/>
      <c r="F75" s="203"/>
      <c r="G75" s="203"/>
      <c r="H75" s="203"/>
      <c r="I75" s="12" t="s">
        <v>76</v>
      </c>
      <c r="J75" s="20" t="s">
        <v>108</v>
      </c>
      <c r="K75" s="21" t="s">
        <v>221</v>
      </c>
      <c r="L75" s="18"/>
      <c r="M75" s="20"/>
      <c r="N75" s="20"/>
      <c r="O75" s="20"/>
      <c r="P75" s="21"/>
      <c r="Q75" s="79"/>
      <c r="R75" s="79"/>
      <c r="S75" s="79"/>
      <c r="T75" s="79"/>
      <c r="U75" s="79"/>
      <c r="V75" s="79"/>
      <c r="W75" s="79"/>
      <c r="X75" s="79"/>
      <c r="Y75" s="79"/>
      <c r="Z75" s="82"/>
      <c r="AA75" s="9"/>
      <c r="AB75" s="9"/>
      <c r="AE75" s="947"/>
      <c r="AF75" s="947"/>
      <c r="AG75" s="947"/>
      <c r="AH75" s="947"/>
      <c r="AI75" s="947"/>
      <c r="AJ75" s="947"/>
      <c r="AK75" s="947"/>
      <c r="AL75" s="947"/>
      <c r="AM75" s="947"/>
      <c r="AN75" s="947"/>
      <c r="AO75" s="947"/>
      <c r="AP75" s="947"/>
      <c r="AQ75" s="947"/>
      <c r="AR75" s="947"/>
      <c r="AS75" s="947"/>
      <c r="AT75" s="947"/>
    </row>
    <row r="76" spans="1:46" s="3" customFormat="1" ht="15.95" customHeight="1" thickBot="1" x14ac:dyDescent="0.3">
      <c r="A76" s="4"/>
      <c r="B76" s="66"/>
      <c r="C76" s="67"/>
      <c r="D76" s="83"/>
      <c r="E76" s="204"/>
      <c r="F76" s="204"/>
      <c r="G76" s="204"/>
      <c r="H76" s="204"/>
      <c r="I76" s="11" t="s">
        <v>77</v>
      </c>
      <c r="J76" s="22" t="s">
        <v>108</v>
      </c>
      <c r="K76" s="23" t="s">
        <v>222</v>
      </c>
      <c r="L76" s="24"/>
      <c r="M76" s="22"/>
      <c r="N76" s="22"/>
      <c r="O76" s="22"/>
      <c r="P76" s="23"/>
      <c r="Q76" s="35"/>
      <c r="R76" s="35"/>
      <c r="S76" s="35"/>
      <c r="T76" s="35"/>
      <c r="U76" s="35"/>
      <c r="V76" s="35"/>
      <c r="W76" s="35"/>
      <c r="X76" s="35"/>
      <c r="Y76" s="35"/>
      <c r="Z76" s="14"/>
      <c r="AE76" s="947"/>
      <c r="AF76" s="947"/>
      <c r="AG76" s="947"/>
      <c r="AH76" s="947"/>
      <c r="AI76" s="947"/>
      <c r="AJ76" s="947"/>
      <c r="AK76" s="947"/>
      <c r="AL76" s="947"/>
      <c r="AM76" s="947"/>
      <c r="AN76" s="947"/>
      <c r="AO76" s="947"/>
      <c r="AP76" s="947"/>
      <c r="AQ76" s="947"/>
      <c r="AR76" s="947"/>
      <c r="AS76" s="947"/>
      <c r="AT76" s="947"/>
    </row>
    <row r="77" spans="1:46" s="152" customFormat="1" ht="23.1" customHeight="1" x14ac:dyDescent="0.25">
      <c r="A77" s="68"/>
      <c r="B77" s="68"/>
      <c r="C77" s="68"/>
      <c r="D77" s="271"/>
      <c r="E77" s="16"/>
      <c r="F77" s="16"/>
      <c r="G77" s="16"/>
      <c r="H77" s="16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/>
      <c r="AD77" s="269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</row>
    <row r="78" spans="1:46" s="272" customFormat="1" ht="14.25" customHeight="1" x14ac:dyDescent="0.25">
      <c r="A78" s="68"/>
      <c r="B78" s="68"/>
      <c r="C78" s="68"/>
      <c r="D78" s="271"/>
      <c r="E78" s="16"/>
      <c r="F78" s="16"/>
      <c r="G78" s="16"/>
      <c r="H78" s="16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  <c r="AA78" s="269"/>
      <c r="AB78" s="269"/>
      <c r="AC78" s="269"/>
      <c r="AD78" s="269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</row>
    <row r="79" spans="1:46" ht="15" x14ac:dyDescent="0.25">
      <c r="AC79" s="1330" t="s">
        <v>192</v>
      </c>
      <c r="AD79" s="1330"/>
    </row>
    <row r="80" spans="1:46" ht="24.75" customHeight="1" x14ac:dyDescent="0.25">
      <c r="A80" s="6"/>
      <c r="D80" s="117" t="s">
        <v>127</v>
      </c>
      <c r="E80" s="1314" t="s">
        <v>2</v>
      </c>
      <c r="F80" s="1314"/>
      <c r="G80" s="1314"/>
      <c r="H80" s="1314"/>
      <c r="I80" s="1314"/>
      <c r="J80" s="15"/>
      <c r="K80" s="15"/>
      <c r="L80" s="15"/>
      <c r="M80" s="15"/>
      <c r="N80" s="15"/>
      <c r="O80" s="15"/>
      <c r="P80" s="15"/>
      <c r="Q80" s="1"/>
      <c r="AD80" s="5" t="s">
        <v>87</v>
      </c>
    </row>
    <row r="81" spans="1:30" ht="15" customHeight="1" thickBot="1" x14ac:dyDescent="0.3">
      <c r="A81" s="1228" t="s">
        <v>154</v>
      </c>
      <c r="B81" s="1229"/>
      <c r="C81" s="1230"/>
      <c r="D81" s="184" t="s">
        <v>11</v>
      </c>
      <c r="I81" s="7" t="s">
        <v>59</v>
      </c>
      <c r="J81" s="7" t="s">
        <v>60</v>
      </c>
      <c r="K81" s="7" t="s">
        <v>61</v>
      </c>
      <c r="L81" s="7" t="s">
        <v>62</v>
      </c>
      <c r="M81" s="7" t="s">
        <v>63</v>
      </c>
      <c r="N81" s="7" t="s">
        <v>64</v>
      </c>
      <c r="O81" s="7" t="s">
        <v>65</v>
      </c>
      <c r="P81" s="8" t="s">
        <v>66</v>
      </c>
      <c r="Q81" s="8" t="s">
        <v>67</v>
      </c>
      <c r="R81" s="8" t="s">
        <v>68</v>
      </c>
      <c r="S81" s="8" t="s">
        <v>69</v>
      </c>
      <c r="T81" s="8" t="s">
        <v>70</v>
      </c>
      <c r="U81" s="8" t="s">
        <v>73</v>
      </c>
      <c r="V81" s="8" t="s">
        <v>78</v>
      </c>
      <c r="W81" s="8" t="s">
        <v>86</v>
      </c>
      <c r="X81" s="8" t="s">
        <v>92</v>
      </c>
      <c r="Y81" s="8" t="s">
        <v>93</v>
      </c>
      <c r="Z81" s="8" t="s">
        <v>94</v>
      </c>
      <c r="AA81" s="8" t="s">
        <v>95</v>
      </c>
      <c r="AB81" s="7" t="s">
        <v>96</v>
      </c>
      <c r="AC81" s="7" t="s">
        <v>99</v>
      </c>
      <c r="AD81" s="7" t="s">
        <v>109</v>
      </c>
    </row>
    <row r="82" spans="1:30" ht="15.75" customHeight="1" thickBot="1" x14ac:dyDescent="0.25">
      <c r="A82" s="1231"/>
      <c r="B82" s="1232"/>
      <c r="C82" s="1233"/>
      <c r="D82" s="1252" t="s">
        <v>57</v>
      </c>
      <c r="E82" s="1274" t="s">
        <v>100</v>
      </c>
      <c r="F82" s="1276" t="s">
        <v>101</v>
      </c>
      <c r="G82" s="1278" t="s">
        <v>102</v>
      </c>
      <c r="H82" s="1279"/>
      <c r="I82" s="1250" t="s">
        <v>89</v>
      </c>
      <c r="J82" s="39" t="s">
        <v>98</v>
      </c>
      <c r="K82" s="39" t="s">
        <v>72</v>
      </c>
      <c r="L82" s="300" t="s">
        <v>71</v>
      </c>
      <c r="M82" s="1316" t="s">
        <v>212</v>
      </c>
      <c r="N82" s="1317"/>
      <c r="O82" s="1317"/>
      <c r="P82" s="1317"/>
      <c r="Q82" s="1318"/>
      <c r="R82" s="1293" t="s">
        <v>219</v>
      </c>
      <c r="S82" s="1294"/>
      <c r="T82" s="1294"/>
      <c r="U82" s="1294"/>
      <c r="V82" s="1294"/>
      <c r="W82" s="1294"/>
      <c r="X82" s="1294"/>
      <c r="Y82" s="1294"/>
      <c r="Z82" s="1294"/>
      <c r="AA82" s="1294"/>
      <c r="AB82" s="1294"/>
      <c r="AC82" s="1319"/>
      <c r="AD82" s="1248" t="s">
        <v>220</v>
      </c>
    </row>
    <row r="83" spans="1:30" ht="15.75" customHeight="1" x14ac:dyDescent="0.2">
      <c r="A83" s="1234" t="s">
        <v>105</v>
      </c>
      <c r="B83" s="1236" t="s">
        <v>106</v>
      </c>
      <c r="C83" s="1238" t="s">
        <v>107</v>
      </c>
      <c r="D83" s="1253"/>
      <c r="E83" s="1275"/>
      <c r="F83" s="1277"/>
      <c r="G83" s="1280" t="s">
        <v>103</v>
      </c>
      <c r="H83" s="1256" t="s">
        <v>104</v>
      </c>
      <c r="I83" s="1251"/>
      <c r="J83" s="1247" t="s">
        <v>217</v>
      </c>
      <c r="K83" s="1247" t="s">
        <v>218</v>
      </c>
      <c r="L83" s="1325" t="s">
        <v>211</v>
      </c>
      <c r="M83" s="1299" t="s">
        <v>213</v>
      </c>
      <c r="N83" s="1303" t="s">
        <v>110</v>
      </c>
      <c r="O83" s="1303" t="s">
        <v>111</v>
      </c>
      <c r="P83" s="1243" t="s">
        <v>81</v>
      </c>
      <c r="Q83" s="1245" t="s">
        <v>82</v>
      </c>
      <c r="R83" s="1321" t="s">
        <v>158</v>
      </c>
      <c r="S83" s="1312"/>
      <c r="T83" s="1312"/>
      <c r="U83" s="1322"/>
      <c r="V83" s="1321" t="s">
        <v>183</v>
      </c>
      <c r="W83" s="1312"/>
      <c r="X83" s="1312"/>
      <c r="Y83" s="1313"/>
      <c r="Z83" s="1312" t="s">
        <v>215</v>
      </c>
      <c r="AA83" s="1312"/>
      <c r="AB83" s="1312"/>
      <c r="AC83" s="1313"/>
      <c r="AD83" s="1249"/>
    </row>
    <row r="84" spans="1:30" ht="39" customHeight="1" thickBot="1" x14ac:dyDescent="0.25">
      <c r="A84" s="1235"/>
      <c r="B84" s="1237"/>
      <c r="C84" s="1239"/>
      <c r="D84" s="1254"/>
      <c r="E84" s="1323"/>
      <c r="F84" s="1324"/>
      <c r="G84" s="1309"/>
      <c r="H84" s="1310"/>
      <c r="I84" s="1315"/>
      <c r="J84" s="1311"/>
      <c r="K84" s="1311"/>
      <c r="L84" s="1326"/>
      <c r="M84" s="1300"/>
      <c r="N84" s="1320"/>
      <c r="O84" s="1304"/>
      <c r="P84" s="1305"/>
      <c r="Q84" s="1306"/>
      <c r="R84" s="317" t="s">
        <v>79</v>
      </c>
      <c r="S84" s="318" t="s">
        <v>88</v>
      </c>
      <c r="T84" s="174" t="s">
        <v>90</v>
      </c>
      <c r="U84" s="175" t="s">
        <v>91</v>
      </c>
      <c r="V84" s="322" t="s">
        <v>79</v>
      </c>
      <c r="W84" s="323" t="s">
        <v>88</v>
      </c>
      <c r="X84" s="174" t="s">
        <v>90</v>
      </c>
      <c r="Y84" s="175" t="s">
        <v>91</v>
      </c>
      <c r="Z84" s="322" t="s">
        <v>79</v>
      </c>
      <c r="AA84" s="323" t="s">
        <v>88</v>
      </c>
      <c r="AB84" s="174" t="s">
        <v>90</v>
      </c>
      <c r="AC84" s="176" t="s">
        <v>91</v>
      </c>
      <c r="AD84" s="1308"/>
    </row>
    <row r="85" spans="1:30" s="469" customFormat="1" ht="25.5" customHeight="1" x14ac:dyDescent="0.25">
      <c r="A85" s="596"/>
      <c r="B85" s="597"/>
      <c r="C85" s="598"/>
      <c r="D85" s="664" t="s">
        <v>279</v>
      </c>
      <c r="E85" s="663"/>
      <c r="F85" s="646">
        <v>400</v>
      </c>
      <c r="G85" s="646">
        <v>2016</v>
      </c>
      <c r="H85" s="661">
        <v>2016</v>
      </c>
      <c r="I85" s="219">
        <f t="shared" ref="I85:I114" si="11">J85+K85+L85+SUM(R85:AD85)</f>
        <v>3000</v>
      </c>
      <c r="J85" s="213">
        <v>0</v>
      </c>
      <c r="K85" s="214">
        <v>0</v>
      </c>
      <c r="L85" s="311">
        <f t="shared" ref="L85:L114" si="12">M85+N85+O85+P85+Q85</f>
        <v>3000</v>
      </c>
      <c r="M85" s="345">
        <v>0</v>
      </c>
      <c r="N85" s="306">
        <v>3000</v>
      </c>
      <c r="O85" s="305">
        <v>0</v>
      </c>
      <c r="P85" s="215">
        <v>0</v>
      </c>
      <c r="Q85" s="216">
        <v>0</v>
      </c>
      <c r="R85" s="326">
        <v>0</v>
      </c>
      <c r="S85" s="320">
        <v>0</v>
      </c>
      <c r="T85" s="217">
        <v>0</v>
      </c>
      <c r="U85" s="213">
        <v>0</v>
      </c>
      <c r="V85" s="326">
        <v>0</v>
      </c>
      <c r="W85" s="320">
        <v>0</v>
      </c>
      <c r="X85" s="217">
        <v>0</v>
      </c>
      <c r="Y85" s="213">
        <v>0</v>
      </c>
      <c r="Z85" s="441">
        <v>0</v>
      </c>
      <c r="AA85" s="328">
        <v>0</v>
      </c>
      <c r="AB85" s="211">
        <v>0</v>
      </c>
      <c r="AC85" s="227">
        <v>0</v>
      </c>
      <c r="AD85" s="206">
        <v>0</v>
      </c>
    </row>
    <row r="86" spans="1:30" s="469" customFormat="1" ht="25.5" customHeight="1" x14ac:dyDescent="0.25">
      <c r="A86" s="599"/>
      <c r="B86" s="600"/>
      <c r="C86" s="601"/>
      <c r="D86" s="665" t="s">
        <v>280</v>
      </c>
      <c r="E86" s="501"/>
      <c r="F86" s="502">
        <v>400</v>
      </c>
      <c r="G86" s="502">
        <v>2016</v>
      </c>
      <c r="H86" s="462">
        <v>2016</v>
      </c>
      <c r="I86" s="219">
        <f t="shared" si="11"/>
        <v>1000</v>
      </c>
      <c r="J86" s="213">
        <v>0</v>
      </c>
      <c r="K86" s="214">
        <v>0</v>
      </c>
      <c r="L86" s="310">
        <f t="shared" si="12"/>
        <v>1000</v>
      </c>
      <c r="M86" s="345">
        <v>0</v>
      </c>
      <c r="N86" s="306">
        <v>1000</v>
      </c>
      <c r="O86" s="305">
        <v>0</v>
      </c>
      <c r="P86" s="215">
        <v>0</v>
      </c>
      <c r="Q86" s="216">
        <v>0</v>
      </c>
      <c r="R86" s="326">
        <v>0</v>
      </c>
      <c r="S86" s="320">
        <v>0</v>
      </c>
      <c r="T86" s="217">
        <v>0</v>
      </c>
      <c r="U86" s="213">
        <v>0</v>
      </c>
      <c r="V86" s="326">
        <v>0</v>
      </c>
      <c r="W86" s="320">
        <v>0</v>
      </c>
      <c r="X86" s="217">
        <v>0</v>
      </c>
      <c r="Y86" s="213">
        <v>0</v>
      </c>
      <c r="Z86" s="326">
        <v>0</v>
      </c>
      <c r="AA86" s="325">
        <v>0</v>
      </c>
      <c r="AB86" s="210">
        <v>0</v>
      </c>
      <c r="AC86" s="208">
        <v>0</v>
      </c>
      <c r="AD86" s="219">
        <v>0</v>
      </c>
    </row>
    <row r="87" spans="1:30" s="469" customFormat="1" ht="25.5" customHeight="1" x14ac:dyDescent="0.25">
      <c r="A87" s="599"/>
      <c r="B87" s="600"/>
      <c r="C87" s="601"/>
      <c r="D87" s="666" t="s">
        <v>281</v>
      </c>
      <c r="E87" s="502" t="s">
        <v>237</v>
      </c>
      <c r="F87" s="502">
        <v>400</v>
      </c>
      <c r="G87" s="502">
        <v>2016</v>
      </c>
      <c r="H87" s="462">
        <v>2016</v>
      </c>
      <c r="I87" s="219">
        <f t="shared" si="11"/>
        <v>5200</v>
      </c>
      <c r="J87" s="213">
        <v>0</v>
      </c>
      <c r="K87" s="214">
        <v>0</v>
      </c>
      <c r="L87" s="310">
        <f t="shared" si="12"/>
        <v>5200</v>
      </c>
      <c r="M87" s="345">
        <v>0</v>
      </c>
      <c r="N87" s="306">
        <v>5200</v>
      </c>
      <c r="O87" s="305">
        <v>0</v>
      </c>
      <c r="P87" s="215">
        <v>0</v>
      </c>
      <c r="Q87" s="216">
        <v>0</v>
      </c>
      <c r="R87" s="326">
        <v>0</v>
      </c>
      <c r="S87" s="320">
        <v>0</v>
      </c>
      <c r="T87" s="217">
        <v>0</v>
      </c>
      <c r="U87" s="213">
        <v>0</v>
      </c>
      <c r="V87" s="326">
        <v>0</v>
      </c>
      <c r="W87" s="320">
        <v>0</v>
      </c>
      <c r="X87" s="217">
        <v>0</v>
      </c>
      <c r="Y87" s="213">
        <v>0</v>
      </c>
      <c r="Z87" s="326">
        <v>0</v>
      </c>
      <c r="AA87" s="325">
        <v>0</v>
      </c>
      <c r="AB87" s="210">
        <v>0</v>
      </c>
      <c r="AC87" s="208">
        <v>0</v>
      </c>
      <c r="AD87" s="219">
        <v>0</v>
      </c>
    </row>
    <row r="88" spans="1:30" s="469" customFormat="1" ht="25.5" customHeight="1" x14ac:dyDescent="0.25">
      <c r="A88" s="599"/>
      <c r="B88" s="600"/>
      <c r="C88" s="601"/>
      <c r="D88" s="666" t="s">
        <v>282</v>
      </c>
      <c r="E88" s="502" t="s">
        <v>283</v>
      </c>
      <c r="F88" s="502">
        <v>400</v>
      </c>
      <c r="G88" s="502">
        <v>2016</v>
      </c>
      <c r="H88" s="462">
        <v>2016</v>
      </c>
      <c r="I88" s="219">
        <f t="shared" si="11"/>
        <v>4120</v>
      </c>
      <c r="J88" s="213">
        <v>0</v>
      </c>
      <c r="K88" s="214">
        <v>0</v>
      </c>
      <c r="L88" s="310">
        <f t="shared" si="12"/>
        <v>4120</v>
      </c>
      <c r="M88" s="345">
        <v>0</v>
      </c>
      <c r="N88" s="306">
        <v>4120</v>
      </c>
      <c r="O88" s="305">
        <v>0</v>
      </c>
      <c r="P88" s="215">
        <v>0</v>
      </c>
      <c r="Q88" s="216">
        <v>0</v>
      </c>
      <c r="R88" s="326">
        <v>0</v>
      </c>
      <c r="S88" s="320">
        <v>0</v>
      </c>
      <c r="T88" s="217">
        <v>0</v>
      </c>
      <c r="U88" s="213">
        <v>0</v>
      </c>
      <c r="V88" s="326">
        <v>0</v>
      </c>
      <c r="W88" s="320">
        <v>0</v>
      </c>
      <c r="X88" s="217">
        <v>0</v>
      </c>
      <c r="Y88" s="213">
        <v>0</v>
      </c>
      <c r="Z88" s="326">
        <v>0</v>
      </c>
      <c r="AA88" s="325">
        <v>0</v>
      </c>
      <c r="AB88" s="210">
        <v>0</v>
      </c>
      <c r="AC88" s="208">
        <v>0</v>
      </c>
      <c r="AD88" s="219">
        <v>0</v>
      </c>
    </row>
    <row r="89" spans="1:30" s="469" customFormat="1" ht="25.5" customHeight="1" x14ac:dyDescent="0.25">
      <c r="A89" s="599"/>
      <c r="B89" s="600"/>
      <c r="C89" s="601"/>
      <c r="D89" s="666" t="s">
        <v>284</v>
      </c>
      <c r="E89" s="502" t="s">
        <v>229</v>
      </c>
      <c r="F89" s="502">
        <v>400</v>
      </c>
      <c r="G89" s="502">
        <v>2016</v>
      </c>
      <c r="H89" s="462">
        <v>2016</v>
      </c>
      <c r="I89" s="219">
        <f t="shared" si="11"/>
        <v>6700</v>
      </c>
      <c r="J89" s="213">
        <v>0</v>
      </c>
      <c r="K89" s="214">
        <v>0</v>
      </c>
      <c r="L89" s="310">
        <f t="shared" si="12"/>
        <v>6700</v>
      </c>
      <c r="M89" s="345">
        <v>0</v>
      </c>
      <c r="N89" s="306">
        <v>6700</v>
      </c>
      <c r="O89" s="305">
        <v>0</v>
      </c>
      <c r="P89" s="215">
        <v>0</v>
      </c>
      <c r="Q89" s="216">
        <v>0</v>
      </c>
      <c r="R89" s="326">
        <v>0</v>
      </c>
      <c r="S89" s="320">
        <v>0</v>
      </c>
      <c r="T89" s="217">
        <v>0</v>
      </c>
      <c r="U89" s="213">
        <v>0</v>
      </c>
      <c r="V89" s="326">
        <v>0</v>
      </c>
      <c r="W89" s="320">
        <v>0</v>
      </c>
      <c r="X89" s="217">
        <v>0</v>
      </c>
      <c r="Y89" s="213">
        <v>0</v>
      </c>
      <c r="Z89" s="326">
        <v>0</v>
      </c>
      <c r="AA89" s="325">
        <v>0</v>
      </c>
      <c r="AB89" s="210">
        <v>0</v>
      </c>
      <c r="AC89" s="208">
        <v>0</v>
      </c>
      <c r="AD89" s="219">
        <v>0</v>
      </c>
    </row>
    <row r="90" spans="1:30" s="469" customFormat="1" ht="25.5" customHeight="1" x14ac:dyDescent="0.25">
      <c r="A90" s="599"/>
      <c r="B90" s="600"/>
      <c r="C90" s="601"/>
      <c r="D90" s="666" t="s">
        <v>285</v>
      </c>
      <c r="E90" s="502" t="s">
        <v>283</v>
      </c>
      <c r="F90" s="502">
        <v>400</v>
      </c>
      <c r="G90" s="502">
        <v>2016</v>
      </c>
      <c r="H90" s="462">
        <v>2016</v>
      </c>
      <c r="I90" s="219">
        <f t="shared" si="11"/>
        <v>1840</v>
      </c>
      <c r="J90" s="213">
        <v>0</v>
      </c>
      <c r="K90" s="214">
        <v>0</v>
      </c>
      <c r="L90" s="310">
        <f t="shared" si="12"/>
        <v>1840</v>
      </c>
      <c r="M90" s="345">
        <v>0</v>
      </c>
      <c r="N90" s="306">
        <v>1840</v>
      </c>
      <c r="O90" s="305">
        <v>0</v>
      </c>
      <c r="P90" s="215">
        <v>0</v>
      </c>
      <c r="Q90" s="216">
        <v>0</v>
      </c>
      <c r="R90" s="326">
        <v>0</v>
      </c>
      <c r="S90" s="320">
        <v>0</v>
      </c>
      <c r="T90" s="217">
        <v>0</v>
      </c>
      <c r="U90" s="213">
        <v>0</v>
      </c>
      <c r="V90" s="326">
        <v>0</v>
      </c>
      <c r="W90" s="320">
        <v>0</v>
      </c>
      <c r="X90" s="217">
        <v>0</v>
      </c>
      <c r="Y90" s="213">
        <v>0</v>
      </c>
      <c r="Z90" s="326">
        <v>0</v>
      </c>
      <c r="AA90" s="325">
        <v>0</v>
      </c>
      <c r="AB90" s="210">
        <v>0</v>
      </c>
      <c r="AC90" s="208">
        <v>0</v>
      </c>
      <c r="AD90" s="219">
        <v>0</v>
      </c>
    </row>
    <row r="91" spans="1:30" s="469" customFormat="1" ht="25.5" customHeight="1" x14ac:dyDescent="0.25">
      <c r="A91" s="599"/>
      <c r="B91" s="600"/>
      <c r="C91" s="601"/>
      <c r="D91" s="667" t="s">
        <v>286</v>
      </c>
      <c r="E91" s="502" t="s">
        <v>237</v>
      </c>
      <c r="F91" s="502">
        <v>400</v>
      </c>
      <c r="G91" s="502">
        <v>2016</v>
      </c>
      <c r="H91" s="462">
        <v>2016</v>
      </c>
      <c r="I91" s="219">
        <f t="shared" si="11"/>
        <v>6054</v>
      </c>
      <c r="J91" s="213">
        <v>0</v>
      </c>
      <c r="K91" s="214">
        <v>0</v>
      </c>
      <c r="L91" s="310">
        <f t="shared" si="12"/>
        <v>6054</v>
      </c>
      <c r="M91" s="345">
        <v>0</v>
      </c>
      <c r="N91" s="306">
        <v>6054</v>
      </c>
      <c r="O91" s="305">
        <v>0</v>
      </c>
      <c r="P91" s="215">
        <v>0</v>
      </c>
      <c r="Q91" s="216">
        <v>0</v>
      </c>
      <c r="R91" s="326">
        <v>0</v>
      </c>
      <c r="S91" s="320">
        <v>0</v>
      </c>
      <c r="T91" s="217">
        <v>0</v>
      </c>
      <c r="U91" s="213">
        <v>0</v>
      </c>
      <c r="V91" s="326">
        <v>0</v>
      </c>
      <c r="W91" s="320">
        <v>0</v>
      </c>
      <c r="X91" s="217">
        <v>0</v>
      </c>
      <c r="Y91" s="213">
        <v>0</v>
      </c>
      <c r="Z91" s="326">
        <v>0</v>
      </c>
      <c r="AA91" s="325">
        <v>0</v>
      </c>
      <c r="AB91" s="210">
        <v>0</v>
      </c>
      <c r="AC91" s="208">
        <v>0</v>
      </c>
      <c r="AD91" s="219">
        <v>0</v>
      </c>
    </row>
    <row r="92" spans="1:30" s="469" customFormat="1" ht="25.5" customHeight="1" x14ac:dyDescent="0.25">
      <c r="A92" s="599"/>
      <c r="B92" s="600"/>
      <c r="C92" s="601"/>
      <c r="D92" s="666" t="s">
        <v>287</v>
      </c>
      <c r="E92" s="502" t="s">
        <v>231</v>
      </c>
      <c r="F92" s="502">
        <v>400</v>
      </c>
      <c r="G92" s="502">
        <v>2016</v>
      </c>
      <c r="H92" s="462">
        <v>2016</v>
      </c>
      <c r="I92" s="219">
        <f t="shared" si="11"/>
        <v>2750</v>
      </c>
      <c r="J92" s="213">
        <v>0</v>
      </c>
      <c r="K92" s="214">
        <v>0</v>
      </c>
      <c r="L92" s="310">
        <f t="shared" si="12"/>
        <v>2750</v>
      </c>
      <c r="M92" s="345">
        <v>0</v>
      </c>
      <c r="N92" s="306">
        <v>2750</v>
      </c>
      <c r="O92" s="305">
        <v>0</v>
      </c>
      <c r="P92" s="215">
        <v>0</v>
      </c>
      <c r="Q92" s="216">
        <v>0</v>
      </c>
      <c r="R92" s="326">
        <v>0</v>
      </c>
      <c r="S92" s="320">
        <v>0</v>
      </c>
      <c r="T92" s="217">
        <v>0</v>
      </c>
      <c r="U92" s="213">
        <v>0</v>
      </c>
      <c r="V92" s="326">
        <v>0</v>
      </c>
      <c r="W92" s="320">
        <v>0</v>
      </c>
      <c r="X92" s="217">
        <v>0</v>
      </c>
      <c r="Y92" s="213">
        <v>0</v>
      </c>
      <c r="Z92" s="326">
        <v>0</v>
      </c>
      <c r="AA92" s="325">
        <v>0</v>
      </c>
      <c r="AB92" s="210">
        <v>0</v>
      </c>
      <c r="AC92" s="208">
        <v>0</v>
      </c>
      <c r="AD92" s="219">
        <v>0</v>
      </c>
    </row>
    <row r="93" spans="1:30" s="469" customFormat="1" ht="25.5" customHeight="1" x14ac:dyDescent="0.25">
      <c r="A93" s="599"/>
      <c r="B93" s="600"/>
      <c r="C93" s="601"/>
      <c r="D93" s="666" t="s">
        <v>288</v>
      </c>
      <c r="E93" s="502" t="s">
        <v>229</v>
      </c>
      <c r="F93" s="502">
        <v>400</v>
      </c>
      <c r="G93" s="502">
        <v>2016</v>
      </c>
      <c r="H93" s="462">
        <v>2016</v>
      </c>
      <c r="I93" s="219">
        <f t="shared" si="11"/>
        <v>5500</v>
      </c>
      <c r="J93" s="213">
        <v>0</v>
      </c>
      <c r="K93" s="214">
        <v>0</v>
      </c>
      <c r="L93" s="310">
        <f t="shared" si="12"/>
        <v>5500</v>
      </c>
      <c r="M93" s="345">
        <v>0</v>
      </c>
      <c r="N93" s="306">
        <v>5500</v>
      </c>
      <c r="O93" s="305">
        <v>0</v>
      </c>
      <c r="P93" s="215">
        <v>0</v>
      </c>
      <c r="Q93" s="216">
        <v>0</v>
      </c>
      <c r="R93" s="326">
        <v>0</v>
      </c>
      <c r="S93" s="320">
        <v>0</v>
      </c>
      <c r="T93" s="217">
        <v>0</v>
      </c>
      <c r="U93" s="213">
        <v>0</v>
      </c>
      <c r="V93" s="326">
        <v>0</v>
      </c>
      <c r="W93" s="320">
        <v>0</v>
      </c>
      <c r="X93" s="217">
        <v>0</v>
      </c>
      <c r="Y93" s="213">
        <v>0</v>
      </c>
      <c r="Z93" s="326">
        <v>0</v>
      </c>
      <c r="AA93" s="325">
        <v>0</v>
      </c>
      <c r="AB93" s="210">
        <v>0</v>
      </c>
      <c r="AC93" s="208">
        <v>0</v>
      </c>
      <c r="AD93" s="219">
        <v>0</v>
      </c>
    </row>
    <row r="94" spans="1:30" s="469" customFormat="1" ht="25.5" customHeight="1" x14ac:dyDescent="0.25">
      <c r="A94" s="599"/>
      <c r="B94" s="600"/>
      <c r="C94" s="601"/>
      <c r="D94" s="667" t="s">
        <v>289</v>
      </c>
      <c r="E94" s="502" t="s">
        <v>239</v>
      </c>
      <c r="F94" s="502">
        <v>400</v>
      </c>
      <c r="G94" s="502">
        <v>2016</v>
      </c>
      <c r="H94" s="462">
        <v>2016</v>
      </c>
      <c r="I94" s="219">
        <f t="shared" si="11"/>
        <v>1350</v>
      </c>
      <c r="J94" s="213">
        <v>0</v>
      </c>
      <c r="K94" s="214">
        <v>0</v>
      </c>
      <c r="L94" s="310">
        <f t="shared" si="12"/>
        <v>1350</v>
      </c>
      <c r="M94" s="345">
        <v>0</v>
      </c>
      <c r="N94" s="306">
        <v>1350</v>
      </c>
      <c r="O94" s="305">
        <v>0</v>
      </c>
      <c r="P94" s="215">
        <v>0</v>
      </c>
      <c r="Q94" s="216">
        <v>0</v>
      </c>
      <c r="R94" s="326">
        <v>0</v>
      </c>
      <c r="S94" s="320">
        <v>0</v>
      </c>
      <c r="T94" s="217">
        <v>0</v>
      </c>
      <c r="U94" s="213">
        <v>0</v>
      </c>
      <c r="V94" s="326">
        <v>0</v>
      </c>
      <c r="W94" s="320">
        <v>0</v>
      </c>
      <c r="X94" s="217">
        <v>0</v>
      </c>
      <c r="Y94" s="213">
        <v>0</v>
      </c>
      <c r="Z94" s="326">
        <v>0</v>
      </c>
      <c r="AA94" s="325">
        <v>0</v>
      </c>
      <c r="AB94" s="210">
        <v>0</v>
      </c>
      <c r="AC94" s="208">
        <v>0</v>
      </c>
      <c r="AD94" s="219">
        <v>0</v>
      </c>
    </row>
    <row r="95" spans="1:30" s="469" customFormat="1" ht="25.5" customHeight="1" x14ac:dyDescent="0.25">
      <c r="A95" s="599"/>
      <c r="B95" s="600"/>
      <c r="C95" s="601"/>
      <c r="D95" s="666" t="s">
        <v>290</v>
      </c>
      <c r="E95" s="502" t="s">
        <v>237</v>
      </c>
      <c r="F95" s="502">
        <v>400</v>
      </c>
      <c r="G95" s="502">
        <v>2016</v>
      </c>
      <c r="H95" s="462">
        <v>2016</v>
      </c>
      <c r="I95" s="219">
        <f t="shared" si="11"/>
        <v>3800</v>
      </c>
      <c r="J95" s="213">
        <v>0</v>
      </c>
      <c r="K95" s="214">
        <v>0</v>
      </c>
      <c r="L95" s="310">
        <f t="shared" si="12"/>
        <v>3800</v>
      </c>
      <c r="M95" s="345">
        <v>0</v>
      </c>
      <c r="N95" s="306">
        <v>3800</v>
      </c>
      <c r="O95" s="305">
        <v>0</v>
      </c>
      <c r="P95" s="215">
        <v>0</v>
      </c>
      <c r="Q95" s="216">
        <v>0</v>
      </c>
      <c r="R95" s="326">
        <v>0</v>
      </c>
      <c r="S95" s="320">
        <v>0</v>
      </c>
      <c r="T95" s="217">
        <v>0</v>
      </c>
      <c r="U95" s="213">
        <v>0</v>
      </c>
      <c r="V95" s="326">
        <v>0</v>
      </c>
      <c r="W95" s="320">
        <v>0</v>
      </c>
      <c r="X95" s="217">
        <v>0</v>
      </c>
      <c r="Y95" s="213">
        <v>0</v>
      </c>
      <c r="Z95" s="326">
        <v>0</v>
      </c>
      <c r="AA95" s="325">
        <v>0</v>
      </c>
      <c r="AB95" s="210">
        <v>0</v>
      </c>
      <c r="AC95" s="208">
        <v>0</v>
      </c>
      <c r="AD95" s="219">
        <v>0</v>
      </c>
    </row>
    <row r="96" spans="1:30" s="469" customFormat="1" ht="25.5" customHeight="1" x14ac:dyDescent="0.25">
      <c r="A96" s="599"/>
      <c r="B96" s="600"/>
      <c r="C96" s="601"/>
      <c r="D96" s="666" t="s">
        <v>291</v>
      </c>
      <c r="E96" s="502" t="s">
        <v>231</v>
      </c>
      <c r="F96" s="502">
        <v>400</v>
      </c>
      <c r="G96" s="502">
        <v>2016</v>
      </c>
      <c r="H96" s="462">
        <v>2016</v>
      </c>
      <c r="I96" s="219">
        <f t="shared" si="11"/>
        <v>4320</v>
      </c>
      <c r="J96" s="213">
        <v>0</v>
      </c>
      <c r="K96" s="214">
        <v>0</v>
      </c>
      <c r="L96" s="310">
        <f t="shared" si="12"/>
        <v>4320</v>
      </c>
      <c r="M96" s="345">
        <v>0</v>
      </c>
      <c r="N96" s="306">
        <v>4320</v>
      </c>
      <c r="O96" s="305">
        <v>0</v>
      </c>
      <c r="P96" s="215">
        <v>0</v>
      </c>
      <c r="Q96" s="216">
        <v>0</v>
      </c>
      <c r="R96" s="326">
        <v>0</v>
      </c>
      <c r="S96" s="320">
        <v>0</v>
      </c>
      <c r="T96" s="217">
        <v>0</v>
      </c>
      <c r="U96" s="213">
        <v>0</v>
      </c>
      <c r="V96" s="326">
        <v>0</v>
      </c>
      <c r="W96" s="320">
        <v>0</v>
      </c>
      <c r="X96" s="217">
        <v>0</v>
      </c>
      <c r="Y96" s="213">
        <v>0</v>
      </c>
      <c r="Z96" s="326">
        <v>0</v>
      </c>
      <c r="AA96" s="325">
        <v>0</v>
      </c>
      <c r="AB96" s="210">
        <v>0</v>
      </c>
      <c r="AC96" s="208">
        <v>0</v>
      </c>
      <c r="AD96" s="219">
        <v>0</v>
      </c>
    </row>
    <row r="97" spans="1:30" s="469" customFormat="1" ht="25.5" customHeight="1" x14ac:dyDescent="0.25">
      <c r="A97" s="599"/>
      <c r="B97" s="600"/>
      <c r="C97" s="601"/>
      <c r="D97" s="666" t="s">
        <v>292</v>
      </c>
      <c r="E97" s="502" t="s">
        <v>237</v>
      </c>
      <c r="F97" s="502">
        <v>400</v>
      </c>
      <c r="G97" s="502">
        <v>2016</v>
      </c>
      <c r="H97" s="462">
        <v>2016</v>
      </c>
      <c r="I97" s="219">
        <f t="shared" si="11"/>
        <v>5100</v>
      </c>
      <c r="J97" s="213">
        <v>0</v>
      </c>
      <c r="K97" s="214">
        <v>0</v>
      </c>
      <c r="L97" s="310">
        <f t="shared" si="12"/>
        <v>5100</v>
      </c>
      <c r="M97" s="345">
        <v>0</v>
      </c>
      <c r="N97" s="306">
        <v>5100</v>
      </c>
      <c r="O97" s="305">
        <v>0</v>
      </c>
      <c r="P97" s="215">
        <v>0</v>
      </c>
      <c r="Q97" s="216">
        <v>0</v>
      </c>
      <c r="R97" s="326">
        <v>0</v>
      </c>
      <c r="S97" s="320">
        <v>0</v>
      </c>
      <c r="T97" s="217">
        <v>0</v>
      </c>
      <c r="U97" s="213">
        <v>0</v>
      </c>
      <c r="V97" s="326">
        <v>0</v>
      </c>
      <c r="W97" s="320">
        <v>0</v>
      </c>
      <c r="X97" s="217">
        <v>0</v>
      </c>
      <c r="Y97" s="213">
        <v>0</v>
      </c>
      <c r="Z97" s="326">
        <v>0</v>
      </c>
      <c r="AA97" s="325">
        <v>0</v>
      </c>
      <c r="AB97" s="210">
        <v>0</v>
      </c>
      <c r="AC97" s="208">
        <v>0</v>
      </c>
      <c r="AD97" s="219">
        <v>0</v>
      </c>
    </row>
    <row r="98" spans="1:30" s="469" customFormat="1" ht="25.5" customHeight="1" x14ac:dyDescent="0.25">
      <c r="A98" s="599"/>
      <c r="B98" s="600"/>
      <c r="C98" s="601"/>
      <c r="D98" s="666" t="s">
        <v>293</v>
      </c>
      <c r="E98" s="502" t="s">
        <v>231</v>
      </c>
      <c r="F98" s="502">
        <v>400</v>
      </c>
      <c r="G98" s="502">
        <v>2016</v>
      </c>
      <c r="H98" s="462">
        <v>2016</v>
      </c>
      <c r="I98" s="219">
        <f t="shared" si="11"/>
        <v>290</v>
      </c>
      <c r="J98" s="213">
        <v>0</v>
      </c>
      <c r="K98" s="214">
        <v>0</v>
      </c>
      <c r="L98" s="310">
        <f t="shared" si="12"/>
        <v>290</v>
      </c>
      <c r="M98" s="345">
        <v>0</v>
      </c>
      <c r="N98" s="306">
        <v>290</v>
      </c>
      <c r="O98" s="305">
        <v>0</v>
      </c>
      <c r="P98" s="215">
        <v>0</v>
      </c>
      <c r="Q98" s="216">
        <v>0</v>
      </c>
      <c r="R98" s="326">
        <v>0</v>
      </c>
      <c r="S98" s="320">
        <v>0</v>
      </c>
      <c r="T98" s="217">
        <v>0</v>
      </c>
      <c r="U98" s="213">
        <v>0</v>
      </c>
      <c r="V98" s="326">
        <v>0</v>
      </c>
      <c r="W98" s="320">
        <v>0</v>
      </c>
      <c r="X98" s="217">
        <v>0</v>
      </c>
      <c r="Y98" s="213">
        <v>0</v>
      </c>
      <c r="Z98" s="326">
        <v>0</v>
      </c>
      <c r="AA98" s="325">
        <v>0</v>
      </c>
      <c r="AB98" s="210">
        <v>0</v>
      </c>
      <c r="AC98" s="208">
        <v>0</v>
      </c>
      <c r="AD98" s="219">
        <v>0</v>
      </c>
    </row>
    <row r="99" spans="1:30" s="469" customFormat="1" ht="25.5" customHeight="1" x14ac:dyDescent="0.25">
      <c r="A99" s="599"/>
      <c r="B99" s="600"/>
      <c r="C99" s="601"/>
      <c r="D99" s="666" t="s">
        <v>294</v>
      </c>
      <c r="E99" s="502" t="s">
        <v>231</v>
      </c>
      <c r="F99" s="502">
        <v>400</v>
      </c>
      <c r="G99" s="502">
        <v>2016</v>
      </c>
      <c r="H99" s="462">
        <v>2016</v>
      </c>
      <c r="I99" s="219">
        <f t="shared" si="11"/>
        <v>180</v>
      </c>
      <c r="J99" s="213">
        <v>0</v>
      </c>
      <c r="K99" s="214">
        <v>0</v>
      </c>
      <c r="L99" s="310">
        <f t="shared" si="12"/>
        <v>180</v>
      </c>
      <c r="M99" s="345">
        <v>0</v>
      </c>
      <c r="N99" s="306">
        <v>180</v>
      </c>
      <c r="O99" s="305">
        <v>0</v>
      </c>
      <c r="P99" s="215">
        <v>0</v>
      </c>
      <c r="Q99" s="216">
        <v>0</v>
      </c>
      <c r="R99" s="326">
        <v>0</v>
      </c>
      <c r="S99" s="320">
        <v>0</v>
      </c>
      <c r="T99" s="217">
        <v>0</v>
      </c>
      <c r="U99" s="213">
        <v>0</v>
      </c>
      <c r="V99" s="326">
        <v>0</v>
      </c>
      <c r="W99" s="320">
        <v>0</v>
      </c>
      <c r="X99" s="217">
        <v>0</v>
      </c>
      <c r="Y99" s="213">
        <v>0</v>
      </c>
      <c r="Z99" s="326">
        <v>0</v>
      </c>
      <c r="AA99" s="325">
        <v>0</v>
      </c>
      <c r="AB99" s="210">
        <v>0</v>
      </c>
      <c r="AC99" s="208">
        <v>0</v>
      </c>
      <c r="AD99" s="219">
        <v>0</v>
      </c>
    </row>
    <row r="100" spans="1:30" s="469" customFormat="1" ht="25.5" customHeight="1" x14ac:dyDescent="0.25">
      <c r="A100" s="599"/>
      <c r="B100" s="600"/>
      <c r="C100" s="601"/>
      <c r="D100" s="666" t="s">
        <v>295</v>
      </c>
      <c r="E100" s="502" t="s">
        <v>239</v>
      </c>
      <c r="F100" s="502">
        <v>400</v>
      </c>
      <c r="G100" s="502">
        <v>2016</v>
      </c>
      <c r="H100" s="462">
        <v>2016</v>
      </c>
      <c r="I100" s="219">
        <f t="shared" si="11"/>
        <v>1200</v>
      </c>
      <c r="J100" s="213">
        <v>0</v>
      </c>
      <c r="K100" s="214">
        <v>0</v>
      </c>
      <c r="L100" s="310">
        <f t="shared" si="12"/>
        <v>1200</v>
      </c>
      <c r="M100" s="345">
        <v>0</v>
      </c>
      <c r="N100" s="306">
        <v>1200</v>
      </c>
      <c r="O100" s="305">
        <v>0</v>
      </c>
      <c r="P100" s="215">
        <v>0</v>
      </c>
      <c r="Q100" s="216">
        <v>0</v>
      </c>
      <c r="R100" s="326">
        <v>0</v>
      </c>
      <c r="S100" s="320">
        <v>0</v>
      </c>
      <c r="T100" s="217">
        <v>0</v>
      </c>
      <c r="U100" s="213">
        <v>0</v>
      </c>
      <c r="V100" s="326">
        <v>0</v>
      </c>
      <c r="W100" s="320">
        <v>0</v>
      </c>
      <c r="X100" s="217">
        <v>0</v>
      </c>
      <c r="Y100" s="213">
        <v>0</v>
      </c>
      <c r="Z100" s="326">
        <v>0</v>
      </c>
      <c r="AA100" s="325">
        <v>0</v>
      </c>
      <c r="AB100" s="210">
        <v>0</v>
      </c>
      <c r="AC100" s="208">
        <v>0</v>
      </c>
      <c r="AD100" s="219">
        <v>0</v>
      </c>
    </row>
    <row r="101" spans="1:30" s="469" customFormat="1" ht="25.5" customHeight="1" x14ac:dyDescent="0.25">
      <c r="A101" s="599"/>
      <c r="B101" s="600"/>
      <c r="C101" s="601"/>
      <c r="D101" s="666" t="s">
        <v>296</v>
      </c>
      <c r="E101" s="502" t="s">
        <v>231</v>
      </c>
      <c r="F101" s="502">
        <v>400</v>
      </c>
      <c r="G101" s="502">
        <v>2016</v>
      </c>
      <c r="H101" s="462">
        <v>2016</v>
      </c>
      <c r="I101" s="219">
        <f t="shared" si="11"/>
        <v>325</v>
      </c>
      <c r="J101" s="213">
        <v>0</v>
      </c>
      <c r="K101" s="214">
        <v>0</v>
      </c>
      <c r="L101" s="310">
        <f t="shared" si="12"/>
        <v>325</v>
      </c>
      <c r="M101" s="345">
        <v>0</v>
      </c>
      <c r="N101" s="306">
        <v>325</v>
      </c>
      <c r="O101" s="305">
        <v>0</v>
      </c>
      <c r="P101" s="215">
        <v>0</v>
      </c>
      <c r="Q101" s="216">
        <v>0</v>
      </c>
      <c r="R101" s="326">
        <v>0</v>
      </c>
      <c r="S101" s="320">
        <v>0</v>
      </c>
      <c r="T101" s="217">
        <v>0</v>
      </c>
      <c r="U101" s="213">
        <v>0</v>
      </c>
      <c r="V101" s="326">
        <v>0</v>
      </c>
      <c r="W101" s="320">
        <v>0</v>
      </c>
      <c r="X101" s="217">
        <v>0</v>
      </c>
      <c r="Y101" s="213">
        <v>0</v>
      </c>
      <c r="Z101" s="326">
        <v>0</v>
      </c>
      <c r="AA101" s="325">
        <v>0</v>
      </c>
      <c r="AB101" s="210">
        <v>0</v>
      </c>
      <c r="AC101" s="208">
        <v>0</v>
      </c>
      <c r="AD101" s="219">
        <v>0</v>
      </c>
    </row>
    <row r="102" spans="1:30" s="469" customFormat="1" ht="25.5" customHeight="1" x14ac:dyDescent="0.25">
      <c r="A102" s="599"/>
      <c r="B102" s="600"/>
      <c r="C102" s="601"/>
      <c r="D102" s="666" t="s">
        <v>297</v>
      </c>
      <c r="E102" s="502" t="s">
        <v>231</v>
      </c>
      <c r="F102" s="502">
        <v>400</v>
      </c>
      <c r="G102" s="502">
        <v>2016</v>
      </c>
      <c r="H102" s="462">
        <v>2016</v>
      </c>
      <c r="I102" s="219">
        <f t="shared" si="11"/>
        <v>350</v>
      </c>
      <c r="J102" s="213">
        <v>0</v>
      </c>
      <c r="K102" s="214">
        <v>0</v>
      </c>
      <c r="L102" s="310">
        <f t="shared" si="12"/>
        <v>350</v>
      </c>
      <c r="M102" s="345">
        <v>0</v>
      </c>
      <c r="N102" s="306">
        <v>350</v>
      </c>
      <c r="O102" s="305">
        <v>0</v>
      </c>
      <c r="P102" s="215">
        <v>0</v>
      </c>
      <c r="Q102" s="216">
        <v>0</v>
      </c>
      <c r="R102" s="326">
        <v>0</v>
      </c>
      <c r="S102" s="320">
        <v>0</v>
      </c>
      <c r="T102" s="217">
        <v>0</v>
      </c>
      <c r="U102" s="213">
        <v>0</v>
      </c>
      <c r="V102" s="326">
        <v>0</v>
      </c>
      <c r="W102" s="320">
        <v>0</v>
      </c>
      <c r="X102" s="217">
        <v>0</v>
      </c>
      <c r="Y102" s="213">
        <v>0</v>
      </c>
      <c r="Z102" s="326">
        <v>0</v>
      </c>
      <c r="AA102" s="325">
        <v>0</v>
      </c>
      <c r="AB102" s="210">
        <v>0</v>
      </c>
      <c r="AC102" s="208">
        <v>0</v>
      </c>
      <c r="AD102" s="219">
        <v>0</v>
      </c>
    </row>
    <row r="103" spans="1:30" s="469" customFormat="1" ht="25.5" customHeight="1" x14ac:dyDescent="0.25">
      <c r="A103" s="599"/>
      <c r="B103" s="600"/>
      <c r="C103" s="601"/>
      <c r="D103" s="666" t="s">
        <v>298</v>
      </c>
      <c r="E103" s="502" t="s">
        <v>239</v>
      </c>
      <c r="F103" s="502">
        <v>400</v>
      </c>
      <c r="G103" s="502">
        <v>2016</v>
      </c>
      <c r="H103" s="462">
        <v>2016</v>
      </c>
      <c r="I103" s="219">
        <f t="shared" si="11"/>
        <v>1500</v>
      </c>
      <c r="J103" s="213">
        <v>0</v>
      </c>
      <c r="K103" s="214">
        <v>0</v>
      </c>
      <c r="L103" s="310">
        <f t="shared" si="12"/>
        <v>1500</v>
      </c>
      <c r="M103" s="345">
        <v>0</v>
      </c>
      <c r="N103" s="306">
        <v>1500</v>
      </c>
      <c r="O103" s="305">
        <v>0</v>
      </c>
      <c r="P103" s="215">
        <v>0</v>
      </c>
      <c r="Q103" s="216">
        <v>0</v>
      </c>
      <c r="R103" s="326">
        <v>0</v>
      </c>
      <c r="S103" s="320">
        <v>0</v>
      </c>
      <c r="T103" s="217">
        <v>0</v>
      </c>
      <c r="U103" s="213">
        <v>0</v>
      </c>
      <c r="V103" s="326">
        <v>0</v>
      </c>
      <c r="W103" s="320">
        <v>0</v>
      </c>
      <c r="X103" s="217">
        <v>0</v>
      </c>
      <c r="Y103" s="213">
        <v>0</v>
      </c>
      <c r="Z103" s="326">
        <v>0</v>
      </c>
      <c r="AA103" s="325">
        <v>0</v>
      </c>
      <c r="AB103" s="210">
        <v>0</v>
      </c>
      <c r="AC103" s="208">
        <v>0</v>
      </c>
      <c r="AD103" s="219">
        <v>0</v>
      </c>
    </row>
    <row r="104" spans="1:30" s="469" customFormat="1" ht="25.5" customHeight="1" x14ac:dyDescent="0.25">
      <c r="A104" s="599"/>
      <c r="B104" s="600"/>
      <c r="C104" s="601"/>
      <c r="D104" s="666" t="s">
        <v>299</v>
      </c>
      <c r="E104" s="502" t="s">
        <v>312</v>
      </c>
      <c r="F104" s="502" t="s">
        <v>300</v>
      </c>
      <c r="G104" s="502">
        <v>2016</v>
      </c>
      <c r="H104" s="462">
        <v>2016</v>
      </c>
      <c r="I104" s="219">
        <f t="shared" si="11"/>
        <v>460</v>
      </c>
      <c r="J104" s="213">
        <v>0</v>
      </c>
      <c r="K104" s="214">
        <v>0</v>
      </c>
      <c r="L104" s="310">
        <f t="shared" si="12"/>
        <v>460</v>
      </c>
      <c r="M104" s="345">
        <v>0</v>
      </c>
      <c r="N104" s="306">
        <v>460</v>
      </c>
      <c r="O104" s="305">
        <v>0</v>
      </c>
      <c r="P104" s="215">
        <v>0</v>
      </c>
      <c r="Q104" s="216">
        <v>0</v>
      </c>
      <c r="R104" s="326">
        <v>0</v>
      </c>
      <c r="S104" s="320">
        <v>0</v>
      </c>
      <c r="T104" s="217">
        <v>0</v>
      </c>
      <c r="U104" s="213">
        <v>0</v>
      </c>
      <c r="V104" s="326">
        <v>0</v>
      </c>
      <c r="W104" s="320">
        <v>0</v>
      </c>
      <c r="X104" s="217">
        <v>0</v>
      </c>
      <c r="Y104" s="213">
        <v>0</v>
      </c>
      <c r="Z104" s="326">
        <v>0</v>
      </c>
      <c r="AA104" s="325">
        <v>0</v>
      </c>
      <c r="AB104" s="210">
        <v>0</v>
      </c>
      <c r="AC104" s="208">
        <v>0</v>
      </c>
      <c r="AD104" s="219">
        <v>0</v>
      </c>
    </row>
    <row r="105" spans="1:30" s="469" customFormat="1" ht="25.5" customHeight="1" x14ac:dyDescent="0.25">
      <c r="A105" s="599"/>
      <c r="B105" s="600"/>
      <c r="C105" s="601"/>
      <c r="D105" s="666" t="s">
        <v>301</v>
      </c>
      <c r="E105" s="502" t="s">
        <v>302</v>
      </c>
      <c r="F105" s="502" t="s">
        <v>300</v>
      </c>
      <c r="G105" s="502">
        <v>2016</v>
      </c>
      <c r="H105" s="462">
        <v>2016</v>
      </c>
      <c r="I105" s="219">
        <f t="shared" si="11"/>
        <v>600</v>
      </c>
      <c r="J105" s="213">
        <v>0</v>
      </c>
      <c r="K105" s="214">
        <v>0</v>
      </c>
      <c r="L105" s="310">
        <f t="shared" si="12"/>
        <v>600</v>
      </c>
      <c r="M105" s="345">
        <v>0</v>
      </c>
      <c r="N105" s="306">
        <v>600</v>
      </c>
      <c r="O105" s="305">
        <v>0</v>
      </c>
      <c r="P105" s="215">
        <v>0</v>
      </c>
      <c r="Q105" s="216">
        <v>0</v>
      </c>
      <c r="R105" s="326">
        <v>0</v>
      </c>
      <c r="S105" s="320">
        <v>0</v>
      </c>
      <c r="T105" s="217">
        <v>0</v>
      </c>
      <c r="U105" s="213">
        <v>0</v>
      </c>
      <c r="V105" s="326">
        <v>0</v>
      </c>
      <c r="W105" s="320">
        <v>0</v>
      </c>
      <c r="X105" s="217">
        <v>0</v>
      </c>
      <c r="Y105" s="213">
        <v>0</v>
      </c>
      <c r="Z105" s="326">
        <v>0</v>
      </c>
      <c r="AA105" s="325">
        <v>0</v>
      </c>
      <c r="AB105" s="210">
        <v>0</v>
      </c>
      <c r="AC105" s="208">
        <v>0</v>
      </c>
      <c r="AD105" s="219">
        <v>0</v>
      </c>
    </row>
    <row r="106" spans="1:30" s="469" customFormat="1" ht="25.5" customHeight="1" x14ac:dyDescent="0.25">
      <c r="A106" s="599"/>
      <c r="B106" s="600"/>
      <c r="C106" s="601"/>
      <c r="D106" s="666" t="s">
        <v>303</v>
      </c>
      <c r="E106" s="502" t="s">
        <v>229</v>
      </c>
      <c r="F106" s="502" t="s">
        <v>300</v>
      </c>
      <c r="G106" s="502">
        <v>2016</v>
      </c>
      <c r="H106" s="462">
        <v>2016</v>
      </c>
      <c r="I106" s="219">
        <f t="shared" si="11"/>
        <v>4500</v>
      </c>
      <c r="J106" s="213">
        <v>0</v>
      </c>
      <c r="K106" s="214">
        <v>0</v>
      </c>
      <c r="L106" s="310">
        <f t="shared" si="12"/>
        <v>4500</v>
      </c>
      <c r="M106" s="345">
        <v>0</v>
      </c>
      <c r="N106" s="306">
        <v>4500</v>
      </c>
      <c r="O106" s="305">
        <v>0</v>
      </c>
      <c r="P106" s="215">
        <v>0</v>
      </c>
      <c r="Q106" s="216">
        <v>0</v>
      </c>
      <c r="R106" s="326">
        <v>0</v>
      </c>
      <c r="S106" s="320">
        <v>0</v>
      </c>
      <c r="T106" s="217">
        <v>0</v>
      </c>
      <c r="U106" s="213">
        <v>0</v>
      </c>
      <c r="V106" s="326">
        <v>0</v>
      </c>
      <c r="W106" s="320">
        <v>0</v>
      </c>
      <c r="X106" s="217">
        <v>0</v>
      </c>
      <c r="Y106" s="213">
        <v>0</v>
      </c>
      <c r="Z106" s="326">
        <v>0</v>
      </c>
      <c r="AA106" s="325">
        <v>0</v>
      </c>
      <c r="AB106" s="210">
        <v>0</v>
      </c>
      <c r="AC106" s="208">
        <v>0</v>
      </c>
      <c r="AD106" s="219">
        <v>0</v>
      </c>
    </row>
    <row r="107" spans="1:30" s="469" customFormat="1" ht="25.5" customHeight="1" x14ac:dyDescent="0.25">
      <c r="A107" s="599"/>
      <c r="B107" s="600"/>
      <c r="C107" s="601"/>
      <c r="D107" s="666" t="s">
        <v>304</v>
      </c>
      <c r="E107" s="502" t="s">
        <v>229</v>
      </c>
      <c r="F107" s="502" t="s">
        <v>300</v>
      </c>
      <c r="G107" s="502">
        <v>2016</v>
      </c>
      <c r="H107" s="462">
        <v>2016</v>
      </c>
      <c r="I107" s="219">
        <f t="shared" si="11"/>
        <v>5400</v>
      </c>
      <c r="J107" s="213">
        <v>0</v>
      </c>
      <c r="K107" s="214">
        <v>0</v>
      </c>
      <c r="L107" s="310">
        <f t="shared" si="12"/>
        <v>5400</v>
      </c>
      <c r="M107" s="345">
        <v>0</v>
      </c>
      <c r="N107" s="306">
        <v>5400</v>
      </c>
      <c r="O107" s="305">
        <v>0</v>
      </c>
      <c r="P107" s="215">
        <v>0</v>
      </c>
      <c r="Q107" s="216">
        <v>0</v>
      </c>
      <c r="R107" s="326">
        <v>0</v>
      </c>
      <c r="S107" s="320">
        <v>0</v>
      </c>
      <c r="T107" s="217">
        <v>0</v>
      </c>
      <c r="U107" s="213">
        <v>0</v>
      </c>
      <c r="V107" s="326">
        <v>0</v>
      </c>
      <c r="W107" s="320">
        <v>0</v>
      </c>
      <c r="X107" s="217">
        <v>0</v>
      </c>
      <c r="Y107" s="213">
        <v>0</v>
      </c>
      <c r="Z107" s="326">
        <v>0</v>
      </c>
      <c r="AA107" s="325">
        <v>0</v>
      </c>
      <c r="AB107" s="210">
        <v>0</v>
      </c>
      <c r="AC107" s="208">
        <v>0</v>
      </c>
      <c r="AD107" s="219">
        <v>0</v>
      </c>
    </row>
    <row r="108" spans="1:30" s="469" customFormat="1" ht="25.5" customHeight="1" x14ac:dyDescent="0.25">
      <c r="A108" s="599"/>
      <c r="B108" s="600"/>
      <c r="C108" s="601"/>
      <c r="D108" s="666" t="s">
        <v>305</v>
      </c>
      <c r="E108" s="502" t="s">
        <v>302</v>
      </c>
      <c r="F108" s="502" t="s">
        <v>300</v>
      </c>
      <c r="G108" s="502">
        <v>2016</v>
      </c>
      <c r="H108" s="462">
        <v>2016</v>
      </c>
      <c r="I108" s="219">
        <f t="shared" si="11"/>
        <v>230</v>
      </c>
      <c r="J108" s="213">
        <v>0</v>
      </c>
      <c r="K108" s="214">
        <v>0</v>
      </c>
      <c r="L108" s="310">
        <f t="shared" si="12"/>
        <v>230</v>
      </c>
      <c r="M108" s="345">
        <v>0</v>
      </c>
      <c r="N108" s="306">
        <v>230</v>
      </c>
      <c r="O108" s="305">
        <v>0</v>
      </c>
      <c r="P108" s="215">
        <v>0</v>
      </c>
      <c r="Q108" s="216">
        <v>0</v>
      </c>
      <c r="R108" s="326">
        <v>0</v>
      </c>
      <c r="S108" s="320">
        <v>0</v>
      </c>
      <c r="T108" s="217">
        <v>0</v>
      </c>
      <c r="U108" s="213">
        <v>0</v>
      </c>
      <c r="V108" s="326">
        <v>0</v>
      </c>
      <c r="W108" s="320">
        <v>0</v>
      </c>
      <c r="X108" s="217">
        <v>0</v>
      </c>
      <c r="Y108" s="213">
        <v>0</v>
      </c>
      <c r="Z108" s="326">
        <v>0</v>
      </c>
      <c r="AA108" s="325">
        <v>0</v>
      </c>
      <c r="AB108" s="210">
        <v>0</v>
      </c>
      <c r="AC108" s="208">
        <v>0</v>
      </c>
      <c r="AD108" s="219">
        <v>0</v>
      </c>
    </row>
    <row r="109" spans="1:30" s="630" customFormat="1" ht="25.5" customHeight="1" x14ac:dyDescent="0.25">
      <c r="A109" s="668"/>
      <c r="B109" s="616"/>
      <c r="C109" s="669"/>
      <c r="D109" s="666" t="s">
        <v>306</v>
      </c>
      <c r="E109" s="670" t="s">
        <v>239</v>
      </c>
      <c r="F109" s="54" t="s">
        <v>300</v>
      </c>
      <c r="G109" s="502">
        <v>2016</v>
      </c>
      <c r="H109" s="462">
        <v>2016</v>
      </c>
      <c r="I109" s="219">
        <f t="shared" si="11"/>
        <v>360</v>
      </c>
      <c r="J109" s="213">
        <v>0</v>
      </c>
      <c r="K109" s="214">
        <v>0</v>
      </c>
      <c r="L109" s="310">
        <f t="shared" si="12"/>
        <v>360</v>
      </c>
      <c r="M109" s="345">
        <v>0</v>
      </c>
      <c r="N109" s="306">
        <v>360</v>
      </c>
      <c r="O109" s="305">
        <v>0</v>
      </c>
      <c r="P109" s="215">
        <v>0</v>
      </c>
      <c r="Q109" s="216">
        <v>0</v>
      </c>
      <c r="R109" s="326">
        <v>0</v>
      </c>
      <c r="S109" s="320">
        <v>0</v>
      </c>
      <c r="T109" s="217">
        <v>0</v>
      </c>
      <c r="U109" s="213">
        <v>0</v>
      </c>
      <c r="V109" s="326">
        <v>0</v>
      </c>
      <c r="W109" s="320">
        <v>0</v>
      </c>
      <c r="X109" s="217">
        <v>0</v>
      </c>
      <c r="Y109" s="213">
        <v>0</v>
      </c>
      <c r="Z109" s="326">
        <v>0</v>
      </c>
      <c r="AA109" s="325">
        <v>0</v>
      </c>
      <c r="AB109" s="210">
        <v>0</v>
      </c>
      <c r="AC109" s="208">
        <v>0</v>
      </c>
      <c r="AD109" s="219">
        <v>0</v>
      </c>
    </row>
    <row r="110" spans="1:30" s="630" customFormat="1" ht="25.5" customHeight="1" x14ac:dyDescent="0.25">
      <c r="A110" s="668"/>
      <c r="B110" s="616"/>
      <c r="C110" s="669"/>
      <c r="D110" s="666" t="s">
        <v>307</v>
      </c>
      <c r="E110" s="670" t="s">
        <v>302</v>
      </c>
      <c r="F110" s="54" t="s">
        <v>300</v>
      </c>
      <c r="G110" s="502">
        <v>2016</v>
      </c>
      <c r="H110" s="462">
        <v>2016</v>
      </c>
      <c r="I110" s="219">
        <f t="shared" si="11"/>
        <v>1300</v>
      </c>
      <c r="J110" s="213">
        <v>0</v>
      </c>
      <c r="K110" s="214">
        <v>0</v>
      </c>
      <c r="L110" s="310">
        <f t="shared" si="12"/>
        <v>1300</v>
      </c>
      <c r="M110" s="345">
        <v>0</v>
      </c>
      <c r="N110" s="306">
        <v>1300</v>
      </c>
      <c r="O110" s="305">
        <v>0</v>
      </c>
      <c r="P110" s="215">
        <v>0</v>
      </c>
      <c r="Q110" s="216">
        <v>0</v>
      </c>
      <c r="R110" s="326">
        <v>0</v>
      </c>
      <c r="S110" s="320">
        <v>0</v>
      </c>
      <c r="T110" s="217">
        <v>0</v>
      </c>
      <c r="U110" s="213">
        <v>0</v>
      </c>
      <c r="V110" s="326">
        <v>0</v>
      </c>
      <c r="W110" s="320">
        <v>0</v>
      </c>
      <c r="X110" s="217">
        <v>0</v>
      </c>
      <c r="Y110" s="213">
        <v>0</v>
      </c>
      <c r="Z110" s="326">
        <v>0</v>
      </c>
      <c r="AA110" s="325">
        <v>0</v>
      </c>
      <c r="AB110" s="210">
        <v>0</v>
      </c>
      <c r="AC110" s="208">
        <v>0</v>
      </c>
      <c r="AD110" s="219">
        <v>0</v>
      </c>
    </row>
    <row r="111" spans="1:30" s="630" customFormat="1" ht="25.5" customHeight="1" x14ac:dyDescent="0.25">
      <c r="A111" s="668"/>
      <c r="B111" s="616"/>
      <c r="C111" s="669"/>
      <c r="D111" s="666" t="s">
        <v>308</v>
      </c>
      <c r="E111" s="670"/>
      <c r="F111" s="54">
        <v>400</v>
      </c>
      <c r="G111" s="54">
        <v>2017</v>
      </c>
      <c r="H111" s="197">
        <v>2019</v>
      </c>
      <c r="I111" s="219">
        <f t="shared" si="11"/>
        <v>3000</v>
      </c>
      <c r="J111" s="213">
        <v>0</v>
      </c>
      <c r="K111" s="214">
        <v>0</v>
      </c>
      <c r="L111" s="310">
        <f t="shared" si="12"/>
        <v>0</v>
      </c>
      <c r="M111" s="345">
        <v>0</v>
      </c>
      <c r="N111" s="306">
        <v>0</v>
      </c>
      <c r="O111" s="305">
        <v>0</v>
      </c>
      <c r="P111" s="215">
        <v>0</v>
      </c>
      <c r="Q111" s="216">
        <v>0</v>
      </c>
      <c r="R111" s="326">
        <v>1000</v>
      </c>
      <c r="S111" s="320">
        <v>0</v>
      </c>
      <c r="T111" s="217">
        <v>0</v>
      </c>
      <c r="U111" s="213">
        <v>0</v>
      </c>
      <c r="V111" s="326">
        <v>1000</v>
      </c>
      <c r="W111" s="320">
        <v>0</v>
      </c>
      <c r="X111" s="217">
        <v>0</v>
      </c>
      <c r="Y111" s="213">
        <v>0</v>
      </c>
      <c r="Z111" s="326">
        <v>1000</v>
      </c>
      <c r="AA111" s="320">
        <v>0</v>
      </c>
      <c r="AB111" s="210">
        <v>0</v>
      </c>
      <c r="AC111" s="208">
        <v>0</v>
      </c>
      <c r="AD111" s="219">
        <v>0</v>
      </c>
    </row>
    <row r="112" spans="1:30" s="630" customFormat="1" ht="25.5" customHeight="1" x14ac:dyDescent="0.25">
      <c r="A112" s="668"/>
      <c r="B112" s="616"/>
      <c r="C112" s="669"/>
      <c r="D112" s="673" t="s">
        <v>309</v>
      </c>
      <c r="E112" s="670"/>
      <c r="F112" s="54">
        <v>400</v>
      </c>
      <c r="G112" s="54">
        <v>2017</v>
      </c>
      <c r="H112" s="197">
        <v>2019</v>
      </c>
      <c r="I112" s="219">
        <f t="shared" si="11"/>
        <v>6000</v>
      </c>
      <c r="J112" s="213">
        <v>0</v>
      </c>
      <c r="K112" s="214">
        <v>0</v>
      </c>
      <c r="L112" s="310">
        <f t="shared" si="12"/>
        <v>0</v>
      </c>
      <c r="M112" s="345">
        <v>0</v>
      </c>
      <c r="N112" s="306">
        <v>0</v>
      </c>
      <c r="O112" s="305">
        <v>0</v>
      </c>
      <c r="P112" s="215">
        <v>0</v>
      </c>
      <c r="Q112" s="216">
        <v>0</v>
      </c>
      <c r="R112" s="326">
        <v>2000</v>
      </c>
      <c r="S112" s="320">
        <v>0</v>
      </c>
      <c r="T112" s="217">
        <v>0</v>
      </c>
      <c r="U112" s="213">
        <v>0</v>
      </c>
      <c r="V112" s="326">
        <v>2000</v>
      </c>
      <c r="W112" s="320">
        <v>0</v>
      </c>
      <c r="X112" s="217">
        <v>0</v>
      </c>
      <c r="Y112" s="213">
        <v>0</v>
      </c>
      <c r="Z112" s="326">
        <v>2000</v>
      </c>
      <c r="AA112" s="320">
        <v>0</v>
      </c>
      <c r="AB112" s="210">
        <v>0</v>
      </c>
      <c r="AC112" s="208">
        <v>0</v>
      </c>
      <c r="AD112" s="219">
        <v>0</v>
      </c>
    </row>
    <row r="113" spans="1:46" s="630" customFormat="1" ht="25.5" customHeight="1" x14ac:dyDescent="0.25">
      <c r="A113" s="668"/>
      <c r="B113" s="616"/>
      <c r="C113" s="669"/>
      <c r="D113" s="674" t="s">
        <v>310</v>
      </c>
      <c r="E113" s="670"/>
      <c r="F113" s="54">
        <v>400</v>
      </c>
      <c r="G113" s="54">
        <v>2017</v>
      </c>
      <c r="H113" s="197">
        <v>2019</v>
      </c>
      <c r="I113" s="219">
        <f t="shared" si="11"/>
        <v>15000</v>
      </c>
      <c r="J113" s="213">
        <v>0</v>
      </c>
      <c r="K113" s="214">
        <v>0</v>
      </c>
      <c r="L113" s="310">
        <f t="shared" si="12"/>
        <v>0</v>
      </c>
      <c r="M113" s="345">
        <v>0</v>
      </c>
      <c r="N113" s="306">
        <v>0</v>
      </c>
      <c r="O113" s="305">
        <v>0</v>
      </c>
      <c r="P113" s="215">
        <v>0</v>
      </c>
      <c r="Q113" s="216">
        <v>0</v>
      </c>
      <c r="R113" s="326">
        <v>5000</v>
      </c>
      <c r="S113" s="320">
        <v>0</v>
      </c>
      <c r="T113" s="217">
        <v>0</v>
      </c>
      <c r="U113" s="213">
        <v>0</v>
      </c>
      <c r="V113" s="326">
        <v>5000</v>
      </c>
      <c r="W113" s="320">
        <v>0</v>
      </c>
      <c r="X113" s="217">
        <v>0</v>
      </c>
      <c r="Y113" s="213">
        <v>0</v>
      </c>
      <c r="Z113" s="326">
        <v>5000</v>
      </c>
      <c r="AA113" s="320">
        <v>0</v>
      </c>
      <c r="AB113" s="210">
        <v>0</v>
      </c>
      <c r="AC113" s="208">
        <v>0</v>
      </c>
      <c r="AD113" s="219">
        <v>0</v>
      </c>
    </row>
    <row r="114" spans="1:46" s="630" customFormat="1" ht="25.5" customHeight="1" thickBot="1" x14ac:dyDescent="0.3">
      <c r="A114" s="668"/>
      <c r="B114" s="616"/>
      <c r="C114" s="669"/>
      <c r="D114" s="665" t="s">
        <v>311</v>
      </c>
      <c r="E114" s="183"/>
      <c r="F114" s="54">
        <v>400</v>
      </c>
      <c r="G114" s="54">
        <v>2017</v>
      </c>
      <c r="H114" s="197">
        <v>2019</v>
      </c>
      <c r="I114" s="219">
        <f t="shared" si="11"/>
        <v>195000</v>
      </c>
      <c r="J114" s="213">
        <v>0</v>
      </c>
      <c r="K114" s="214">
        <v>0</v>
      </c>
      <c r="L114" s="340">
        <f t="shared" si="12"/>
        <v>0</v>
      </c>
      <c r="M114" s="345">
        <v>0</v>
      </c>
      <c r="N114" s="306">
        <v>0</v>
      </c>
      <c r="O114" s="305">
        <v>0</v>
      </c>
      <c r="P114" s="215">
        <v>0</v>
      </c>
      <c r="Q114" s="216">
        <v>0</v>
      </c>
      <c r="R114" s="326">
        <v>65000</v>
      </c>
      <c r="S114" s="320">
        <v>0</v>
      </c>
      <c r="T114" s="217">
        <v>0</v>
      </c>
      <c r="U114" s="213">
        <v>0</v>
      </c>
      <c r="V114" s="326">
        <v>65000</v>
      </c>
      <c r="W114" s="320">
        <v>0</v>
      </c>
      <c r="X114" s="217">
        <v>0</v>
      </c>
      <c r="Y114" s="213">
        <v>0</v>
      </c>
      <c r="Z114" s="449">
        <v>65000</v>
      </c>
      <c r="AA114" s="330">
        <v>0</v>
      </c>
      <c r="AB114" s="671">
        <v>0</v>
      </c>
      <c r="AC114" s="672">
        <v>0</v>
      </c>
      <c r="AD114" s="223">
        <v>0</v>
      </c>
    </row>
    <row r="115" spans="1:46" s="43" customFormat="1" ht="23.1" customHeight="1" thickBot="1" x14ac:dyDescent="0.3">
      <c r="A115" s="604"/>
      <c r="B115" s="605"/>
      <c r="C115" s="606"/>
      <c r="D115" s="1334" t="s">
        <v>58</v>
      </c>
      <c r="E115" s="1335"/>
      <c r="F115" s="1335"/>
      <c r="G115" s="1335"/>
      <c r="H115" s="1336"/>
      <c r="I115" s="1156">
        <f>SUM(I85:I114)</f>
        <v>286429</v>
      </c>
      <c r="J115" s="1156">
        <f t="shared" ref="J115:AD115" si="13">SUM(J85:J114)</f>
        <v>0</v>
      </c>
      <c r="K115" s="1156">
        <f t="shared" si="13"/>
        <v>0</v>
      </c>
      <c r="L115" s="1156">
        <f t="shared" si="13"/>
        <v>67429</v>
      </c>
      <c r="M115" s="1156">
        <f t="shared" si="13"/>
        <v>0</v>
      </c>
      <c r="N115" s="1156">
        <f t="shared" si="13"/>
        <v>67429</v>
      </c>
      <c r="O115" s="1156">
        <f t="shared" si="13"/>
        <v>0</v>
      </c>
      <c r="P115" s="1156">
        <f t="shared" si="13"/>
        <v>0</v>
      </c>
      <c r="Q115" s="1156">
        <f t="shared" si="13"/>
        <v>0</v>
      </c>
      <c r="R115" s="1156">
        <f t="shared" si="13"/>
        <v>73000</v>
      </c>
      <c r="S115" s="1156">
        <f t="shared" si="13"/>
        <v>0</v>
      </c>
      <c r="T115" s="1156">
        <f t="shared" si="13"/>
        <v>0</v>
      </c>
      <c r="U115" s="1156">
        <f t="shared" si="13"/>
        <v>0</v>
      </c>
      <c r="V115" s="1156">
        <f t="shared" si="13"/>
        <v>73000</v>
      </c>
      <c r="W115" s="1156">
        <f t="shared" si="13"/>
        <v>0</v>
      </c>
      <c r="X115" s="1156">
        <f t="shared" si="13"/>
        <v>0</v>
      </c>
      <c r="Y115" s="1156">
        <f t="shared" si="13"/>
        <v>0</v>
      </c>
      <c r="Z115" s="1156">
        <f t="shared" si="13"/>
        <v>73000</v>
      </c>
      <c r="AA115" s="1156">
        <f t="shared" si="13"/>
        <v>0</v>
      </c>
      <c r="AB115" s="1156">
        <f t="shared" si="13"/>
        <v>0</v>
      </c>
      <c r="AC115" s="1156">
        <f t="shared" si="13"/>
        <v>0</v>
      </c>
      <c r="AD115" s="1156">
        <f t="shared" si="13"/>
        <v>0</v>
      </c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s="43" customFormat="1" ht="26.25" customHeight="1" thickBot="1" x14ac:dyDescent="0.3">
      <c r="A116" s="194"/>
      <c r="B116" s="194"/>
      <c r="C116" s="194"/>
      <c r="D116" s="1150" t="s">
        <v>12</v>
      </c>
      <c r="E116" s="1151"/>
      <c r="F116" s="1152"/>
      <c r="G116" s="1152"/>
      <c r="H116" s="1153"/>
      <c r="I116" s="1154">
        <f t="shared" ref="I116:AD116" si="14">I115+I71+I52+I35</f>
        <v>5801681</v>
      </c>
      <c r="J116" s="1154">
        <f t="shared" si="14"/>
        <v>0</v>
      </c>
      <c r="K116" s="1154">
        <f t="shared" si="14"/>
        <v>2500</v>
      </c>
      <c r="L116" s="1154">
        <f t="shared" si="14"/>
        <v>187029</v>
      </c>
      <c r="M116" s="1154">
        <f t="shared" si="14"/>
        <v>0</v>
      </c>
      <c r="N116" s="1154">
        <f t="shared" si="14"/>
        <v>173949</v>
      </c>
      <c r="O116" s="1154">
        <f t="shared" si="14"/>
        <v>0</v>
      </c>
      <c r="P116" s="1154">
        <f t="shared" si="14"/>
        <v>4580</v>
      </c>
      <c r="Q116" s="1154">
        <f t="shared" si="14"/>
        <v>8500</v>
      </c>
      <c r="R116" s="1154">
        <f t="shared" si="14"/>
        <v>172741</v>
      </c>
      <c r="S116" s="1154">
        <f t="shared" si="14"/>
        <v>0</v>
      </c>
      <c r="T116" s="1154">
        <f t="shared" si="14"/>
        <v>326156</v>
      </c>
      <c r="U116" s="1154">
        <f t="shared" si="14"/>
        <v>22425</v>
      </c>
      <c r="V116" s="1154">
        <f t="shared" si="14"/>
        <v>328955</v>
      </c>
      <c r="W116" s="1154">
        <f t="shared" si="14"/>
        <v>0</v>
      </c>
      <c r="X116" s="1154">
        <f t="shared" si="14"/>
        <v>1067951</v>
      </c>
      <c r="Y116" s="1154">
        <f t="shared" si="14"/>
        <v>52117</v>
      </c>
      <c r="Z116" s="1154">
        <f t="shared" si="14"/>
        <v>486675</v>
      </c>
      <c r="AA116" s="1154">
        <f t="shared" si="14"/>
        <v>0</v>
      </c>
      <c r="AB116" s="1154">
        <f t="shared" si="14"/>
        <v>1574487</v>
      </c>
      <c r="AC116" s="1154">
        <f t="shared" si="14"/>
        <v>98549</v>
      </c>
      <c r="AD116" s="1154">
        <f t="shared" si="14"/>
        <v>1482096</v>
      </c>
      <c r="AE116" s="159"/>
      <c r="AF116" s="159"/>
      <c r="AG116" s="159"/>
      <c r="AH116" s="159"/>
    </row>
    <row r="117" spans="1:46" s="43" customFormat="1" ht="7.5" customHeight="1" thickBot="1" x14ac:dyDescent="0.3">
      <c r="A117" s="68"/>
      <c r="B117" s="68"/>
      <c r="C117" s="68"/>
      <c r="D117" s="74"/>
      <c r="E117" s="201"/>
      <c r="F117" s="201"/>
      <c r="G117" s="201"/>
      <c r="H117" s="201"/>
      <c r="I117" s="113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s="4" customFormat="1" ht="15.95" customHeight="1" x14ac:dyDescent="0.25">
      <c r="A118" s="68"/>
      <c r="B118" s="68"/>
      <c r="C118" s="68"/>
      <c r="D118" s="25" t="s">
        <v>83</v>
      </c>
      <c r="E118" s="202"/>
      <c r="F118" s="202"/>
      <c r="G118" s="202"/>
      <c r="H118" s="202"/>
      <c r="I118" s="10" t="s">
        <v>74</v>
      </c>
      <c r="J118" s="85" t="s">
        <v>108</v>
      </c>
      <c r="K118" s="17" t="s">
        <v>84</v>
      </c>
      <c r="L118" s="17"/>
      <c r="M118" s="17" t="s">
        <v>115</v>
      </c>
      <c r="N118" s="85"/>
      <c r="O118" s="85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78"/>
      <c r="AA118" s="75"/>
      <c r="AB118" s="75"/>
      <c r="AC118" s="76"/>
      <c r="AD118" s="16"/>
      <c r="AE118" s="947"/>
      <c r="AF118" s="947"/>
      <c r="AG118" s="947"/>
      <c r="AH118" s="947"/>
      <c r="AI118" s="947"/>
      <c r="AJ118" s="947"/>
      <c r="AK118" s="947"/>
      <c r="AL118" s="947"/>
      <c r="AM118" s="947"/>
      <c r="AN118" s="947"/>
      <c r="AO118" s="947"/>
      <c r="AP118" s="947"/>
      <c r="AQ118" s="947"/>
      <c r="AR118" s="947"/>
      <c r="AS118" s="947"/>
      <c r="AT118" s="947"/>
    </row>
    <row r="119" spans="1:46" s="4" customFormat="1" ht="15.95" customHeight="1" x14ac:dyDescent="0.25">
      <c r="A119" s="58"/>
      <c r="B119" s="58"/>
      <c r="C119" s="58"/>
      <c r="D119" s="13"/>
      <c r="E119" s="203"/>
      <c r="F119" s="203"/>
      <c r="G119" s="203"/>
      <c r="H119" s="203"/>
      <c r="I119" s="12" t="s">
        <v>75</v>
      </c>
      <c r="J119" s="20" t="s">
        <v>108</v>
      </c>
      <c r="K119" s="18" t="s">
        <v>85</v>
      </c>
      <c r="L119" s="18"/>
      <c r="M119" s="18" t="s">
        <v>112</v>
      </c>
      <c r="N119" s="20"/>
      <c r="O119" s="20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80"/>
      <c r="AA119" s="76"/>
      <c r="AB119" s="76"/>
      <c r="AC119" s="76"/>
      <c r="AD119" s="16"/>
      <c r="AE119" s="947"/>
      <c r="AF119" s="947"/>
      <c r="AG119" s="947"/>
      <c r="AH119" s="947"/>
      <c r="AI119" s="947"/>
      <c r="AJ119" s="947"/>
      <c r="AK119" s="947"/>
      <c r="AL119" s="947"/>
      <c r="AM119" s="947"/>
      <c r="AN119" s="947"/>
      <c r="AO119" s="947"/>
      <c r="AP119" s="947"/>
      <c r="AQ119" s="947"/>
      <c r="AR119" s="947"/>
      <c r="AS119" s="947"/>
      <c r="AT119" s="947"/>
    </row>
    <row r="120" spans="1:46" s="3" customFormat="1" ht="15.95" customHeight="1" x14ac:dyDescent="0.25">
      <c r="A120" s="65"/>
      <c r="B120" s="66"/>
      <c r="C120" s="67"/>
      <c r="D120" s="81"/>
      <c r="E120" s="203"/>
      <c r="F120" s="203"/>
      <c r="G120" s="203"/>
      <c r="H120" s="203"/>
      <c r="I120" s="12" t="s">
        <v>76</v>
      </c>
      <c r="J120" s="20" t="s">
        <v>108</v>
      </c>
      <c r="K120" s="21" t="s">
        <v>221</v>
      </c>
      <c r="L120" s="18"/>
      <c r="M120" s="20"/>
      <c r="N120" s="20"/>
      <c r="O120" s="20"/>
      <c r="P120" s="21"/>
      <c r="Q120" s="79"/>
      <c r="R120" s="79"/>
      <c r="S120" s="79"/>
      <c r="T120" s="79"/>
      <c r="U120" s="79"/>
      <c r="V120" s="79"/>
      <c r="W120" s="79"/>
      <c r="X120" s="79"/>
      <c r="Y120" s="79"/>
      <c r="Z120" s="82"/>
      <c r="AA120" s="9"/>
      <c r="AB120" s="9"/>
      <c r="AE120" s="947"/>
      <c r="AF120" s="947"/>
      <c r="AG120" s="947"/>
      <c r="AH120" s="947"/>
      <c r="AI120" s="947"/>
      <c r="AJ120" s="947"/>
      <c r="AK120" s="947"/>
      <c r="AL120" s="947"/>
      <c r="AM120" s="947"/>
      <c r="AN120" s="947"/>
      <c r="AO120" s="947"/>
      <c r="AP120" s="947"/>
      <c r="AQ120" s="947"/>
      <c r="AR120" s="947"/>
      <c r="AS120" s="947"/>
      <c r="AT120" s="947"/>
    </row>
    <row r="121" spans="1:46" s="3" customFormat="1" ht="15.95" customHeight="1" thickBot="1" x14ac:dyDescent="0.3">
      <c r="A121" s="4"/>
      <c r="B121" s="66"/>
      <c r="C121" s="67"/>
      <c r="D121" s="83"/>
      <c r="E121" s="204"/>
      <c r="F121" s="204"/>
      <c r="G121" s="204"/>
      <c r="H121" s="204"/>
      <c r="I121" s="11" t="s">
        <v>77</v>
      </c>
      <c r="J121" s="22" t="s">
        <v>108</v>
      </c>
      <c r="K121" s="23" t="s">
        <v>222</v>
      </c>
      <c r="L121" s="24"/>
      <c r="M121" s="22"/>
      <c r="N121" s="22"/>
      <c r="O121" s="22"/>
      <c r="P121" s="23"/>
      <c r="Q121" s="35"/>
      <c r="R121" s="35"/>
      <c r="S121" s="35"/>
      <c r="T121" s="35"/>
      <c r="U121" s="35"/>
      <c r="V121" s="35"/>
      <c r="W121" s="35"/>
      <c r="X121" s="35"/>
      <c r="Y121" s="35"/>
      <c r="Z121" s="14"/>
      <c r="AE121" s="947"/>
      <c r="AF121" s="947"/>
      <c r="AG121" s="947"/>
      <c r="AH121" s="947"/>
      <c r="AI121" s="947"/>
      <c r="AJ121" s="947"/>
      <c r="AK121" s="947"/>
      <c r="AL121" s="947"/>
      <c r="AM121" s="947"/>
      <c r="AN121" s="947"/>
      <c r="AO121" s="947"/>
      <c r="AP121" s="947"/>
      <c r="AQ121" s="947"/>
      <c r="AR121" s="947"/>
      <c r="AS121" s="947"/>
      <c r="AT121" s="947"/>
    </row>
    <row r="128" spans="1:46" x14ac:dyDescent="0.2">
      <c r="D128" s="1157"/>
    </row>
  </sheetData>
  <mergeCells count="238">
    <mergeCell ref="D21:AD21"/>
    <mergeCell ref="D115:H115"/>
    <mergeCell ref="A57:C58"/>
    <mergeCell ref="D58:D60"/>
    <mergeCell ref="E58:E60"/>
    <mergeCell ref="F58:F60"/>
    <mergeCell ref="D71:H71"/>
    <mergeCell ref="A59:A60"/>
    <mergeCell ref="B59:B60"/>
    <mergeCell ref="C59:C60"/>
    <mergeCell ref="B83:B84"/>
    <mergeCell ref="A41:B41"/>
    <mergeCell ref="E41:F41"/>
    <mergeCell ref="G41:H41"/>
    <mergeCell ref="D52:H52"/>
    <mergeCell ref="I41:J41"/>
    <mergeCell ref="K41:L41"/>
    <mergeCell ref="A43:C44"/>
    <mergeCell ref="D44:D46"/>
    <mergeCell ref="E44:E46"/>
    <mergeCell ref="F44:F46"/>
    <mergeCell ref="L45:L46"/>
    <mergeCell ref="M41:N41"/>
    <mergeCell ref="O41:P41"/>
    <mergeCell ref="IU41:IV41"/>
    <mergeCell ref="IG41:IH41"/>
    <mergeCell ref="II41:IJ41"/>
    <mergeCell ref="IK41:IL41"/>
    <mergeCell ref="IM41:IN41"/>
    <mergeCell ref="HW41:HX41"/>
    <mergeCell ref="HM41:HN41"/>
    <mergeCell ref="HO41:HP41"/>
    <mergeCell ref="HC41:HD41"/>
    <mergeCell ref="HE41:HF41"/>
    <mergeCell ref="HG41:HH41"/>
    <mergeCell ref="IQ41:IR41"/>
    <mergeCell ref="IS41:IT41"/>
    <mergeCell ref="AC79:AD79"/>
    <mergeCell ref="IO41:IP41"/>
    <mergeCell ref="HY41:HZ41"/>
    <mergeCell ref="IA41:IB41"/>
    <mergeCell ref="IC41:ID41"/>
    <mergeCell ref="IE41:IF41"/>
    <mergeCell ref="HQ41:HR41"/>
    <mergeCell ref="HS41:HT41"/>
    <mergeCell ref="GI41:GJ41"/>
    <mergeCell ref="GK41:GL41"/>
    <mergeCell ref="FW41:FX41"/>
    <mergeCell ref="FY41:FZ41"/>
    <mergeCell ref="GA41:GB41"/>
    <mergeCell ref="GC41:GD41"/>
    <mergeCell ref="HU41:HV41"/>
    <mergeCell ref="GE41:GF41"/>
    <mergeCell ref="GG41:GH41"/>
    <mergeCell ref="HK41:HL41"/>
    <mergeCell ref="GM41:GN41"/>
    <mergeCell ref="GO41:GP41"/>
    <mergeCell ref="GQ41:GR41"/>
    <mergeCell ref="GS41:GT41"/>
    <mergeCell ref="HI41:HJ41"/>
    <mergeCell ref="FQ41:FR41"/>
    <mergeCell ref="FS41:FT41"/>
    <mergeCell ref="FU41:FV41"/>
    <mergeCell ref="GU41:GV41"/>
    <mergeCell ref="GW41:GX41"/>
    <mergeCell ref="GY41:GZ41"/>
    <mergeCell ref="HA41:HB41"/>
    <mergeCell ref="EQ41:ER41"/>
    <mergeCell ref="ES41:ET41"/>
    <mergeCell ref="EU41:EV41"/>
    <mergeCell ref="EW41:EX41"/>
    <mergeCell ref="FO41:FP41"/>
    <mergeCell ref="FG41:FH41"/>
    <mergeCell ref="FI41:FJ41"/>
    <mergeCell ref="FK41:FL41"/>
    <mergeCell ref="FM41:FN41"/>
    <mergeCell ref="EY41:EZ41"/>
    <mergeCell ref="FA41:FB41"/>
    <mergeCell ref="FC41:FD41"/>
    <mergeCell ref="FE41:FF41"/>
    <mergeCell ref="DY41:DZ41"/>
    <mergeCell ref="DK41:DL41"/>
    <mergeCell ref="DM41:DN41"/>
    <mergeCell ref="DO41:DP41"/>
    <mergeCell ref="DQ41:DR41"/>
    <mergeCell ref="EI41:EJ41"/>
    <mergeCell ref="EK41:EL41"/>
    <mergeCell ref="EM41:EN41"/>
    <mergeCell ref="EO41:EP41"/>
    <mergeCell ref="EA41:EB41"/>
    <mergeCell ref="EC41:ED41"/>
    <mergeCell ref="EE41:EF41"/>
    <mergeCell ref="EG41:EH41"/>
    <mergeCell ref="DG41:DH41"/>
    <mergeCell ref="DI41:DJ41"/>
    <mergeCell ref="CU41:CV41"/>
    <mergeCell ref="CW41:CX41"/>
    <mergeCell ref="CY41:CZ41"/>
    <mergeCell ref="DA41:DB41"/>
    <mergeCell ref="DS41:DT41"/>
    <mergeCell ref="DU41:DV41"/>
    <mergeCell ref="DW41:DX41"/>
    <mergeCell ref="CO41:CP41"/>
    <mergeCell ref="CQ41:CR41"/>
    <mergeCell ref="CS41:CT41"/>
    <mergeCell ref="CE41:CF41"/>
    <mergeCell ref="CG41:CH41"/>
    <mergeCell ref="CI41:CJ41"/>
    <mergeCell ref="CK41:CL41"/>
    <mergeCell ref="DC41:DD41"/>
    <mergeCell ref="DE41:DF41"/>
    <mergeCell ref="BW41:BX41"/>
    <mergeCell ref="BY41:BZ41"/>
    <mergeCell ref="CA41:CB41"/>
    <mergeCell ref="CC41:CD41"/>
    <mergeCell ref="BO41:BP41"/>
    <mergeCell ref="BQ41:BR41"/>
    <mergeCell ref="BS41:BT41"/>
    <mergeCell ref="BU41:BV41"/>
    <mergeCell ref="CM41:CN41"/>
    <mergeCell ref="AW41:AX41"/>
    <mergeCell ref="AI41:AJ41"/>
    <mergeCell ref="AK41:AL41"/>
    <mergeCell ref="AM41:AN41"/>
    <mergeCell ref="AO41:AP41"/>
    <mergeCell ref="BG41:BH41"/>
    <mergeCell ref="BI41:BJ41"/>
    <mergeCell ref="BK41:BL41"/>
    <mergeCell ref="BM41:BN41"/>
    <mergeCell ref="AY41:AZ41"/>
    <mergeCell ref="BA41:BB41"/>
    <mergeCell ref="BC41:BD41"/>
    <mergeCell ref="BE41:BF41"/>
    <mergeCell ref="AE41:AF41"/>
    <mergeCell ref="AG41:AH41"/>
    <mergeCell ref="S41:T41"/>
    <mergeCell ref="U41:V41"/>
    <mergeCell ref="W41:X41"/>
    <mergeCell ref="Y41:Z41"/>
    <mergeCell ref="AQ41:AR41"/>
    <mergeCell ref="AS41:AT41"/>
    <mergeCell ref="AU41:AV41"/>
    <mergeCell ref="Q41:R41"/>
    <mergeCell ref="E56:I56"/>
    <mergeCell ref="I58:I60"/>
    <mergeCell ref="AD58:AD60"/>
    <mergeCell ref="G59:G60"/>
    <mergeCell ref="H59:H60"/>
    <mergeCell ref="J59:J60"/>
    <mergeCell ref="K59:K60"/>
    <mergeCell ref="G58:H58"/>
    <mergeCell ref="AA41:AB41"/>
    <mergeCell ref="AC41:AD41"/>
    <mergeCell ref="Q45:Q46"/>
    <mergeCell ref="R45:U45"/>
    <mergeCell ref="V45:Y45"/>
    <mergeCell ref="Z59:AC59"/>
    <mergeCell ref="AD44:AD46"/>
    <mergeCell ref="H45:H46"/>
    <mergeCell ref="J45:J46"/>
    <mergeCell ref="K45:K46"/>
    <mergeCell ref="M45:M46"/>
    <mergeCell ref="G44:H44"/>
    <mergeCell ref="G45:G46"/>
    <mergeCell ref="Z45:AC45"/>
    <mergeCell ref="L59:L60"/>
    <mergeCell ref="M59:M60"/>
    <mergeCell ref="M58:Q58"/>
    <mergeCell ref="R58:AC58"/>
    <mergeCell ref="N59:N60"/>
    <mergeCell ref="O59:O60"/>
    <mergeCell ref="P59:P60"/>
    <mergeCell ref="Q59:Q60"/>
    <mergeCell ref="R59:U59"/>
    <mergeCell ref="V59:Y59"/>
    <mergeCell ref="AC1:AD1"/>
    <mergeCell ref="E2:I2"/>
    <mergeCell ref="A3:C4"/>
    <mergeCell ref="D4:D6"/>
    <mergeCell ref="E4:E6"/>
    <mergeCell ref="F4:F6"/>
    <mergeCell ref="G4:H4"/>
    <mergeCell ref="I4:I6"/>
    <mergeCell ref="V5:Y5"/>
    <mergeCell ref="H5:H6"/>
    <mergeCell ref="J5:J6"/>
    <mergeCell ref="K5:K6"/>
    <mergeCell ref="L5:L6"/>
    <mergeCell ref="AD4:AD6"/>
    <mergeCell ref="G5:G6"/>
    <mergeCell ref="Z5:AC5"/>
    <mergeCell ref="M5:M6"/>
    <mergeCell ref="Q5:Q6"/>
    <mergeCell ref="R5:U5"/>
    <mergeCell ref="A5:A6"/>
    <mergeCell ref="B5:B6"/>
    <mergeCell ref="C5:C6"/>
    <mergeCell ref="N5:N6"/>
    <mergeCell ref="M4:Q4"/>
    <mergeCell ref="R4:AC4"/>
    <mergeCell ref="A81:C82"/>
    <mergeCell ref="D82:D84"/>
    <mergeCell ref="E82:E84"/>
    <mergeCell ref="F82:F84"/>
    <mergeCell ref="P83:P84"/>
    <mergeCell ref="Q83:Q84"/>
    <mergeCell ref="L83:L84"/>
    <mergeCell ref="M83:M84"/>
    <mergeCell ref="O5:O6"/>
    <mergeCell ref="P5:P6"/>
    <mergeCell ref="A45:A46"/>
    <mergeCell ref="B45:B46"/>
    <mergeCell ref="C45:C46"/>
    <mergeCell ref="D35:H35"/>
    <mergeCell ref="R44:AC44"/>
    <mergeCell ref="E42:I42"/>
    <mergeCell ref="I44:I46"/>
    <mergeCell ref="M44:Q44"/>
    <mergeCell ref="N45:N46"/>
    <mergeCell ref="O45:O46"/>
    <mergeCell ref="P45:P46"/>
    <mergeCell ref="A83:A84"/>
    <mergeCell ref="C83:C84"/>
    <mergeCell ref="AD82:AD84"/>
    <mergeCell ref="G83:G84"/>
    <mergeCell ref="H83:H84"/>
    <mergeCell ref="J83:J84"/>
    <mergeCell ref="K83:K84"/>
    <mergeCell ref="Z83:AC83"/>
    <mergeCell ref="G82:H82"/>
    <mergeCell ref="E80:I80"/>
    <mergeCell ref="I82:I84"/>
    <mergeCell ref="M82:Q82"/>
    <mergeCell ref="R82:AC82"/>
    <mergeCell ref="N83:N84"/>
    <mergeCell ref="O83:O84"/>
    <mergeCell ref="R83:U83"/>
    <mergeCell ref="V83:Y83"/>
  </mergeCells>
  <phoneticPr fontId="38" type="noConversion"/>
  <pageMargins left="0" right="0" top="0.98425196850393704" bottom="0.19685039370078741" header="0.59055118110236227" footer="0.19685039370078741"/>
  <pageSetup paperSize="9" scale="46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rowBreaks count="2" manualBreakCount="2">
    <brk id="40" max="16383" man="1"/>
    <brk id="77" min="3" max="29" man="1"/>
  </rowBreaks>
  <colBreaks count="1" manualBreakCount="1">
    <brk id="3" max="1048575" man="1"/>
  </colBreaks>
  <ignoredErrors>
    <ignoredError sqref="M71 I71:K71 I12:I13 I7:I11 I14:I20 I61 I33:I34 I22:I32 I47:I51 I64:I70 I62:I63 I85:I114" formulaRange="1"/>
    <ignoredError sqref="N71:O71 P71:U71 V71:AC71" formula="1" formulaRange="1"/>
    <ignoredError sqref="AD71" formula="1"/>
    <ignoredError sqref="F104:F108 F109:F1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zoomScale="70" zoomScaleNormal="70" workbookViewId="0">
      <selection activeCell="J27" sqref="J27"/>
    </sheetView>
  </sheetViews>
  <sheetFormatPr defaultRowHeight="12.75" x14ac:dyDescent="0.2"/>
  <cols>
    <col min="1" max="3" width="6.7109375" customWidth="1"/>
    <col min="4" max="4" width="45.42578125" customWidth="1"/>
    <col min="5" max="8" width="4.7109375" customWidth="1"/>
    <col min="9" max="9" width="13.5703125" customWidth="1"/>
    <col min="10" max="10" width="10.7109375" customWidth="1"/>
    <col min="11" max="11" width="12.5703125" customWidth="1"/>
    <col min="12" max="12" width="12.85546875" customWidth="1"/>
    <col min="13" max="15" width="10.7109375" customWidth="1"/>
    <col min="16" max="16" width="12" customWidth="1"/>
    <col min="17" max="19" width="10.7109375" customWidth="1"/>
    <col min="20" max="20" width="11.7109375" customWidth="1"/>
    <col min="21" max="30" width="10.7109375" customWidth="1"/>
  </cols>
  <sheetData>
    <row r="1" spans="1:256" ht="18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193</v>
      </c>
      <c r="AD1" s="1330"/>
    </row>
    <row r="2" spans="1:256" ht="24.75" customHeight="1" x14ac:dyDescent="0.25">
      <c r="A2" s="6"/>
      <c r="D2" s="117" t="s">
        <v>1</v>
      </c>
      <c r="E2" s="177" t="s">
        <v>223</v>
      </c>
      <c r="F2" s="177"/>
      <c r="G2" s="177"/>
      <c r="H2" s="177"/>
      <c r="I2" s="177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256" ht="15" customHeight="1" thickBot="1" x14ac:dyDescent="0.25">
      <c r="A3" s="1228" t="s">
        <v>154</v>
      </c>
      <c r="B3" s="1229"/>
      <c r="C3" s="1230"/>
      <c r="D3" s="169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25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25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25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256" s="42" customFormat="1" ht="33" customHeight="1" thickBot="1" x14ac:dyDescent="0.3">
      <c r="A7" s="607"/>
      <c r="B7" s="597"/>
      <c r="C7" s="598"/>
      <c r="D7" s="1091" t="s">
        <v>821</v>
      </c>
      <c r="E7" s="53"/>
      <c r="F7" s="54">
        <v>400</v>
      </c>
      <c r="G7" s="54">
        <v>2016</v>
      </c>
      <c r="H7" s="91">
        <v>2019</v>
      </c>
      <c r="I7" s="1194" t="s">
        <v>822</v>
      </c>
      <c r="J7" s="215"/>
      <c r="K7" s="218"/>
      <c r="L7" s="301">
        <f t="shared" ref="L7" si="0">M7+N7+O7+P7+Q7</f>
        <v>0</v>
      </c>
      <c r="M7" s="305"/>
      <c r="N7" s="306"/>
      <c r="O7" s="306"/>
      <c r="P7" s="217"/>
      <c r="Q7" s="218"/>
      <c r="R7" s="319"/>
      <c r="S7" s="320"/>
      <c r="T7" s="217"/>
      <c r="U7" s="218"/>
      <c r="V7" s="319"/>
      <c r="W7" s="320"/>
      <c r="X7" s="217"/>
      <c r="Y7" s="218"/>
      <c r="Z7" s="319"/>
      <c r="AA7" s="320"/>
      <c r="AB7" s="217"/>
      <c r="AC7" s="218"/>
      <c r="AD7" s="216"/>
      <c r="AE7" s="470"/>
      <c r="AF7" s="470"/>
      <c r="AG7" s="470"/>
      <c r="AH7" s="470"/>
      <c r="AI7" s="470"/>
      <c r="AJ7" s="470"/>
      <c r="AK7" s="470"/>
      <c r="AL7" s="470"/>
      <c r="AM7" s="470"/>
      <c r="AN7" s="470"/>
      <c r="AO7" s="470"/>
      <c r="AP7" s="470"/>
      <c r="AQ7" s="470"/>
      <c r="AR7" s="470"/>
      <c r="AS7" s="470"/>
      <c r="AT7" s="470"/>
    </row>
    <row r="8" spans="1:256" ht="30" customHeight="1" thickBot="1" x14ac:dyDescent="0.3">
      <c r="A8" s="604"/>
      <c r="B8" s="605"/>
      <c r="C8" s="606"/>
      <c r="D8" s="1342" t="s">
        <v>58</v>
      </c>
      <c r="E8" s="1343"/>
      <c r="F8" s="1343"/>
      <c r="G8" s="1343"/>
      <c r="H8" s="1344"/>
      <c r="I8" s="229">
        <f t="shared" ref="I8:AD8" si="1">SUM(I7:I7)</f>
        <v>0</v>
      </c>
      <c r="J8" s="229">
        <f t="shared" si="1"/>
        <v>0</v>
      </c>
      <c r="K8" s="229">
        <f t="shared" si="1"/>
        <v>0</v>
      </c>
      <c r="L8" s="302">
        <f t="shared" si="1"/>
        <v>0</v>
      </c>
      <c r="M8" s="302">
        <f t="shared" si="1"/>
        <v>0</v>
      </c>
      <c r="N8" s="302">
        <f t="shared" si="1"/>
        <v>0</v>
      </c>
      <c r="O8" s="302">
        <f t="shared" si="1"/>
        <v>0</v>
      </c>
      <c r="P8" s="229">
        <f t="shared" si="1"/>
        <v>0</v>
      </c>
      <c r="Q8" s="229">
        <f t="shared" si="1"/>
        <v>0</v>
      </c>
      <c r="R8" s="321">
        <f t="shared" si="1"/>
        <v>0</v>
      </c>
      <c r="S8" s="321">
        <f t="shared" si="1"/>
        <v>0</v>
      </c>
      <c r="T8" s="229">
        <f t="shared" si="1"/>
        <v>0</v>
      </c>
      <c r="U8" s="229">
        <f t="shared" si="1"/>
        <v>0</v>
      </c>
      <c r="V8" s="321">
        <f t="shared" si="1"/>
        <v>0</v>
      </c>
      <c r="W8" s="321">
        <f t="shared" si="1"/>
        <v>0</v>
      </c>
      <c r="X8" s="229">
        <f t="shared" si="1"/>
        <v>0</v>
      </c>
      <c r="Y8" s="229">
        <f t="shared" si="1"/>
        <v>0</v>
      </c>
      <c r="Z8" s="321">
        <f t="shared" si="1"/>
        <v>0</v>
      </c>
      <c r="AA8" s="321">
        <f t="shared" si="1"/>
        <v>0</v>
      </c>
      <c r="AB8" s="229">
        <f t="shared" si="1"/>
        <v>0</v>
      </c>
      <c r="AC8" s="229">
        <f t="shared" si="1"/>
        <v>0</v>
      </c>
      <c r="AD8" s="229">
        <f t="shared" si="1"/>
        <v>0</v>
      </c>
      <c r="AE8" s="470"/>
      <c r="AF8" s="470"/>
      <c r="AG8" s="470"/>
      <c r="AH8" s="470"/>
      <c r="AI8" s="470"/>
      <c r="AJ8" s="470"/>
      <c r="AK8" s="470"/>
      <c r="AL8" s="470"/>
      <c r="AM8" s="470"/>
      <c r="AN8" s="470"/>
      <c r="AO8" s="470"/>
      <c r="AP8" s="470"/>
      <c r="AQ8" s="470"/>
      <c r="AR8" s="470"/>
      <c r="AS8" s="470"/>
      <c r="AT8" s="470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ht="18.75" thickBot="1" x14ac:dyDescent="0.3">
      <c r="A9" s="68"/>
      <c r="B9" s="68"/>
      <c r="C9" s="68"/>
      <c r="D9" s="74"/>
      <c r="E9" s="74"/>
      <c r="F9" s="74"/>
      <c r="G9" s="74"/>
      <c r="H9" s="74"/>
      <c r="I9" s="113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470"/>
      <c r="AF9" s="470"/>
      <c r="AG9" s="470"/>
      <c r="AH9" s="470"/>
      <c r="AI9" s="470"/>
      <c r="AJ9" s="470"/>
      <c r="AK9" s="470"/>
      <c r="AL9" s="470"/>
      <c r="AM9" s="470"/>
      <c r="AN9" s="470"/>
      <c r="AO9" s="470"/>
      <c r="AP9" s="470"/>
      <c r="AQ9" s="470"/>
      <c r="AR9" s="470"/>
      <c r="AS9" s="470"/>
      <c r="AT9" s="470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ht="18" x14ac:dyDescent="0.25">
      <c r="A10" s="68"/>
      <c r="B10" s="68"/>
      <c r="C10" s="68"/>
      <c r="D10" s="25" t="s">
        <v>83</v>
      </c>
      <c r="E10" s="202"/>
      <c r="F10" s="202"/>
      <c r="G10" s="202"/>
      <c r="H10" s="202"/>
      <c r="I10" s="10" t="s">
        <v>74</v>
      </c>
      <c r="J10" s="85" t="s">
        <v>108</v>
      </c>
      <c r="K10" s="17" t="s">
        <v>84</v>
      </c>
      <c r="L10" s="17"/>
      <c r="M10" s="17" t="s">
        <v>115</v>
      </c>
      <c r="N10" s="85"/>
      <c r="O10" s="85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78"/>
      <c r="AA10" s="75"/>
      <c r="AB10" s="75"/>
      <c r="AC10" s="76"/>
      <c r="AD10" s="16"/>
      <c r="AE10" s="470"/>
      <c r="AF10" s="470"/>
      <c r="AG10" s="470"/>
      <c r="AH10" s="470"/>
      <c r="AI10" s="470"/>
      <c r="AJ10" s="470"/>
      <c r="AK10" s="470"/>
      <c r="AL10" s="470"/>
      <c r="AM10" s="470"/>
      <c r="AN10" s="470"/>
      <c r="AO10" s="470"/>
      <c r="AP10" s="470"/>
      <c r="AQ10" s="470"/>
      <c r="AR10" s="470"/>
      <c r="AS10" s="470"/>
      <c r="AT10" s="470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5" x14ac:dyDescent="0.25">
      <c r="A11" s="58"/>
      <c r="B11" s="58"/>
      <c r="C11" s="58"/>
      <c r="D11" s="13"/>
      <c r="E11" s="203"/>
      <c r="F11" s="203"/>
      <c r="G11" s="203"/>
      <c r="H11" s="203"/>
      <c r="I11" s="12" t="s">
        <v>75</v>
      </c>
      <c r="J11" s="20" t="s">
        <v>108</v>
      </c>
      <c r="K11" s="18" t="s">
        <v>85</v>
      </c>
      <c r="L11" s="18"/>
      <c r="M11" s="18" t="s">
        <v>112</v>
      </c>
      <c r="N11" s="20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80"/>
      <c r="AA11" s="76"/>
      <c r="AB11" s="76"/>
      <c r="AC11" s="76"/>
      <c r="AD11" s="16"/>
      <c r="AE11" s="470"/>
      <c r="AF11" s="470"/>
      <c r="AG11" s="470"/>
      <c r="AH11" s="470"/>
      <c r="AI11" s="470"/>
      <c r="AJ11" s="470"/>
      <c r="AK11" s="470"/>
      <c r="AL11" s="470"/>
      <c r="AM11" s="470"/>
      <c r="AN11" s="470"/>
      <c r="AO11" s="470"/>
      <c r="AP11" s="470"/>
      <c r="AQ11" s="470"/>
      <c r="AR11" s="470"/>
      <c r="AS11" s="470"/>
      <c r="AT11" s="470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15.75" x14ac:dyDescent="0.25">
      <c r="A12" s="65"/>
      <c r="B12" s="66"/>
      <c r="C12" s="67"/>
      <c r="D12" s="81"/>
      <c r="E12" s="203"/>
      <c r="F12" s="203"/>
      <c r="G12" s="203"/>
      <c r="H12" s="203"/>
      <c r="I12" s="12" t="s">
        <v>76</v>
      </c>
      <c r="J12" s="20" t="s">
        <v>108</v>
      </c>
      <c r="K12" s="21" t="s">
        <v>221</v>
      </c>
      <c r="L12" s="18"/>
      <c r="M12" s="20"/>
      <c r="N12" s="20"/>
      <c r="O12" s="20"/>
      <c r="P12" s="21"/>
      <c r="Q12" s="79"/>
      <c r="R12" s="79"/>
      <c r="S12" s="79"/>
      <c r="T12" s="79"/>
      <c r="U12" s="79"/>
      <c r="V12" s="79"/>
      <c r="W12" s="79"/>
      <c r="X12" s="79"/>
      <c r="Y12" s="79"/>
      <c r="Z12" s="82"/>
      <c r="AA12" s="9"/>
      <c r="AB12" s="9"/>
      <c r="AC12" s="3"/>
      <c r="AD12" s="3"/>
      <c r="AE12" s="470"/>
      <c r="AF12" s="470"/>
      <c r="AG12" s="470"/>
      <c r="AH12" s="470"/>
      <c r="AI12" s="470"/>
      <c r="AJ12" s="470"/>
      <c r="AK12" s="470"/>
      <c r="AL12" s="470"/>
      <c r="AM12" s="470"/>
      <c r="AN12" s="470"/>
      <c r="AO12" s="470"/>
      <c r="AP12" s="470"/>
      <c r="AQ12" s="470"/>
      <c r="AR12" s="470"/>
      <c r="AS12" s="470"/>
      <c r="AT12" s="470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6.5" thickBot="1" x14ac:dyDescent="0.3">
      <c r="A13" s="4"/>
      <c r="B13" s="66"/>
      <c r="C13" s="67"/>
      <c r="D13" s="83"/>
      <c r="E13" s="204"/>
      <c r="F13" s="204"/>
      <c r="G13" s="204"/>
      <c r="H13" s="204"/>
      <c r="I13" s="11" t="s">
        <v>77</v>
      </c>
      <c r="J13" s="22" t="s">
        <v>108</v>
      </c>
      <c r="K13" s="23" t="s">
        <v>222</v>
      </c>
      <c r="L13" s="24"/>
      <c r="M13" s="22"/>
      <c r="N13" s="22"/>
      <c r="O13" s="22"/>
      <c r="P13" s="23"/>
      <c r="Q13" s="35"/>
      <c r="R13" s="35"/>
      <c r="S13" s="35"/>
      <c r="T13" s="35"/>
      <c r="U13" s="35"/>
      <c r="V13" s="35"/>
      <c r="W13" s="35"/>
      <c r="X13" s="35"/>
      <c r="Y13" s="35"/>
      <c r="Z13" s="14"/>
      <c r="AA13" s="3"/>
      <c r="AB13" s="3"/>
      <c r="AC13" s="3"/>
      <c r="AD13" s="3"/>
      <c r="AE13" s="470"/>
      <c r="AF13" s="470"/>
      <c r="AG13" s="470"/>
      <c r="AH13" s="47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0"/>
      <c r="AT13" s="470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5.75" x14ac:dyDescent="0.25">
      <c r="A14" s="4"/>
      <c r="B14" s="66"/>
      <c r="C14" s="67"/>
      <c r="D14" s="3"/>
      <c r="E14" s="2"/>
      <c r="F14" s="2"/>
      <c r="G14" s="2"/>
      <c r="H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5" x14ac:dyDescent="0.2">
      <c r="A15" s="3"/>
      <c r="B15" s="3"/>
      <c r="C15" s="3"/>
      <c r="D15" s="3"/>
      <c r="E15" s="2"/>
      <c r="F15" s="2"/>
      <c r="G15" s="2"/>
      <c r="H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5" x14ac:dyDescent="0.2">
      <c r="A16" s="3"/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5" x14ac:dyDescent="0.2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5" x14ac:dyDescent="0.2">
      <c r="A18" s="3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5" x14ac:dyDescent="0.2">
      <c r="A19" s="3"/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4.25" x14ac:dyDescent="0.2">
      <c r="A20" s="2"/>
      <c r="B20" s="2"/>
      <c r="C20" s="2"/>
      <c r="D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4.25" x14ac:dyDescent="0.2">
      <c r="A21" s="2"/>
      <c r="B21" s="2"/>
      <c r="C21" s="2"/>
      <c r="D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4.25" x14ac:dyDescent="0.2">
      <c r="A22" s="2"/>
      <c r="B22" s="2"/>
      <c r="C22" s="2"/>
      <c r="D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4.25" x14ac:dyDescent="0.2">
      <c r="A23" s="2"/>
      <c r="B23" s="2"/>
      <c r="C23" s="2"/>
      <c r="D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4.25" x14ac:dyDescent="0.2">
      <c r="A24" s="2"/>
      <c r="B24" s="2"/>
      <c r="C24" s="2"/>
    </row>
    <row r="25" spans="1:256" ht="14.25" x14ac:dyDescent="0.2">
      <c r="A25" s="2"/>
      <c r="B25" s="2"/>
      <c r="C25" s="2"/>
    </row>
    <row r="26" spans="1:256" ht="14.25" x14ac:dyDescent="0.2">
      <c r="A26" s="2"/>
      <c r="B26" s="2"/>
      <c r="C26" s="2"/>
    </row>
    <row r="27" spans="1:256" ht="14.25" x14ac:dyDescent="0.2">
      <c r="A27" s="2"/>
      <c r="B27" s="2"/>
      <c r="C27" s="2"/>
    </row>
  </sheetData>
  <mergeCells count="27">
    <mergeCell ref="P5:P6"/>
    <mergeCell ref="M5:M6"/>
    <mergeCell ref="H5:H6"/>
    <mergeCell ref="J5:J6"/>
    <mergeCell ref="K5:K6"/>
    <mergeCell ref="L5:L6"/>
    <mergeCell ref="C5:C6"/>
    <mergeCell ref="G5:G6"/>
    <mergeCell ref="D8:H8"/>
    <mergeCell ref="N5:N6"/>
    <mergeCell ref="O5:O6"/>
    <mergeCell ref="AC1:AD1"/>
    <mergeCell ref="A3:C4"/>
    <mergeCell ref="D4:D6"/>
    <mergeCell ref="E4:E6"/>
    <mergeCell ref="F4:F6"/>
    <mergeCell ref="G4:H4"/>
    <mergeCell ref="I4:I6"/>
    <mergeCell ref="M4:Q4"/>
    <mergeCell ref="R4:AC4"/>
    <mergeCell ref="AD4:AD6"/>
    <mergeCell ref="R5:U5"/>
    <mergeCell ref="V5:Y5"/>
    <mergeCell ref="Z5:AC5"/>
    <mergeCell ref="Q5:Q6"/>
    <mergeCell ref="A5:A6"/>
    <mergeCell ref="B5:B6"/>
  </mergeCells>
  <phoneticPr fontId="38" type="noConversion"/>
  <pageMargins left="0" right="0" top="0.98425196850393704" bottom="0.19685039370078741" header="0.59055118110236227" footer="0.19685039370078741"/>
  <pageSetup paperSize="9" scale="47" orientation="landscape" r:id="rId1"/>
  <headerFooter alignWithMargins="0">
    <oddHeader>&amp;C&amp;"Arial,Tučné"&amp;28Požadavky na kapitálový rozpočet statutárního města Ostravy pro rok 2016 a kapitálový výhled na léta 2017-2019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1"/>
  <sheetViews>
    <sheetView view="pageBreakPreview" zoomScale="70" zoomScaleNormal="75" zoomScaleSheetLayoutView="70" workbookViewId="0">
      <selection activeCell="L21" sqref="L21"/>
    </sheetView>
  </sheetViews>
  <sheetFormatPr defaultRowHeight="12.75" x14ac:dyDescent="0.2"/>
  <cols>
    <col min="1" max="3" width="6.7109375" customWidth="1"/>
    <col min="4" max="4" width="46.7109375" customWidth="1"/>
    <col min="5" max="8" width="4.7109375" customWidth="1"/>
    <col min="9" max="9" width="13.5703125" customWidth="1"/>
    <col min="10" max="30" width="10.7109375" customWidth="1"/>
  </cols>
  <sheetData>
    <row r="1" spans="1:46" ht="15.75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31</v>
      </c>
      <c r="AD1" s="1330"/>
    </row>
    <row r="2" spans="1:46" ht="24.75" customHeight="1" x14ac:dyDescent="0.25">
      <c r="A2" s="6"/>
      <c r="D2" s="117" t="s">
        <v>1</v>
      </c>
      <c r="E2" s="1348" t="s">
        <v>151</v>
      </c>
      <c r="F2" s="1348"/>
      <c r="G2" s="1348"/>
      <c r="H2" s="1348"/>
      <c r="I2" s="1348"/>
      <c r="J2" s="1348"/>
      <c r="K2" s="1348"/>
      <c r="L2" s="1348"/>
      <c r="M2" s="1348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154</v>
      </c>
      <c r="B3" s="1229"/>
      <c r="C3" s="1230"/>
      <c r="D3" s="169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41" customFormat="1" ht="33" customHeight="1" x14ac:dyDescent="0.25">
      <c r="A7" s="607"/>
      <c r="B7" s="597"/>
      <c r="C7" s="598"/>
      <c r="D7" s="464" t="s">
        <v>313</v>
      </c>
      <c r="E7" s="420" t="s">
        <v>314</v>
      </c>
      <c r="F7" s="369">
        <v>400</v>
      </c>
      <c r="G7" s="369">
        <v>2015</v>
      </c>
      <c r="H7" s="555">
        <v>2016</v>
      </c>
      <c r="I7" s="219">
        <f t="shared" ref="I7:I20" si="0">J7+K7+L7+SUM(R7:AD7)</f>
        <v>3600</v>
      </c>
      <c r="J7" s="227">
        <v>0</v>
      </c>
      <c r="K7" s="466">
        <v>0</v>
      </c>
      <c r="L7" s="311">
        <f t="shared" ref="L7:L20" si="1">M7+N7+O7+P7+Q7</f>
        <v>3600</v>
      </c>
      <c r="M7" s="557">
        <v>0</v>
      </c>
      <c r="N7" s="558">
        <v>3600</v>
      </c>
      <c r="O7" s="558">
        <v>0</v>
      </c>
      <c r="P7" s="158">
        <v>0</v>
      </c>
      <c r="Q7" s="231">
        <v>0</v>
      </c>
      <c r="R7" s="331">
        <v>0</v>
      </c>
      <c r="S7" s="328">
        <v>0</v>
      </c>
      <c r="T7" s="211">
        <v>0</v>
      </c>
      <c r="U7" s="231">
        <v>0</v>
      </c>
      <c r="V7" s="331">
        <v>0</v>
      </c>
      <c r="W7" s="328">
        <v>0</v>
      </c>
      <c r="X7" s="211">
        <v>0</v>
      </c>
      <c r="Y7" s="231">
        <v>0</v>
      </c>
      <c r="Z7" s="331">
        <v>0</v>
      </c>
      <c r="AA7" s="328">
        <v>0</v>
      </c>
      <c r="AB7" s="211">
        <v>0</v>
      </c>
      <c r="AC7" s="231">
        <v>0</v>
      </c>
      <c r="AD7" s="212">
        <v>0</v>
      </c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0"/>
      <c r="AQ7" s="460"/>
      <c r="AR7" s="460"/>
      <c r="AS7" s="460"/>
      <c r="AT7" s="460"/>
    </row>
    <row r="8" spans="1:46" s="42" customFormat="1" ht="30" customHeight="1" x14ac:dyDescent="0.25">
      <c r="A8" s="599"/>
      <c r="B8" s="600"/>
      <c r="C8" s="601"/>
      <c r="D8" s="452" t="s">
        <v>315</v>
      </c>
      <c r="E8" s="53" t="s">
        <v>314</v>
      </c>
      <c r="F8" s="54">
        <v>400</v>
      </c>
      <c r="G8" s="54">
        <v>2015</v>
      </c>
      <c r="H8" s="197">
        <v>2016</v>
      </c>
      <c r="I8" s="219">
        <f t="shared" si="0"/>
        <v>1400</v>
      </c>
      <c r="J8" s="215">
        <v>0</v>
      </c>
      <c r="K8" s="214">
        <v>0</v>
      </c>
      <c r="L8" s="310">
        <f t="shared" si="1"/>
        <v>1400</v>
      </c>
      <c r="M8" s="305">
        <v>0</v>
      </c>
      <c r="N8" s="306">
        <v>1400</v>
      </c>
      <c r="O8" s="306">
        <v>0</v>
      </c>
      <c r="P8" s="217">
        <v>0</v>
      </c>
      <c r="Q8" s="216">
        <v>0</v>
      </c>
      <c r="R8" s="319">
        <v>0</v>
      </c>
      <c r="S8" s="320">
        <v>0</v>
      </c>
      <c r="T8" s="217">
        <v>0</v>
      </c>
      <c r="U8" s="218">
        <v>0</v>
      </c>
      <c r="V8" s="319">
        <v>0</v>
      </c>
      <c r="W8" s="320">
        <v>0</v>
      </c>
      <c r="X8" s="217">
        <v>0</v>
      </c>
      <c r="Y8" s="218">
        <v>0</v>
      </c>
      <c r="Z8" s="319">
        <v>0</v>
      </c>
      <c r="AA8" s="320">
        <v>0</v>
      </c>
      <c r="AB8" s="217">
        <v>0</v>
      </c>
      <c r="AC8" s="218">
        <v>0</v>
      </c>
      <c r="AD8" s="216">
        <v>0</v>
      </c>
      <c r="AE8" s="460"/>
      <c r="AF8" s="460"/>
      <c r="AG8" s="460"/>
      <c r="AH8" s="460"/>
      <c r="AI8" s="460"/>
      <c r="AJ8" s="460"/>
      <c r="AK8" s="460"/>
      <c r="AL8" s="460"/>
      <c r="AM8" s="460"/>
      <c r="AN8" s="460"/>
      <c r="AO8" s="460"/>
      <c r="AP8" s="460"/>
      <c r="AQ8" s="460"/>
      <c r="AR8" s="460"/>
      <c r="AS8" s="460"/>
      <c r="AT8" s="460"/>
    </row>
    <row r="9" spans="1:46" s="42" customFormat="1" ht="30" customHeight="1" x14ac:dyDescent="0.25">
      <c r="A9" s="599"/>
      <c r="B9" s="600"/>
      <c r="C9" s="601"/>
      <c r="D9" s="453" t="s">
        <v>316</v>
      </c>
      <c r="E9" s="447" t="s">
        <v>314</v>
      </c>
      <c r="F9" s="370">
        <v>400</v>
      </c>
      <c r="G9" s="370">
        <v>2015</v>
      </c>
      <c r="H9" s="677">
        <v>2016</v>
      </c>
      <c r="I9" s="219">
        <f t="shared" si="0"/>
        <v>2000</v>
      </c>
      <c r="J9" s="215">
        <v>0</v>
      </c>
      <c r="K9" s="214">
        <v>0</v>
      </c>
      <c r="L9" s="310">
        <f t="shared" si="1"/>
        <v>1000</v>
      </c>
      <c r="M9" s="305">
        <v>0</v>
      </c>
      <c r="N9" s="306">
        <v>1000</v>
      </c>
      <c r="O9" s="306">
        <v>0</v>
      </c>
      <c r="P9" s="675">
        <v>0</v>
      </c>
      <c r="Q9" s="216">
        <v>0</v>
      </c>
      <c r="R9" s="319">
        <v>1000</v>
      </c>
      <c r="S9" s="320">
        <v>0</v>
      </c>
      <c r="T9" s="217">
        <v>0</v>
      </c>
      <c r="U9" s="218">
        <v>0</v>
      </c>
      <c r="V9" s="319">
        <v>0</v>
      </c>
      <c r="W9" s="320">
        <v>0</v>
      </c>
      <c r="X9" s="217">
        <v>0</v>
      </c>
      <c r="Y9" s="218">
        <v>0</v>
      </c>
      <c r="Z9" s="319">
        <v>0</v>
      </c>
      <c r="AA9" s="320">
        <v>0</v>
      </c>
      <c r="AB9" s="217">
        <v>0</v>
      </c>
      <c r="AC9" s="218">
        <v>0</v>
      </c>
      <c r="AD9" s="216">
        <v>0</v>
      </c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</row>
    <row r="10" spans="1:46" s="42" customFormat="1" ht="30" customHeight="1" x14ac:dyDescent="0.25">
      <c r="A10" s="599"/>
      <c r="B10" s="600"/>
      <c r="C10" s="601"/>
      <c r="D10" s="429" t="s">
        <v>317</v>
      </c>
      <c r="E10" s="53" t="s">
        <v>314</v>
      </c>
      <c r="F10" s="54">
        <v>400</v>
      </c>
      <c r="G10" s="54">
        <v>2015</v>
      </c>
      <c r="H10" s="197">
        <v>2016</v>
      </c>
      <c r="I10" s="219">
        <f t="shared" si="0"/>
        <v>4000</v>
      </c>
      <c r="J10" s="215">
        <v>0</v>
      </c>
      <c r="K10" s="214">
        <v>0</v>
      </c>
      <c r="L10" s="310">
        <f t="shared" si="1"/>
        <v>4000</v>
      </c>
      <c r="M10" s="305">
        <v>0</v>
      </c>
      <c r="N10" s="306">
        <v>4000</v>
      </c>
      <c r="O10" s="306">
        <v>0</v>
      </c>
      <c r="P10" s="217">
        <v>0</v>
      </c>
      <c r="Q10" s="216">
        <v>0</v>
      </c>
      <c r="R10" s="319">
        <v>0</v>
      </c>
      <c r="S10" s="320">
        <v>0</v>
      </c>
      <c r="T10" s="217">
        <v>0</v>
      </c>
      <c r="U10" s="218">
        <v>0</v>
      </c>
      <c r="V10" s="319">
        <v>0</v>
      </c>
      <c r="W10" s="320">
        <v>0</v>
      </c>
      <c r="X10" s="217">
        <v>0</v>
      </c>
      <c r="Y10" s="218">
        <v>0</v>
      </c>
      <c r="Z10" s="319">
        <v>0</v>
      </c>
      <c r="AA10" s="320">
        <v>0</v>
      </c>
      <c r="AB10" s="217">
        <v>0</v>
      </c>
      <c r="AC10" s="218">
        <v>0</v>
      </c>
      <c r="AD10" s="216">
        <v>0</v>
      </c>
      <c r="AE10" s="460"/>
      <c r="AF10" s="460"/>
      <c r="AG10" s="460"/>
      <c r="AH10" s="460"/>
      <c r="AI10" s="460"/>
      <c r="AJ10" s="460"/>
      <c r="AK10" s="460"/>
      <c r="AL10" s="460"/>
      <c r="AM10" s="460"/>
      <c r="AN10" s="460"/>
      <c r="AO10" s="460"/>
      <c r="AP10" s="460"/>
      <c r="AQ10" s="460"/>
      <c r="AR10" s="460"/>
      <c r="AS10" s="460"/>
      <c r="AT10" s="460"/>
    </row>
    <row r="11" spans="1:46" s="42" customFormat="1" ht="30" customHeight="1" x14ac:dyDescent="0.25">
      <c r="A11" s="599"/>
      <c r="B11" s="600"/>
      <c r="C11" s="601"/>
      <c r="D11" s="429" t="s">
        <v>318</v>
      </c>
      <c r="E11" s="447" t="s">
        <v>314</v>
      </c>
      <c r="F11" s="370">
        <v>400</v>
      </c>
      <c r="G11" s="370">
        <v>2015</v>
      </c>
      <c r="H11" s="677">
        <v>2016</v>
      </c>
      <c r="I11" s="219">
        <f t="shared" si="0"/>
        <v>2000</v>
      </c>
      <c r="J11" s="215">
        <v>0</v>
      </c>
      <c r="K11" s="214">
        <v>0</v>
      </c>
      <c r="L11" s="310">
        <f t="shared" si="1"/>
        <v>2000</v>
      </c>
      <c r="M11" s="305">
        <v>0</v>
      </c>
      <c r="N11" s="306">
        <v>2000</v>
      </c>
      <c r="O11" s="306">
        <v>0</v>
      </c>
      <c r="P11" s="675">
        <v>0</v>
      </c>
      <c r="Q11" s="216">
        <v>0</v>
      </c>
      <c r="R11" s="319">
        <v>0</v>
      </c>
      <c r="S11" s="320">
        <v>0</v>
      </c>
      <c r="T11" s="217">
        <v>0</v>
      </c>
      <c r="U11" s="218">
        <v>0</v>
      </c>
      <c r="V11" s="319">
        <v>0</v>
      </c>
      <c r="W11" s="320">
        <v>0</v>
      </c>
      <c r="X11" s="217">
        <v>0</v>
      </c>
      <c r="Y11" s="218">
        <v>0</v>
      </c>
      <c r="Z11" s="319">
        <v>0</v>
      </c>
      <c r="AA11" s="320">
        <v>0</v>
      </c>
      <c r="AB11" s="217">
        <v>0</v>
      </c>
      <c r="AC11" s="218">
        <v>0</v>
      </c>
      <c r="AD11" s="216">
        <v>0</v>
      </c>
      <c r="AE11" s="460"/>
      <c r="AF11" s="460"/>
      <c r="AG11" s="460"/>
      <c r="AH11" s="460"/>
      <c r="AI11" s="460"/>
      <c r="AJ11" s="460"/>
      <c r="AK11" s="460"/>
      <c r="AL11" s="460"/>
      <c r="AM11" s="460"/>
      <c r="AN11" s="460"/>
      <c r="AO11" s="460"/>
      <c r="AP11" s="460"/>
      <c r="AQ11" s="460"/>
      <c r="AR11" s="460"/>
      <c r="AS11" s="460"/>
      <c r="AT11" s="460"/>
    </row>
    <row r="12" spans="1:46" s="42" customFormat="1" ht="30" customHeight="1" x14ac:dyDescent="0.25">
      <c r="A12" s="599"/>
      <c r="B12" s="600"/>
      <c r="C12" s="601"/>
      <c r="D12" s="429" t="s">
        <v>319</v>
      </c>
      <c r="E12" s="53" t="s">
        <v>314</v>
      </c>
      <c r="F12" s="54">
        <v>400</v>
      </c>
      <c r="G12" s="54">
        <v>2015</v>
      </c>
      <c r="H12" s="197">
        <v>2016</v>
      </c>
      <c r="I12" s="219">
        <f t="shared" si="0"/>
        <v>500</v>
      </c>
      <c r="J12" s="215">
        <v>0</v>
      </c>
      <c r="K12" s="214">
        <v>0</v>
      </c>
      <c r="L12" s="310">
        <f t="shared" si="1"/>
        <v>500</v>
      </c>
      <c r="M12" s="305">
        <v>0</v>
      </c>
      <c r="N12" s="306">
        <v>500</v>
      </c>
      <c r="O12" s="306">
        <v>0</v>
      </c>
      <c r="P12" s="217">
        <v>0</v>
      </c>
      <c r="Q12" s="216">
        <v>0</v>
      </c>
      <c r="R12" s="319">
        <v>0</v>
      </c>
      <c r="S12" s="320">
        <v>0</v>
      </c>
      <c r="T12" s="217">
        <v>0</v>
      </c>
      <c r="U12" s="218">
        <v>0</v>
      </c>
      <c r="V12" s="319">
        <v>0</v>
      </c>
      <c r="W12" s="320">
        <v>0</v>
      </c>
      <c r="X12" s="217">
        <v>0</v>
      </c>
      <c r="Y12" s="218">
        <v>0</v>
      </c>
      <c r="Z12" s="319">
        <v>0</v>
      </c>
      <c r="AA12" s="320">
        <v>0</v>
      </c>
      <c r="AB12" s="217">
        <v>0</v>
      </c>
      <c r="AC12" s="218">
        <v>0</v>
      </c>
      <c r="AD12" s="216">
        <v>0</v>
      </c>
      <c r="AE12" s="460"/>
      <c r="AF12" s="460"/>
      <c r="AG12" s="460"/>
      <c r="AH12" s="460"/>
      <c r="AI12" s="460"/>
      <c r="AJ12" s="460"/>
      <c r="AK12" s="460"/>
      <c r="AL12" s="460"/>
      <c r="AM12" s="460"/>
      <c r="AN12" s="460"/>
      <c r="AO12" s="460"/>
      <c r="AP12" s="460"/>
      <c r="AQ12" s="460"/>
      <c r="AR12" s="460"/>
      <c r="AS12" s="460"/>
      <c r="AT12" s="460"/>
    </row>
    <row r="13" spans="1:46" s="42" customFormat="1" ht="30" customHeight="1" x14ac:dyDescent="0.25">
      <c r="A13" s="599"/>
      <c r="B13" s="600"/>
      <c r="C13" s="601"/>
      <c r="D13" s="429" t="s">
        <v>320</v>
      </c>
      <c r="E13" s="447" t="s">
        <v>314</v>
      </c>
      <c r="F13" s="370">
        <v>400</v>
      </c>
      <c r="G13" s="370">
        <v>2015</v>
      </c>
      <c r="H13" s="677">
        <v>2016</v>
      </c>
      <c r="I13" s="219">
        <f t="shared" si="0"/>
        <v>1200</v>
      </c>
      <c r="J13" s="215">
        <v>0</v>
      </c>
      <c r="K13" s="214">
        <v>0</v>
      </c>
      <c r="L13" s="310">
        <f t="shared" si="1"/>
        <v>1200</v>
      </c>
      <c r="M13" s="305">
        <v>0</v>
      </c>
      <c r="N13" s="306">
        <v>1200</v>
      </c>
      <c r="O13" s="306">
        <v>0</v>
      </c>
      <c r="P13" s="675">
        <v>0</v>
      </c>
      <c r="Q13" s="216">
        <v>0</v>
      </c>
      <c r="R13" s="319">
        <v>0</v>
      </c>
      <c r="S13" s="320">
        <v>0</v>
      </c>
      <c r="T13" s="217">
        <v>0</v>
      </c>
      <c r="U13" s="218">
        <v>0</v>
      </c>
      <c r="V13" s="319">
        <v>0</v>
      </c>
      <c r="W13" s="320">
        <v>0</v>
      </c>
      <c r="X13" s="217">
        <v>0</v>
      </c>
      <c r="Y13" s="218">
        <v>0</v>
      </c>
      <c r="Z13" s="319">
        <v>0</v>
      </c>
      <c r="AA13" s="320">
        <v>0</v>
      </c>
      <c r="AB13" s="217">
        <v>0</v>
      </c>
      <c r="AC13" s="218">
        <v>0</v>
      </c>
      <c r="AD13" s="216">
        <v>0</v>
      </c>
      <c r="AE13" s="460"/>
      <c r="AF13" s="460"/>
      <c r="AG13" s="460"/>
      <c r="AH13" s="460"/>
      <c r="AI13" s="460"/>
      <c r="AJ13" s="460"/>
      <c r="AK13" s="460"/>
      <c r="AL13" s="460"/>
      <c r="AM13" s="460"/>
      <c r="AN13" s="460"/>
      <c r="AO13" s="460"/>
      <c r="AP13" s="460"/>
      <c r="AQ13" s="460"/>
      <c r="AR13" s="460"/>
      <c r="AS13" s="460"/>
      <c r="AT13" s="460"/>
    </row>
    <row r="14" spans="1:46" s="42" customFormat="1" ht="30" customHeight="1" x14ac:dyDescent="0.25">
      <c r="A14" s="599"/>
      <c r="B14" s="600"/>
      <c r="C14" s="601"/>
      <c r="D14" s="429" t="s">
        <v>321</v>
      </c>
      <c r="E14" s="53" t="s">
        <v>314</v>
      </c>
      <c r="F14" s="54">
        <v>400</v>
      </c>
      <c r="G14" s="54">
        <v>2015</v>
      </c>
      <c r="H14" s="197">
        <v>2016</v>
      </c>
      <c r="I14" s="219">
        <f t="shared" si="0"/>
        <v>500</v>
      </c>
      <c r="J14" s="215">
        <v>0</v>
      </c>
      <c r="K14" s="214">
        <v>0</v>
      </c>
      <c r="L14" s="310">
        <f t="shared" si="1"/>
        <v>500</v>
      </c>
      <c r="M14" s="305">
        <v>0</v>
      </c>
      <c r="N14" s="306">
        <v>500</v>
      </c>
      <c r="O14" s="306">
        <v>0</v>
      </c>
      <c r="P14" s="217">
        <v>0</v>
      </c>
      <c r="Q14" s="216">
        <v>0</v>
      </c>
      <c r="R14" s="319">
        <v>0</v>
      </c>
      <c r="S14" s="320">
        <v>0</v>
      </c>
      <c r="T14" s="217">
        <v>0</v>
      </c>
      <c r="U14" s="218">
        <v>0</v>
      </c>
      <c r="V14" s="319">
        <v>0</v>
      </c>
      <c r="W14" s="320">
        <v>0</v>
      </c>
      <c r="X14" s="217">
        <v>0</v>
      </c>
      <c r="Y14" s="218">
        <v>0</v>
      </c>
      <c r="Z14" s="319">
        <v>0</v>
      </c>
      <c r="AA14" s="320">
        <v>0</v>
      </c>
      <c r="AB14" s="217">
        <v>0</v>
      </c>
      <c r="AC14" s="218">
        <v>0</v>
      </c>
      <c r="AD14" s="216">
        <v>0</v>
      </c>
      <c r="AE14" s="460"/>
      <c r="AF14" s="460"/>
      <c r="AG14" s="460"/>
      <c r="AH14" s="460"/>
      <c r="AI14" s="460"/>
      <c r="AJ14" s="460"/>
      <c r="AK14" s="460"/>
      <c r="AL14" s="460"/>
      <c r="AM14" s="460"/>
      <c r="AN14" s="460"/>
      <c r="AO14" s="460"/>
      <c r="AP14" s="460"/>
      <c r="AQ14" s="460"/>
      <c r="AR14" s="460"/>
      <c r="AS14" s="460"/>
      <c r="AT14" s="460"/>
    </row>
    <row r="15" spans="1:46" s="42" customFormat="1" ht="30" customHeight="1" x14ac:dyDescent="0.25">
      <c r="A15" s="599"/>
      <c r="B15" s="600"/>
      <c r="C15" s="601"/>
      <c r="D15" s="429" t="s">
        <v>322</v>
      </c>
      <c r="E15" s="447" t="s">
        <v>314</v>
      </c>
      <c r="F15" s="370">
        <v>400</v>
      </c>
      <c r="G15" s="370">
        <v>2015</v>
      </c>
      <c r="H15" s="677">
        <v>2016</v>
      </c>
      <c r="I15" s="219">
        <f t="shared" si="0"/>
        <v>300</v>
      </c>
      <c r="J15" s="215">
        <v>0</v>
      </c>
      <c r="K15" s="214">
        <v>0</v>
      </c>
      <c r="L15" s="310">
        <f t="shared" si="1"/>
        <v>300</v>
      </c>
      <c r="M15" s="305">
        <v>0</v>
      </c>
      <c r="N15" s="306">
        <v>300</v>
      </c>
      <c r="O15" s="306">
        <v>0</v>
      </c>
      <c r="P15" s="675">
        <v>0</v>
      </c>
      <c r="Q15" s="216">
        <v>0</v>
      </c>
      <c r="R15" s="319">
        <v>0</v>
      </c>
      <c r="S15" s="320">
        <v>0</v>
      </c>
      <c r="T15" s="217">
        <v>0</v>
      </c>
      <c r="U15" s="218">
        <v>0</v>
      </c>
      <c r="V15" s="319">
        <v>0</v>
      </c>
      <c r="W15" s="320">
        <v>0</v>
      </c>
      <c r="X15" s="217">
        <v>0</v>
      </c>
      <c r="Y15" s="218">
        <v>0</v>
      </c>
      <c r="Z15" s="319">
        <v>0</v>
      </c>
      <c r="AA15" s="320">
        <v>0</v>
      </c>
      <c r="AB15" s="217">
        <v>0</v>
      </c>
      <c r="AC15" s="218">
        <v>0</v>
      </c>
      <c r="AD15" s="216">
        <v>0</v>
      </c>
      <c r="AE15" s="460"/>
      <c r="AF15" s="460"/>
      <c r="AG15" s="460"/>
      <c r="AH15" s="460"/>
      <c r="AI15" s="460"/>
      <c r="AJ15" s="460"/>
      <c r="AK15" s="460"/>
      <c r="AL15" s="460"/>
      <c r="AM15" s="460"/>
      <c r="AN15" s="460"/>
      <c r="AO15" s="460"/>
      <c r="AP15" s="460"/>
      <c r="AQ15" s="460"/>
      <c r="AR15" s="460"/>
      <c r="AS15" s="460"/>
      <c r="AT15" s="460"/>
    </row>
    <row r="16" spans="1:46" s="42" customFormat="1" ht="30.75" customHeight="1" x14ac:dyDescent="0.25">
      <c r="A16" s="599"/>
      <c r="B16" s="600"/>
      <c r="C16" s="601"/>
      <c r="D16" s="429" t="s">
        <v>323</v>
      </c>
      <c r="E16" s="53" t="s">
        <v>314</v>
      </c>
      <c r="F16" s="54">
        <v>400</v>
      </c>
      <c r="G16" s="54">
        <v>2015</v>
      </c>
      <c r="H16" s="197">
        <v>2016</v>
      </c>
      <c r="I16" s="219">
        <f t="shared" si="0"/>
        <v>350</v>
      </c>
      <c r="J16" s="215">
        <v>0</v>
      </c>
      <c r="K16" s="214">
        <v>0</v>
      </c>
      <c r="L16" s="310">
        <f t="shared" si="1"/>
        <v>350</v>
      </c>
      <c r="M16" s="305">
        <v>0</v>
      </c>
      <c r="N16" s="306">
        <v>350</v>
      </c>
      <c r="O16" s="306">
        <v>0</v>
      </c>
      <c r="P16" s="217">
        <v>0</v>
      </c>
      <c r="Q16" s="216">
        <v>0</v>
      </c>
      <c r="R16" s="319">
        <v>0</v>
      </c>
      <c r="S16" s="320">
        <v>0</v>
      </c>
      <c r="T16" s="217">
        <v>0</v>
      </c>
      <c r="U16" s="218">
        <v>0</v>
      </c>
      <c r="V16" s="319">
        <v>0</v>
      </c>
      <c r="W16" s="320">
        <v>0</v>
      </c>
      <c r="X16" s="217">
        <v>0</v>
      </c>
      <c r="Y16" s="218">
        <v>0</v>
      </c>
      <c r="Z16" s="319">
        <v>0</v>
      </c>
      <c r="AA16" s="320">
        <v>0</v>
      </c>
      <c r="AB16" s="217">
        <v>0</v>
      </c>
      <c r="AC16" s="218">
        <v>0</v>
      </c>
      <c r="AD16" s="216">
        <v>0</v>
      </c>
      <c r="AE16" s="460"/>
      <c r="AF16" s="460"/>
      <c r="AG16" s="460"/>
      <c r="AH16" s="460"/>
      <c r="AI16" s="460"/>
      <c r="AJ16" s="460"/>
      <c r="AK16" s="460"/>
      <c r="AL16" s="460"/>
      <c r="AM16" s="460"/>
      <c r="AN16" s="460"/>
      <c r="AO16" s="460"/>
      <c r="AP16" s="460"/>
      <c r="AQ16" s="460"/>
      <c r="AR16" s="460"/>
      <c r="AS16" s="460"/>
      <c r="AT16" s="460"/>
    </row>
    <row r="17" spans="1:46" s="42" customFormat="1" ht="30" customHeight="1" x14ac:dyDescent="0.25">
      <c r="A17" s="599"/>
      <c r="B17" s="600"/>
      <c r="C17" s="601"/>
      <c r="D17" s="429" t="s">
        <v>324</v>
      </c>
      <c r="E17" s="447" t="s">
        <v>314</v>
      </c>
      <c r="F17" s="370">
        <v>400</v>
      </c>
      <c r="G17" s="370">
        <v>2015</v>
      </c>
      <c r="H17" s="677">
        <v>2016</v>
      </c>
      <c r="I17" s="219">
        <f t="shared" si="0"/>
        <v>450</v>
      </c>
      <c r="J17" s="215">
        <v>0</v>
      </c>
      <c r="K17" s="214">
        <v>0</v>
      </c>
      <c r="L17" s="310">
        <f t="shared" si="1"/>
        <v>450</v>
      </c>
      <c r="M17" s="305">
        <v>0</v>
      </c>
      <c r="N17" s="306">
        <v>450</v>
      </c>
      <c r="O17" s="306">
        <v>0</v>
      </c>
      <c r="P17" s="675">
        <v>0</v>
      </c>
      <c r="Q17" s="216">
        <v>0</v>
      </c>
      <c r="R17" s="319">
        <v>0</v>
      </c>
      <c r="S17" s="320">
        <v>0</v>
      </c>
      <c r="T17" s="217">
        <v>0</v>
      </c>
      <c r="U17" s="218">
        <v>0</v>
      </c>
      <c r="V17" s="319">
        <v>0</v>
      </c>
      <c r="W17" s="320">
        <v>0</v>
      </c>
      <c r="X17" s="217">
        <v>0</v>
      </c>
      <c r="Y17" s="218">
        <v>0</v>
      </c>
      <c r="Z17" s="319">
        <v>0</v>
      </c>
      <c r="AA17" s="320">
        <v>0</v>
      </c>
      <c r="AB17" s="217">
        <v>0</v>
      </c>
      <c r="AC17" s="218">
        <v>0</v>
      </c>
      <c r="AD17" s="216">
        <v>0</v>
      </c>
      <c r="AE17" s="460"/>
      <c r="AF17" s="460"/>
      <c r="AG17" s="460"/>
      <c r="AH17" s="460"/>
      <c r="AI17" s="460"/>
      <c r="AJ17" s="460"/>
      <c r="AK17" s="460"/>
      <c r="AL17" s="460"/>
      <c r="AM17" s="460"/>
      <c r="AN17" s="460"/>
      <c r="AO17" s="460"/>
      <c r="AP17" s="460"/>
      <c r="AQ17" s="460"/>
      <c r="AR17" s="460"/>
      <c r="AS17" s="460"/>
      <c r="AT17" s="460"/>
    </row>
    <row r="18" spans="1:46" s="42" customFormat="1" ht="30" customHeight="1" x14ac:dyDescent="0.25">
      <c r="A18" s="599"/>
      <c r="B18" s="600"/>
      <c r="C18" s="601"/>
      <c r="D18" s="429" t="s">
        <v>325</v>
      </c>
      <c r="E18" s="53" t="s">
        <v>314</v>
      </c>
      <c r="F18" s="54">
        <v>400</v>
      </c>
      <c r="G18" s="54">
        <v>2015</v>
      </c>
      <c r="H18" s="197">
        <v>2016</v>
      </c>
      <c r="I18" s="219">
        <f t="shared" si="0"/>
        <v>2000</v>
      </c>
      <c r="J18" s="215">
        <v>0</v>
      </c>
      <c r="K18" s="214">
        <v>0</v>
      </c>
      <c r="L18" s="310">
        <f t="shared" si="1"/>
        <v>2000</v>
      </c>
      <c r="M18" s="305">
        <v>0</v>
      </c>
      <c r="N18" s="306">
        <v>2000</v>
      </c>
      <c r="O18" s="306">
        <v>0</v>
      </c>
      <c r="P18" s="217">
        <v>0</v>
      </c>
      <c r="Q18" s="216">
        <v>0</v>
      </c>
      <c r="R18" s="319">
        <v>0</v>
      </c>
      <c r="S18" s="320">
        <v>0</v>
      </c>
      <c r="T18" s="217">
        <v>0</v>
      </c>
      <c r="U18" s="218">
        <v>0</v>
      </c>
      <c r="V18" s="319">
        <v>0</v>
      </c>
      <c r="W18" s="320">
        <v>0</v>
      </c>
      <c r="X18" s="217">
        <v>0</v>
      </c>
      <c r="Y18" s="218">
        <v>0</v>
      </c>
      <c r="Z18" s="319">
        <v>0</v>
      </c>
      <c r="AA18" s="320">
        <v>0</v>
      </c>
      <c r="AB18" s="217">
        <v>0</v>
      </c>
      <c r="AC18" s="218">
        <v>0</v>
      </c>
      <c r="AD18" s="216">
        <v>0</v>
      </c>
      <c r="AE18" s="460"/>
      <c r="AF18" s="460"/>
      <c r="AG18" s="460"/>
      <c r="AH18" s="460"/>
      <c r="AI18" s="460"/>
      <c r="AJ18" s="460"/>
      <c r="AK18" s="460"/>
      <c r="AL18" s="460"/>
      <c r="AM18" s="460"/>
      <c r="AN18" s="460"/>
      <c r="AO18" s="460"/>
      <c r="AP18" s="460"/>
      <c r="AQ18" s="460"/>
      <c r="AR18" s="460"/>
      <c r="AS18" s="460"/>
      <c r="AT18" s="460"/>
    </row>
    <row r="19" spans="1:46" s="42" customFormat="1" ht="30" customHeight="1" x14ac:dyDescent="0.25">
      <c r="A19" s="599"/>
      <c r="B19" s="600"/>
      <c r="C19" s="601"/>
      <c r="D19" s="429" t="s">
        <v>326</v>
      </c>
      <c r="E19" s="447" t="s">
        <v>314</v>
      </c>
      <c r="F19" s="370">
        <v>400</v>
      </c>
      <c r="G19" s="370">
        <v>2015</v>
      </c>
      <c r="H19" s="677">
        <v>2016</v>
      </c>
      <c r="I19" s="219">
        <f t="shared" si="0"/>
        <v>300</v>
      </c>
      <c r="J19" s="220">
        <v>0</v>
      </c>
      <c r="K19" s="676">
        <v>0</v>
      </c>
      <c r="L19" s="310">
        <f t="shared" si="1"/>
        <v>300</v>
      </c>
      <c r="M19" s="305">
        <v>0</v>
      </c>
      <c r="N19" s="306">
        <v>300</v>
      </c>
      <c r="O19" s="306">
        <v>0</v>
      </c>
      <c r="P19" s="675">
        <v>0</v>
      </c>
      <c r="Q19" s="216">
        <v>0</v>
      </c>
      <c r="R19" s="319">
        <v>0</v>
      </c>
      <c r="S19" s="320">
        <v>0</v>
      </c>
      <c r="T19" s="217">
        <v>0</v>
      </c>
      <c r="U19" s="218">
        <v>0</v>
      </c>
      <c r="V19" s="319">
        <v>0</v>
      </c>
      <c r="W19" s="320">
        <v>0</v>
      </c>
      <c r="X19" s="217">
        <v>0</v>
      </c>
      <c r="Y19" s="218">
        <v>0</v>
      </c>
      <c r="Z19" s="319">
        <v>0</v>
      </c>
      <c r="AA19" s="320">
        <v>0</v>
      </c>
      <c r="AB19" s="217">
        <v>0</v>
      </c>
      <c r="AC19" s="218">
        <v>0</v>
      </c>
      <c r="AD19" s="216">
        <v>0</v>
      </c>
      <c r="AE19" s="460"/>
      <c r="AF19" s="460"/>
      <c r="AG19" s="460"/>
      <c r="AH19" s="460"/>
      <c r="AI19" s="460"/>
      <c r="AJ19" s="460"/>
      <c r="AK19" s="460"/>
      <c r="AL19" s="460"/>
      <c r="AM19" s="460"/>
      <c r="AN19" s="460"/>
      <c r="AO19" s="460"/>
      <c r="AP19" s="460"/>
      <c r="AQ19" s="460"/>
      <c r="AR19" s="460"/>
      <c r="AS19" s="460"/>
      <c r="AT19" s="460"/>
    </row>
    <row r="20" spans="1:46" s="42" customFormat="1" ht="30" customHeight="1" thickBot="1" x14ac:dyDescent="0.3">
      <c r="A20" s="599"/>
      <c r="B20" s="600"/>
      <c r="C20" s="601"/>
      <c r="D20" s="678" t="s">
        <v>327</v>
      </c>
      <c r="E20" s="190" t="s">
        <v>314</v>
      </c>
      <c r="F20" s="191">
        <v>400</v>
      </c>
      <c r="G20" s="191">
        <v>2015</v>
      </c>
      <c r="H20" s="198">
        <v>2017</v>
      </c>
      <c r="I20" s="219">
        <f t="shared" si="0"/>
        <v>8000</v>
      </c>
      <c r="J20" s="215">
        <v>0</v>
      </c>
      <c r="K20" s="214">
        <v>0</v>
      </c>
      <c r="L20" s="340">
        <f t="shared" si="1"/>
        <v>0</v>
      </c>
      <c r="M20" s="305">
        <v>0</v>
      </c>
      <c r="N20" s="306">
        <v>0</v>
      </c>
      <c r="O20" s="306">
        <v>0</v>
      </c>
      <c r="P20" s="217">
        <v>0</v>
      </c>
      <c r="Q20" s="216">
        <v>0</v>
      </c>
      <c r="R20" s="319">
        <v>4000</v>
      </c>
      <c r="S20" s="320">
        <v>0</v>
      </c>
      <c r="T20" s="217">
        <v>0</v>
      </c>
      <c r="U20" s="218">
        <v>0</v>
      </c>
      <c r="V20" s="319">
        <v>4000</v>
      </c>
      <c r="W20" s="320">
        <v>0</v>
      </c>
      <c r="X20" s="217">
        <v>0</v>
      </c>
      <c r="Y20" s="218">
        <v>0</v>
      </c>
      <c r="Z20" s="319">
        <v>0</v>
      </c>
      <c r="AA20" s="320">
        <v>0</v>
      </c>
      <c r="AB20" s="217">
        <v>0</v>
      </c>
      <c r="AC20" s="218">
        <v>0</v>
      </c>
      <c r="AD20" s="216">
        <v>0</v>
      </c>
      <c r="AE20" s="460"/>
      <c r="AF20" s="460"/>
      <c r="AG20" s="460"/>
      <c r="AH20" s="460"/>
      <c r="AI20" s="460"/>
      <c r="AJ20" s="460"/>
      <c r="AK20" s="460"/>
      <c r="AL20" s="460"/>
      <c r="AM20" s="460"/>
      <c r="AN20" s="460"/>
      <c r="AO20" s="460"/>
      <c r="AP20" s="460"/>
      <c r="AQ20" s="460"/>
      <c r="AR20" s="460"/>
      <c r="AS20" s="460"/>
      <c r="AT20" s="460"/>
    </row>
    <row r="21" spans="1:46" s="43" customFormat="1" ht="30" customHeight="1" thickBot="1" x14ac:dyDescent="0.3">
      <c r="A21" s="604"/>
      <c r="B21" s="605"/>
      <c r="C21" s="606"/>
      <c r="D21" s="1349" t="s">
        <v>58</v>
      </c>
      <c r="E21" s="1350"/>
      <c r="F21" s="1350"/>
      <c r="G21" s="1350"/>
      <c r="H21" s="1351"/>
      <c r="I21" s="1139">
        <f t="shared" ref="I21:AD21" si="2">SUM(I7:I20)</f>
        <v>26600</v>
      </c>
      <c r="J21" s="1139">
        <f t="shared" si="2"/>
        <v>0</v>
      </c>
      <c r="K21" s="1139">
        <f t="shared" si="2"/>
        <v>0</v>
      </c>
      <c r="L21" s="1139">
        <f t="shared" si="2"/>
        <v>17600</v>
      </c>
      <c r="M21" s="1139">
        <f t="shared" si="2"/>
        <v>0</v>
      </c>
      <c r="N21" s="1139">
        <f t="shared" si="2"/>
        <v>17600</v>
      </c>
      <c r="O21" s="1139">
        <f t="shared" si="2"/>
        <v>0</v>
      </c>
      <c r="P21" s="1139">
        <f t="shared" si="2"/>
        <v>0</v>
      </c>
      <c r="Q21" s="1139">
        <f t="shared" si="2"/>
        <v>0</v>
      </c>
      <c r="R21" s="1139">
        <f t="shared" si="2"/>
        <v>5000</v>
      </c>
      <c r="S21" s="1139">
        <f t="shared" si="2"/>
        <v>0</v>
      </c>
      <c r="T21" s="1139">
        <f t="shared" si="2"/>
        <v>0</v>
      </c>
      <c r="U21" s="1139">
        <f t="shared" si="2"/>
        <v>0</v>
      </c>
      <c r="V21" s="1139">
        <f t="shared" si="2"/>
        <v>4000</v>
      </c>
      <c r="W21" s="1139">
        <f t="shared" si="2"/>
        <v>0</v>
      </c>
      <c r="X21" s="1139">
        <f t="shared" si="2"/>
        <v>0</v>
      </c>
      <c r="Y21" s="1139">
        <f t="shared" si="2"/>
        <v>0</v>
      </c>
      <c r="Z21" s="1139">
        <f t="shared" si="2"/>
        <v>0</v>
      </c>
      <c r="AA21" s="1139">
        <f t="shared" si="2"/>
        <v>0</v>
      </c>
      <c r="AB21" s="1139">
        <f t="shared" si="2"/>
        <v>0</v>
      </c>
      <c r="AC21" s="1139">
        <f t="shared" si="2"/>
        <v>0</v>
      </c>
      <c r="AD21" s="1139">
        <f t="shared" si="2"/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43" customFormat="1" ht="7.5" customHeight="1" thickBot="1" x14ac:dyDescent="0.3">
      <c r="A22" s="68"/>
      <c r="B22" s="68"/>
      <c r="C22" s="68"/>
      <c r="D22" s="74"/>
      <c r="E22" s="74"/>
      <c r="F22" s="74"/>
      <c r="G22" s="74"/>
      <c r="H22" s="74"/>
      <c r="I22" s="113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4" customFormat="1" ht="15.95" customHeight="1" x14ac:dyDescent="0.25">
      <c r="A23" s="68"/>
      <c r="B23" s="68"/>
      <c r="C23" s="68"/>
      <c r="D23" s="25" t="s">
        <v>83</v>
      </c>
      <c r="E23" s="202"/>
      <c r="F23" s="202"/>
      <c r="G23" s="202"/>
      <c r="H23" s="202"/>
      <c r="I23" s="10" t="s">
        <v>74</v>
      </c>
      <c r="J23" s="85" t="s">
        <v>108</v>
      </c>
      <c r="K23" s="17" t="s">
        <v>84</v>
      </c>
      <c r="L23" s="17"/>
      <c r="M23" s="17" t="s">
        <v>115</v>
      </c>
      <c r="N23" s="85"/>
      <c r="O23" s="85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78"/>
      <c r="AA23" s="75"/>
      <c r="AB23" s="75"/>
      <c r="AC23" s="76"/>
      <c r="AD23" s="16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  <c r="AO23" s="583"/>
      <c r="AP23" s="583"/>
      <c r="AQ23" s="583"/>
      <c r="AR23" s="583"/>
      <c r="AS23" s="583"/>
      <c r="AT23" s="583"/>
    </row>
    <row r="24" spans="1:46" s="4" customFormat="1" ht="15.95" customHeight="1" x14ac:dyDescent="0.25">
      <c r="A24" s="58"/>
      <c r="B24" s="58"/>
      <c r="C24" s="58"/>
      <c r="D24" s="13"/>
      <c r="E24" s="203"/>
      <c r="F24" s="203"/>
      <c r="G24" s="203"/>
      <c r="H24" s="203"/>
      <c r="I24" s="12" t="s">
        <v>75</v>
      </c>
      <c r="J24" s="20" t="s">
        <v>108</v>
      </c>
      <c r="K24" s="18" t="s">
        <v>85</v>
      </c>
      <c r="L24" s="18"/>
      <c r="M24" s="18" t="s">
        <v>112</v>
      </c>
      <c r="N24" s="20"/>
      <c r="O24" s="20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80"/>
      <c r="AA24" s="76"/>
      <c r="AB24" s="76"/>
      <c r="AC24" s="76"/>
      <c r="AD24" s="16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  <c r="AO24" s="583"/>
      <c r="AP24" s="583"/>
      <c r="AQ24" s="583"/>
      <c r="AR24" s="583"/>
      <c r="AS24" s="583"/>
      <c r="AT24" s="583"/>
    </row>
    <row r="25" spans="1:46" s="3" customFormat="1" ht="15.95" customHeight="1" x14ac:dyDescent="0.25">
      <c r="A25" s="65"/>
      <c r="B25" s="66"/>
      <c r="C25" s="67"/>
      <c r="D25" s="81"/>
      <c r="E25" s="203"/>
      <c r="F25" s="203"/>
      <c r="G25" s="203"/>
      <c r="H25" s="203"/>
      <c r="I25" s="12" t="s">
        <v>76</v>
      </c>
      <c r="J25" s="20" t="s">
        <v>108</v>
      </c>
      <c r="K25" s="21" t="s">
        <v>221</v>
      </c>
      <c r="L25" s="18"/>
      <c r="M25" s="20"/>
      <c r="N25" s="20"/>
      <c r="O25" s="20"/>
      <c r="P25" s="21"/>
      <c r="Q25" s="79"/>
      <c r="R25" s="79"/>
      <c r="S25" s="79"/>
      <c r="T25" s="79"/>
      <c r="U25" s="79"/>
      <c r="V25" s="79"/>
      <c r="W25" s="79"/>
      <c r="X25" s="79"/>
      <c r="Y25" s="79"/>
      <c r="Z25" s="82"/>
      <c r="AA25" s="9"/>
      <c r="AB25" s="9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  <c r="AO25" s="583"/>
      <c r="AP25" s="583"/>
      <c r="AQ25" s="583"/>
      <c r="AR25" s="583"/>
      <c r="AS25" s="583"/>
      <c r="AT25" s="583"/>
    </row>
    <row r="26" spans="1:46" s="3" customFormat="1" ht="15.95" customHeight="1" thickBot="1" x14ac:dyDescent="0.3">
      <c r="A26" s="4"/>
      <c r="B26" s="66"/>
      <c r="C26" s="67"/>
      <c r="D26" s="83"/>
      <c r="E26" s="204"/>
      <c r="F26" s="204"/>
      <c r="G26" s="204"/>
      <c r="H26" s="204"/>
      <c r="I26" s="11" t="s">
        <v>77</v>
      </c>
      <c r="J26" s="22" t="s">
        <v>108</v>
      </c>
      <c r="K26" s="23" t="s">
        <v>222</v>
      </c>
      <c r="L26" s="24"/>
      <c r="M26" s="22"/>
      <c r="N26" s="22"/>
      <c r="O26" s="22"/>
      <c r="P26" s="23"/>
      <c r="Q26" s="35"/>
      <c r="R26" s="35"/>
      <c r="S26" s="35"/>
      <c r="T26" s="35"/>
      <c r="U26" s="35"/>
      <c r="V26" s="35"/>
      <c r="W26" s="35"/>
      <c r="X26" s="35"/>
      <c r="Y26" s="35"/>
      <c r="Z26" s="14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  <c r="AO26" s="583"/>
      <c r="AP26" s="583"/>
      <c r="AQ26" s="583"/>
      <c r="AR26" s="583"/>
      <c r="AS26" s="583"/>
      <c r="AT26" s="583"/>
    </row>
    <row r="27" spans="1:46" s="43" customFormat="1" ht="7.5" customHeight="1" x14ac:dyDescent="0.25">
      <c r="A27" s="68"/>
      <c r="B27" s="68"/>
      <c r="C27" s="68"/>
      <c r="D27" s="268"/>
      <c r="E27" s="268"/>
      <c r="F27" s="268"/>
      <c r="G27" s="268"/>
      <c r="H27" s="268"/>
      <c r="I27" s="113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500"/>
      <c r="AF27" s="500"/>
      <c r="AG27" s="500"/>
      <c r="AH27" s="500"/>
      <c r="AI27" s="500"/>
      <c r="AJ27" s="500"/>
      <c r="AK27" s="500"/>
      <c r="AL27" s="500"/>
      <c r="AM27" s="500"/>
      <c r="AN27" s="500"/>
      <c r="AO27" s="500"/>
      <c r="AP27" s="500"/>
      <c r="AQ27" s="500"/>
      <c r="AR27" s="500"/>
      <c r="AS27" s="500"/>
      <c r="AT27" s="500"/>
    </row>
    <row r="28" spans="1:46" s="43" customFormat="1" ht="7.5" customHeight="1" x14ac:dyDescent="0.25">
      <c r="A28" s="68"/>
      <c r="B28" s="68"/>
      <c r="C28" s="68"/>
      <c r="D28" s="268"/>
      <c r="E28" s="268"/>
      <c r="F28" s="268"/>
      <c r="G28" s="268"/>
      <c r="H28" s="268"/>
      <c r="I28" s="113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500"/>
      <c r="AF28" s="500"/>
      <c r="AG28" s="500"/>
      <c r="AH28" s="500"/>
      <c r="AI28" s="500"/>
      <c r="AJ28" s="500"/>
      <c r="AK28" s="500"/>
      <c r="AL28" s="500"/>
      <c r="AM28" s="500"/>
      <c r="AN28" s="500"/>
      <c r="AO28" s="500"/>
      <c r="AP28" s="500"/>
      <c r="AQ28" s="500"/>
      <c r="AR28" s="500"/>
      <c r="AS28" s="500"/>
      <c r="AT28" s="500"/>
    </row>
    <row r="29" spans="1:46" s="43" customFormat="1" ht="7.5" customHeight="1" x14ac:dyDescent="0.25">
      <c r="A29" s="68"/>
      <c r="B29" s="68"/>
      <c r="C29" s="68"/>
      <c r="D29" s="268"/>
      <c r="E29" s="268"/>
      <c r="F29" s="268"/>
      <c r="G29" s="268"/>
      <c r="H29" s="268"/>
      <c r="I29" s="113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500"/>
      <c r="AF29" s="500"/>
      <c r="AG29" s="500"/>
      <c r="AH29" s="500"/>
      <c r="AI29" s="500"/>
      <c r="AJ29" s="500"/>
      <c r="AK29" s="500"/>
      <c r="AL29" s="500"/>
      <c r="AM29" s="500"/>
      <c r="AN29" s="500"/>
      <c r="AO29" s="500"/>
      <c r="AP29" s="500"/>
      <c r="AQ29" s="500"/>
      <c r="AR29" s="500"/>
      <c r="AS29" s="500"/>
      <c r="AT29" s="500"/>
    </row>
    <row r="30" spans="1:46" s="43" customFormat="1" ht="7.5" customHeight="1" x14ac:dyDescent="0.25">
      <c r="A30" s="68"/>
      <c r="B30" s="68"/>
      <c r="C30" s="68"/>
      <c r="D30" s="268"/>
      <c r="E30" s="268"/>
      <c r="F30" s="268"/>
      <c r="G30" s="268"/>
      <c r="H30" s="268"/>
      <c r="I30" s="113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500"/>
      <c r="AF30" s="500"/>
      <c r="AG30" s="500"/>
      <c r="AH30" s="500"/>
      <c r="AI30" s="500"/>
      <c r="AJ30" s="500"/>
      <c r="AK30" s="500"/>
      <c r="AL30" s="500"/>
      <c r="AM30" s="500"/>
      <c r="AN30" s="500"/>
      <c r="AO30" s="500"/>
      <c r="AP30" s="500"/>
      <c r="AQ30" s="500"/>
      <c r="AR30" s="500"/>
      <c r="AS30" s="500"/>
      <c r="AT30" s="500"/>
    </row>
    <row r="31" spans="1:46" s="43" customFormat="1" ht="7.5" customHeight="1" x14ac:dyDescent="0.25">
      <c r="A31" s="68"/>
      <c r="B31" s="68"/>
      <c r="C31" s="68"/>
      <c r="D31" s="268"/>
      <c r="E31" s="268"/>
      <c r="F31" s="268"/>
      <c r="G31" s="268"/>
      <c r="H31" s="268"/>
      <c r="I31" s="113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500"/>
      <c r="AF31" s="500"/>
      <c r="AG31" s="500"/>
      <c r="AH31" s="500"/>
      <c r="AI31" s="500"/>
      <c r="AJ31" s="500"/>
      <c r="AK31" s="500"/>
      <c r="AL31" s="500"/>
      <c r="AM31" s="500"/>
      <c r="AN31" s="500"/>
      <c r="AO31" s="500"/>
      <c r="AP31" s="500"/>
      <c r="AQ31" s="500"/>
      <c r="AR31" s="500"/>
      <c r="AS31" s="500"/>
      <c r="AT31" s="500"/>
    </row>
    <row r="32" spans="1:46" s="43" customFormat="1" ht="7.5" customHeight="1" x14ac:dyDescent="0.25">
      <c r="A32" s="68"/>
      <c r="B32" s="68"/>
      <c r="C32" s="68"/>
      <c r="D32" s="268"/>
      <c r="E32" s="268"/>
      <c r="F32" s="268"/>
      <c r="G32" s="268"/>
      <c r="H32" s="268"/>
      <c r="I32" s="113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500"/>
      <c r="AF32" s="500"/>
      <c r="AG32" s="500"/>
      <c r="AH32" s="500"/>
      <c r="AI32" s="500"/>
      <c r="AJ32" s="500"/>
      <c r="AK32" s="500"/>
      <c r="AL32" s="500"/>
      <c r="AM32" s="500"/>
      <c r="AN32" s="500"/>
      <c r="AO32" s="500"/>
      <c r="AP32" s="500"/>
      <c r="AQ32" s="500"/>
      <c r="AR32" s="500"/>
      <c r="AS32" s="500"/>
      <c r="AT32" s="500"/>
    </row>
    <row r="33" spans="1:46" s="43" customFormat="1" ht="7.5" customHeight="1" x14ac:dyDescent="0.25">
      <c r="A33" s="68"/>
      <c r="B33" s="68"/>
      <c r="C33" s="68"/>
      <c r="D33" s="268"/>
      <c r="E33" s="268"/>
      <c r="F33" s="268"/>
      <c r="G33" s="268"/>
      <c r="H33" s="268"/>
      <c r="I33" s="113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500"/>
      <c r="AF33" s="500"/>
      <c r="AG33" s="500"/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</row>
    <row r="34" spans="1:46" s="43" customFormat="1" ht="7.5" customHeight="1" x14ac:dyDescent="0.25">
      <c r="A34" s="68"/>
      <c r="B34" s="68"/>
      <c r="C34" s="68"/>
      <c r="D34" s="268"/>
      <c r="E34" s="268"/>
      <c r="F34" s="268"/>
      <c r="G34" s="268"/>
      <c r="H34" s="268"/>
      <c r="I34" s="113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</row>
    <row r="35" spans="1:46" s="43" customFormat="1" ht="7.5" customHeight="1" x14ac:dyDescent="0.25">
      <c r="A35" s="68"/>
      <c r="B35" s="68"/>
      <c r="C35" s="68"/>
      <c r="D35" s="268"/>
      <c r="E35" s="268"/>
      <c r="F35" s="268"/>
      <c r="G35" s="268"/>
      <c r="H35" s="268"/>
      <c r="I35" s="113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500"/>
      <c r="AF35" s="500"/>
      <c r="AG35" s="500"/>
      <c r="AH35" s="500"/>
      <c r="AI35" s="500"/>
      <c r="AJ35" s="500"/>
      <c r="AK35" s="500"/>
      <c r="AL35" s="500"/>
      <c r="AM35" s="500"/>
      <c r="AN35" s="500"/>
      <c r="AO35" s="500"/>
      <c r="AP35" s="500"/>
      <c r="AQ35" s="500"/>
      <c r="AR35" s="500"/>
      <c r="AS35" s="500"/>
      <c r="AT35" s="500"/>
    </row>
    <row r="36" spans="1:46" s="43" customFormat="1" ht="7.5" customHeight="1" x14ac:dyDescent="0.25">
      <c r="A36" s="68"/>
      <c r="B36" s="68"/>
      <c r="C36" s="68"/>
      <c r="D36" s="268"/>
      <c r="E36" s="268"/>
      <c r="F36" s="268"/>
      <c r="G36" s="268"/>
      <c r="H36" s="268"/>
      <c r="I36" s="113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500"/>
      <c r="AF36" s="500"/>
      <c r="AG36" s="500"/>
      <c r="AH36" s="500"/>
      <c r="AI36" s="500"/>
      <c r="AJ36" s="500"/>
      <c r="AK36" s="500"/>
      <c r="AL36" s="500"/>
      <c r="AM36" s="500"/>
      <c r="AN36" s="500"/>
      <c r="AO36" s="500"/>
      <c r="AP36" s="500"/>
      <c r="AQ36" s="500"/>
      <c r="AR36" s="500"/>
      <c r="AS36" s="500"/>
      <c r="AT36" s="500"/>
    </row>
    <row r="37" spans="1:46" s="43" customFormat="1" ht="7.5" customHeight="1" x14ac:dyDescent="0.25">
      <c r="A37" s="68"/>
      <c r="B37" s="68"/>
      <c r="C37" s="68"/>
      <c r="D37" s="268"/>
      <c r="E37" s="268"/>
      <c r="F37" s="268"/>
      <c r="G37" s="268"/>
      <c r="H37" s="268"/>
      <c r="I37" s="113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500"/>
      <c r="AF37" s="500"/>
      <c r="AG37" s="500"/>
      <c r="AH37" s="500"/>
      <c r="AI37" s="500"/>
      <c r="AJ37" s="500"/>
      <c r="AK37" s="500"/>
      <c r="AL37" s="500"/>
      <c r="AM37" s="500"/>
      <c r="AN37" s="500"/>
      <c r="AO37" s="500"/>
      <c r="AP37" s="500"/>
      <c r="AQ37" s="500"/>
      <c r="AR37" s="500"/>
      <c r="AS37" s="500"/>
      <c r="AT37" s="500"/>
    </row>
    <row r="38" spans="1:46" s="43" customFormat="1" ht="7.5" customHeight="1" x14ac:dyDescent="0.25">
      <c r="A38" s="68"/>
      <c r="B38" s="68"/>
      <c r="C38" s="68"/>
      <c r="D38" s="268"/>
      <c r="E38" s="268"/>
      <c r="F38" s="268"/>
      <c r="G38" s="268"/>
      <c r="H38" s="268"/>
      <c r="I38" s="113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500"/>
      <c r="AF38" s="500"/>
      <c r="AG38" s="500"/>
      <c r="AH38" s="500"/>
      <c r="AI38" s="500"/>
      <c r="AJ38" s="500"/>
      <c r="AK38" s="500"/>
      <c r="AL38" s="500"/>
      <c r="AM38" s="500"/>
      <c r="AN38" s="500"/>
      <c r="AO38" s="500"/>
      <c r="AP38" s="500"/>
      <c r="AQ38" s="500"/>
      <c r="AR38" s="500"/>
      <c r="AS38" s="500"/>
      <c r="AT38" s="500"/>
    </row>
    <row r="39" spans="1:46" s="3" customFormat="1" ht="15" customHeight="1" x14ac:dyDescent="0.25">
      <c r="E39" s="2"/>
      <c r="F39" s="2"/>
      <c r="G39" s="2"/>
      <c r="H39" s="2"/>
      <c r="AC39" s="1330"/>
      <c r="AD39" s="1330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ht="24.75" customHeight="1" x14ac:dyDescent="0.25">
      <c r="A40" s="6"/>
      <c r="D40" s="117" t="s">
        <v>1</v>
      </c>
      <c r="E40" s="1348" t="s">
        <v>152</v>
      </c>
      <c r="F40" s="1348"/>
      <c r="G40" s="1348"/>
      <c r="H40" s="1348"/>
      <c r="I40" s="1348"/>
      <c r="J40" s="1348"/>
      <c r="K40" s="1348"/>
      <c r="L40" s="1348"/>
      <c r="M40" s="1348"/>
      <c r="N40" s="15"/>
      <c r="O40" s="15"/>
      <c r="P40" s="15"/>
      <c r="Q40" s="1"/>
      <c r="AD40" s="5" t="s">
        <v>87</v>
      </c>
    </row>
    <row r="41" spans="1:46" ht="15" customHeight="1" thickBot="1" x14ac:dyDescent="0.25">
      <c r="A41" s="1228" t="s">
        <v>154</v>
      </c>
      <c r="B41" s="1229"/>
      <c r="C41" s="1230"/>
      <c r="D41" s="169"/>
      <c r="I41" s="7" t="s">
        <v>59</v>
      </c>
      <c r="J41" s="7" t="s">
        <v>60</v>
      </c>
      <c r="K41" s="7" t="s">
        <v>61</v>
      </c>
      <c r="L41" s="7" t="s">
        <v>62</v>
      </c>
      <c r="M41" s="7" t="s">
        <v>63</v>
      </c>
      <c r="N41" s="7" t="s">
        <v>64</v>
      </c>
      <c r="O41" s="7" t="s">
        <v>65</v>
      </c>
      <c r="P41" s="8" t="s">
        <v>66</v>
      </c>
      <c r="Q41" s="8" t="s">
        <v>67</v>
      </c>
      <c r="R41" s="8" t="s">
        <v>68</v>
      </c>
      <c r="S41" s="8" t="s">
        <v>69</v>
      </c>
      <c r="T41" s="8" t="s">
        <v>70</v>
      </c>
      <c r="U41" s="8" t="s">
        <v>73</v>
      </c>
      <c r="V41" s="8" t="s">
        <v>78</v>
      </c>
      <c r="W41" s="8" t="s">
        <v>86</v>
      </c>
      <c r="X41" s="8" t="s">
        <v>92</v>
      </c>
      <c r="Y41" s="8" t="s">
        <v>93</v>
      </c>
      <c r="Z41" s="8" t="s">
        <v>94</v>
      </c>
      <c r="AA41" s="8" t="s">
        <v>95</v>
      </c>
      <c r="AB41" s="7" t="s">
        <v>96</v>
      </c>
      <c r="AC41" s="7" t="s">
        <v>99</v>
      </c>
      <c r="AD41" s="7" t="s">
        <v>109</v>
      </c>
    </row>
    <row r="42" spans="1:46" ht="15.75" customHeight="1" thickBot="1" x14ac:dyDescent="0.25">
      <c r="A42" s="1231"/>
      <c r="B42" s="1232"/>
      <c r="C42" s="1233"/>
      <c r="D42" s="1252" t="s">
        <v>57</v>
      </c>
      <c r="E42" s="1274" t="s">
        <v>100</v>
      </c>
      <c r="F42" s="1276" t="s">
        <v>101</v>
      </c>
      <c r="G42" s="1278" t="s">
        <v>102</v>
      </c>
      <c r="H42" s="1279"/>
      <c r="I42" s="1250" t="s">
        <v>89</v>
      </c>
      <c r="J42" s="39" t="s">
        <v>98</v>
      </c>
      <c r="K42" s="39" t="s">
        <v>72</v>
      </c>
      <c r="L42" s="300" t="s">
        <v>71</v>
      </c>
      <c r="M42" s="1316" t="s">
        <v>212</v>
      </c>
      <c r="N42" s="1317"/>
      <c r="O42" s="1317"/>
      <c r="P42" s="1317"/>
      <c r="Q42" s="1318"/>
      <c r="R42" s="1293" t="s">
        <v>219</v>
      </c>
      <c r="S42" s="1294"/>
      <c r="T42" s="1294"/>
      <c r="U42" s="1294"/>
      <c r="V42" s="1294"/>
      <c r="W42" s="1294"/>
      <c r="X42" s="1294"/>
      <c r="Y42" s="1294"/>
      <c r="Z42" s="1294"/>
      <c r="AA42" s="1294"/>
      <c r="AB42" s="1294"/>
      <c r="AC42" s="1319"/>
      <c r="AD42" s="1248" t="s">
        <v>220</v>
      </c>
    </row>
    <row r="43" spans="1:46" ht="15.75" customHeight="1" x14ac:dyDescent="0.2">
      <c r="A43" s="1234" t="s">
        <v>105</v>
      </c>
      <c r="B43" s="1236" t="s">
        <v>106</v>
      </c>
      <c r="C43" s="1238" t="s">
        <v>107</v>
      </c>
      <c r="D43" s="1253"/>
      <c r="E43" s="1275"/>
      <c r="F43" s="1277"/>
      <c r="G43" s="1280" t="s">
        <v>103</v>
      </c>
      <c r="H43" s="1256" t="s">
        <v>104</v>
      </c>
      <c r="I43" s="1251"/>
      <c r="J43" s="1247" t="s">
        <v>217</v>
      </c>
      <c r="K43" s="1247" t="s">
        <v>218</v>
      </c>
      <c r="L43" s="1325" t="s">
        <v>211</v>
      </c>
      <c r="M43" s="1299" t="s">
        <v>213</v>
      </c>
      <c r="N43" s="1303" t="s">
        <v>110</v>
      </c>
      <c r="O43" s="1303" t="s">
        <v>111</v>
      </c>
      <c r="P43" s="1243" t="s">
        <v>81</v>
      </c>
      <c r="Q43" s="1245" t="s">
        <v>82</v>
      </c>
      <c r="R43" s="1321" t="s">
        <v>158</v>
      </c>
      <c r="S43" s="1312"/>
      <c r="T43" s="1312"/>
      <c r="U43" s="1322"/>
      <c r="V43" s="1321" t="s">
        <v>183</v>
      </c>
      <c r="W43" s="1312"/>
      <c r="X43" s="1312"/>
      <c r="Y43" s="1313"/>
      <c r="Z43" s="1312" t="s">
        <v>215</v>
      </c>
      <c r="AA43" s="1312"/>
      <c r="AB43" s="1312"/>
      <c r="AC43" s="1313"/>
      <c r="AD43" s="1249"/>
    </row>
    <row r="44" spans="1:46" ht="39" customHeight="1" thickBot="1" x14ac:dyDescent="0.25">
      <c r="A44" s="1235"/>
      <c r="B44" s="1237"/>
      <c r="C44" s="1239"/>
      <c r="D44" s="1254"/>
      <c r="E44" s="1323"/>
      <c r="F44" s="1324"/>
      <c r="G44" s="1309"/>
      <c r="H44" s="1310"/>
      <c r="I44" s="1315"/>
      <c r="J44" s="1311"/>
      <c r="K44" s="1311"/>
      <c r="L44" s="1326"/>
      <c r="M44" s="1300"/>
      <c r="N44" s="1320"/>
      <c r="O44" s="1304"/>
      <c r="P44" s="1305"/>
      <c r="Q44" s="1306"/>
      <c r="R44" s="317" t="s">
        <v>79</v>
      </c>
      <c r="S44" s="318" t="s">
        <v>88</v>
      </c>
      <c r="T44" s="174" t="s">
        <v>90</v>
      </c>
      <c r="U44" s="175" t="s">
        <v>91</v>
      </c>
      <c r="V44" s="322" t="s">
        <v>79</v>
      </c>
      <c r="W44" s="323" t="s">
        <v>88</v>
      </c>
      <c r="X44" s="174" t="s">
        <v>90</v>
      </c>
      <c r="Y44" s="175" t="s">
        <v>91</v>
      </c>
      <c r="Z44" s="322" t="s">
        <v>79</v>
      </c>
      <c r="AA44" s="323" t="s">
        <v>88</v>
      </c>
      <c r="AB44" s="174" t="s">
        <v>90</v>
      </c>
      <c r="AC44" s="176" t="s">
        <v>91</v>
      </c>
      <c r="AD44" s="1308"/>
    </row>
    <row r="45" spans="1:46" s="41" customFormat="1" ht="33" customHeight="1" thickBot="1" x14ac:dyDescent="0.3">
      <c r="A45" s="607"/>
      <c r="B45" s="597"/>
      <c r="C45" s="598"/>
      <c r="D45" s="421" t="s">
        <v>328</v>
      </c>
      <c r="E45" s="51" t="s">
        <v>314</v>
      </c>
      <c r="F45" s="52">
        <v>400</v>
      </c>
      <c r="G45" s="52">
        <v>2016</v>
      </c>
      <c r="H45" s="90">
        <v>2016</v>
      </c>
      <c r="I45" s="206">
        <v>250</v>
      </c>
      <c r="J45" s="227">
        <v>0</v>
      </c>
      <c r="K45" s="231">
        <v>0</v>
      </c>
      <c r="L45" s="316">
        <v>250</v>
      </c>
      <c r="M45" s="303">
        <v>0</v>
      </c>
      <c r="N45" s="304">
        <v>250</v>
      </c>
      <c r="O45" s="304">
        <v>0</v>
      </c>
      <c r="P45" s="211">
        <v>0</v>
      </c>
      <c r="Q45" s="231">
        <v>0</v>
      </c>
      <c r="R45" s="331">
        <v>0</v>
      </c>
      <c r="S45" s="328">
        <v>0</v>
      </c>
      <c r="T45" s="211">
        <v>0</v>
      </c>
      <c r="U45" s="231">
        <v>0</v>
      </c>
      <c r="V45" s="331">
        <v>0</v>
      </c>
      <c r="W45" s="328">
        <v>0</v>
      </c>
      <c r="X45" s="211">
        <v>0</v>
      </c>
      <c r="Y45" s="231">
        <v>0</v>
      </c>
      <c r="Z45" s="331">
        <v>0</v>
      </c>
      <c r="AA45" s="328">
        <v>0</v>
      </c>
      <c r="AB45" s="211">
        <v>0</v>
      </c>
      <c r="AC45" s="231">
        <v>0</v>
      </c>
      <c r="AD45" s="212">
        <v>0</v>
      </c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1"/>
      <c r="AS45" s="461"/>
      <c r="AT45" s="461"/>
    </row>
    <row r="46" spans="1:46" s="43" customFormat="1" ht="30" customHeight="1" thickBot="1" x14ac:dyDescent="0.3">
      <c r="A46" s="604"/>
      <c r="B46" s="605"/>
      <c r="C46" s="606"/>
      <c r="D46" s="1345" t="s">
        <v>58</v>
      </c>
      <c r="E46" s="1346"/>
      <c r="F46" s="1346"/>
      <c r="G46" s="1346"/>
      <c r="H46" s="1347"/>
      <c r="I46" s="1139">
        <f t="shared" ref="I46:AD46" si="3">SUM(I45:I45)</f>
        <v>250</v>
      </c>
      <c r="J46" s="1139">
        <f t="shared" si="3"/>
        <v>0</v>
      </c>
      <c r="K46" s="1139">
        <f t="shared" si="3"/>
        <v>0</v>
      </c>
      <c r="L46" s="1139">
        <f t="shared" si="3"/>
        <v>250</v>
      </c>
      <c r="M46" s="1139">
        <f t="shared" si="3"/>
        <v>0</v>
      </c>
      <c r="N46" s="1139">
        <f t="shared" si="3"/>
        <v>250</v>
      </c>
      <c r="O46" s="1139">
        <f t="shared" si="3"/>
        <v>0</v>
      </c>
      <c r="P46" s="1139">
        <f t="shared" si="3"/>
        <v>0</v>
      </c>
      <c r="Q46" s="1139">
        <f t="shared" si="3"/>
        <v>0</v>
      </c>
      <c r="R46" s="1139">
        <f t="shared" si="3"/>
        <v>0</v>
      </c>
      <c r="S46" s="1139">
        <f t="shared" si="3"/>
        <v>0</v>
      </c>
      <c r="T46" s="1139">
        <f t="shared" si="3"/>
        <v>0</v>
      </c>
      <c r="U46" s="1139">
        <f t="shared" si="3"/>
        <v>0</v>
      </c>
      <c r="V46" s="1139">
        <f t="shared" si="3"/>
        <v>0</v>
      </c>
      <c r="W46" s="1139">
        <f t="shared" si="3"/>
        <v>0</v>
      </c>
      <c r="X46" s="1139">
        <f t="shared" si="3"/>
        <v>0</v>
      </c>
      <c r="Y46" s="1139">
        <f t="shared" si="3"/>
        <v>0</v>
      </c>
      <c r="Z46" s="1139">
        <f t="shared" si="3"/>
        <v>0</v>
      </c>
      <c r="AA46" s="1139">
        <f t="shared" si="3"/>
        <v>0</v>
      </c>
      <c r="AB46" s="1139">
        <f t="shared" si="3"/>
        <v>0</v>
      </c>
      <c r="AC46" s="1139">
        <f t="shared" si="3"/>
        <v>0</v>
      </c>
      <c r="AD46" s="1139">
        <f t="shared" si="3"/>
        <v>0</v>
      </c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s="43" customFormat="1" ht="7.5" customHeight="1" thickBot="1" x14ac:dyDescent="0.3">
      <c r="A47" s="68"/>
      <c r="B47" s="68"/>
      <c r="C47" s="68"/>
      <c r="D47" s="74"/>
      <c r="E47" s="74"/>
      <c r="F47" s="74"/>
      <c r="G47" s="74"/>
      <c r="H47" s="74"/>
      <c r="I47" s="113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s="4" customFormat="1" ht="15.95" customHeight="1" x14ac:dyDescent="0.25">
      <c r="A48" s="68"/>
      <c r="B48" s="68"/>
      <c r="C48" s="68"/>
      <c r="D48" s="25" t="s">
        <v>83</v>
      </c>
      <c r="E48" s="202"/>
      <c r="F48" s="202"/>
      <c r="G48" s="202"/>
      <c r="H48" s="202"/>
      <c r="I48" s="10" t="s">
        <v>74</v>
      </c>
      <c r="J48" s="85" t="s">
        <v>108</v>
      </c>
      <c r="K48" s="17" t="s">
        <v>84</v>
      </c>
      <c r="L48" s="17"/>
      <c r="M48" s="17" t="s">
        <v>115</v>
      </c>
      <c r="N48" s="85"/>
      <c r="O48" s="85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78"/>
      <c r="AA48" s="75"/>
      <c r="AB48" s="75"/>
      <c r="AC48" s="76"/>
      <c r="AD48" s="16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s="4" customFormat="1" ht="15.95" customHeight="1" x14ac:dyDescent="0.25">
      <c r="A49" s="58"/>
      <c r="B49" s="58"/>
      <c r="C49" s="58"/>
      <c r="D49" s="13"/>
      <c r="E49" s="203"/>
      <c r="F49" s="203"/>
      <c r="G49" s="203"/>
      <c r="H49" s="203"/>
      <c r="I49" s="12" t="s">
        <v>75</v>
      </c>
      <c r="J49" s="20" t="s">
        <v>108</v>
      </c>
      <c r="K49" s="18" t="s">
        <v>85</v>
      </c>
      <c r="L49" s="18"/>
      <c r="M49" s="18" t="s">
        <v>112</v>
      </c>
      <c r="N49" s="20"/>
      <c r="O49" s="20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80"/>
      <c r="AA49" s="76"/>
      <c r="AB49" s="76"/>
      <c r="AC49" s="76"/>
      <c r="AD49" s="16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s="3" customFormat="1" ht="15.95" customHeight="1" x14ac:dyDescent="0.25">
      <c r="A50" s="65"/>
      <c r="B50" s="66"/>
      <c r="C50" s="67"/>
      <c r="D50" s="81"/>
      <c r="E50" s="203"/>
      <c r="F50" s="203"/>
      <c r="G50" s="203"/>
      <c r="H50" s="203"/>
      <c r="I50" s="12" t="s">
        <v>76</v>
      </c>
      <c r="J50" s="20" t="s">
        <v>108</v>
      </c>
      <c r="K50" s="21" t="s">
        <v>221</v>
      </c>
      <c r="L50" s="18"/>
      <c r="M50" s="20"/>
      <c r="N50" s="20"/>
      <c r="O50" s="20"/>
      <c r="P50" s="21"/>
      <c r="Q50" s="79"/>
      <c r="R50" s="79"/>
      <c r="S50" s="79"/>
      <c r="T50" s="79"/>
      <c r="U50" s="79"/>
      <c r="V50" s="79"/>
      <c r="W50" s="79"/>
      <c r="X50" s="79"/>
      <c r="Y50" s="79"/>
      <c r="Z50" s="82"/>
      <c r="AA50" s="9"/>
      <c r="AB50" s="9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s="3" customFormat="1" ht="15.95" customHeight="1" thickBot="1" x14ac:dyDescent="0.3">
      <c r="A51" s="4"/>
      <c r="B51" s="66"/>
      <c r="C51" s="67"/>
      <c r="D51" s="83"/>
      <c r="E51" s="204"/>
      <c r="F51" s="204"/>
      <c r="G51" s="204"/>
      <c r="H51" s="204"/>
      <c r="I51" s="11" t="s">
        <v>77</v>
      </c>
      <c r="J51" s="22" t="s">
        <v>108</v>
      </c>
      <c r="K51" s="23" t="s">
        <v>222</v>
      </c>
      <c r="L51" s="24"/>
      <c r="M51" s="22"/>
      <c r="N51" s="22"/>
      <c r="O51" s="22"/>
      <c r="P51" s="23"/>
      <c r="Q51" s="35"/>
      <c r="R51" s="35"/>
      <c r="S51" s="35"/>
      <c r="T51" s="35"/>
      <c r="U51" s="35"/>
      <c r="V51" s="35"/>
      <c r="W51" s="35"/>
      <c r="X51" s="35"/>
      <c r="Y51" s="35"/>
      <c r="Z51" s="14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</sheetData>
  <mergeCells count="56">
    <mergeCell ref="AC39:AD39"/>
    <mergeCell ref="AC1:AD1"/>
    <mergeCell ref="A3:C4"/>
    <mergeCell ref="D4:D6"/>
    <mergeCell ref="E4:E6"/>
    <mergeCell ref="F4:F6"/>
    <mergeCell ref="G4:H4"/>
    <mergeCell ref="I4:I6"/>
    <mergeCell ref="M4:Q4"/>
    <mergeCell ref="R4:AC4"/>
    <mergeCell ref="AD4:AD6"/>
    <mergeCell ref="A5:A6"/>
    <mergeCell ref="B5:B6"/>
    <mergeCell ref="C5:C6"/>
    <mergeCell ref="G5:G6"/>
    <mergeCell ref="H5:H6"/>
    <mergeCell ref="E2:M2"/>
    <mergeCell ref="Q5:Q6"/>
    <mergeCell ref="R5:U5"/>
    <mergeCell ref="V5:Y5"/>
    <mergeCell ref="Z5:AC5"/>
    <mergeCell ref="D21:H21"/>
    <mergeCell ref="O5:O6"/>
    <mergeCell ref="P5:P6"/>
    <mergeCell ref="K5:K6"/>
    <mergeCell ref="L5:L6"/>
    <mergeCell ref="M5:M6"/>
    <mergeCell ref="N5:N6"/>
    <mergeCell ref="J5:J6"/>
    <mergeCell ref="E40:M40"/>
    <mergeCell ref="A41:C42"/>
    <mergeCell ref="D42:D44"/>
    <mergeCell ref="E42:E44"/>
    <mergeCell ref="F42:F44"/>
    <mergeCell ref="G42:H42"/>
    <mergeCell ref="I42:I44"/>
    <mergeCell ref="M42:Q42"/>
    <mergeCell ref="AD42:AD44"/>
    <mergeCell ref="A43:A44"/>
    <mergeCell ref="B43:B44"/>
    <mergeCell ref="C43:C44"/>
    <mergeCell ref="G43:G44"/>
    <mergeCell ref="H43:H44"/>
    <mergeCell ref="J43:J44"/>
    <mergeCell ref="K43:K44"/>
    <mergeCell ref="L43:L44"/>
    <mergeCell ref="D46:H46"/>
    <mergeCell ref="Q43:Q44"/>
    <mergeCell ref="R43:U43"/>
    <mergeCell ref="V43:Y43"/>
    <mergeCell ref="R42:AC42"/>
    <mergeCell ref="Z43:AC43"/>
    <mergeCell ref="M43:M44"/>
    <mergeCell ref="N43:N44"/>
    <mergeCell ref="O43:O44"/>
    <mergeCell ref="P43:P44"/>
  </mergeCells>
  <phoneticPr fontId="38" type="noConversion"/>
  <pageMargins left="0" right="0" top="0.98425196850393704" bottom="0.19685039370078741" header="0.59055118110236227" footer="0.19685039370078741"/>
  <pageSetup paperSize="9" scale="48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ignoredErrors>
    <ignoredError sqref="I7:I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9"/>
  <sheetViews>
    <sheetView view="pageBreakPreview" zoomScale="70" zoomScaleNormal="75" zoomScaleSheetLayoutView="70" workbookViewId="0">
      <selection activeCell="E16" sqref="E16"/>
    </sheetView>
  </sheetViews>
  <sheetFormatPr defaultRowHeight="12.75" x14ac:dyDescent="0.2"/>
  <cols>
    <col min="1" max="3" width="6.7109375" customWidth="1"/>
    <col min="4" max="4" width="46.7109375" customWidth="1"/>
    <col min="5" max="8" width="4.7109375" customWidth="1"/>
    <col min="9" max="9" width="15.28515625" customWidth="1"/>
    <col min="10" max="11" width="10.7109375" customWidth="1"/>
    <col min="12" max="12" width="14.42578125" customWidth="1"/>
    <col min="13" max="13" width="10.7109375" customWidth="1"/>
    <col min="14" max="14" width="14.42578125" customWidth="1"/>
    <col min="15" max="17" width="10.7109375" customWidth="1"/>
    <col min="18" max="18" width="13.5703125" customWidth="1"/>
    <col min="19" max="21" width="10.7109375" customWidth="1"/>
    <col min="22" max="22" width="14" customWidth="1"/>
    <col min="23" max="25" width="10.7109375" customWidth="1"/>
    <col min="26" max="26" width="14" customWidth="1"/>
    <col min="27" max="30" width="10.7109375" customWidth="1"/>
  </cols>
  <sheetData>
    <row r="1" spans="1:46" ht="15.75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30</v>
      </c>
      <c r="AD1" s="1330"/>
    </row>
    <row r="2" spans="1:46" ht="24.75" customHeight="1" x14ac:dyDescent="0.25">
      <c r="A2" s="6"/>
      <c r="D2" s="117" t="s">
        <v>1</v>
      </c>
      <c r="E2" s="177" t="s">
        <v>5</v>
      </c>
      <c r="F2" s="177"/>
      <c r="G2" s="177"/>
      <c r="H2" s="177"/>
      <c r="I2" s="177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154</v>
      </c>
      <c r="B3" s="1229"/>
      <c r="C3" s="1230"/>
      <c r="D3" s="169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s="475" customFormat="1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s="475" customFormat="1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s="475" customFormat="1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41" customFormat="1" ht="30" customHeight="1" x14ac:dyDescent="0.25">
      <c r="A7" s="607"/>
      <c r="B7" s="597"/>
      <c r="C7" s="598"/>
      <c r="D7" s="421" t="s">
        <v>341</v>
      </c>
      <c r="E7" s="51" t="s">
        <v>239</v>
      </c>
      <c r="F7" s="52">
        <v>400</v>
      </c>
      <c r="G7" s="52">
        <v>2016</v>
      </c>
      <c r="H7" s="90">
        <v>2019</v>
      </c>
      <c r="I7" s="219">
        <f t="shared" ref="I7:I17" si="0">J7+K7+L7+SUM(R7:AD7)</f>
        <v>221430</v>
      </c>
      <c r="J7" s="227">
        <v>0</v>
      </c>
      <c r="K7" s="231">
        <v>0</v>
      </c>
      <c r="L7" s="399">
        <f t="shared" ref="L7:L17" si="1">M7+N7+O7+P7+Q7</f>
        <v>32670</v>
      </c>
      <c r="M7" s="303">
        <v>0</v>
      </c>
      <c r="N7" s="304">
        <v>32670</v>
      </c>
      <c r="O7" s="304">
        <v>0</v>
      </c>
      <c r="P7" s="211">
        <v>0</v>
      </c>
      <c r="Q7" s="231">
        <v>0</v>
      </c>
      <c r="R7" s="331">
        <v>22990</v>
      </c>
      <c r="S7" s="328">
        <v>0</v>
      </c>
      <c r="T7" s="211">
        <v>0</v>
      </c>
      <c r="U7" s="231">
        <v>22990</v>
      </c>
      <c r="V7" s="331">
        <v>56870</v>
      </c>
      <c r="W7" s="328">
        <v>0</v>
      </c>
      <c r="X7" s="211">
        <v>0</v>
      </c>
      <c r="Y7" s="231">
        <v>56870</v>
      </c>
      <c r="Z7" s="331">
        <v>14520</v>
      </c>
      <c r="AA7" s="328">
        <v>0</v>
      </c>
      <c r="AB7" s="211">
        <v>0</v>
      </c>
      <c r="AC7" s="231">
        <v>14520</v>
      </c>
      <c r="AD7" s="212">
        <v>0</v>
      </c>
      <c r="AE7" s="475"/>
      <c r="AF7" s="475"/>
      <c r="AG7" s="475"/>
      <c r="AH7" s="475"/>
      <c r="AI7" s="475"/>
      <c r="AJ7" s="475"/>
      <c r="AK7" s="475"/>
      <c r="AL7" s="475"/>
      <c r="AM7" s="475"/>
      <c r="AN7" s="475"/>
      <c r="AO7" s="475"/>
      <c r="AP7" s="475"/>
      <c r="AQ7" s="475"/>
      <c r="AR7" s="475"/>
      <c r="AS7" s="475"/>
      <c r="AT7" s="475"/>
    </row>
    <row r="8" spans="1:46" s="42" customFormat="1" ht="30" customHeight="1" x14ac:dyDescent="0.25">
      <c r="A8" s="599"/>
      <c r="B8" s="600"/>
      <c r="C8" s="601"/>
      <c r="D8" s="425" t="s">
        <v>330</v>
      </c>
      <c r="E8" s="53" t="s">
        <v>239</v>
      </c>
      <c r="F8" s="54">
        <v>400</v>
      </c>
      <c r="G8" s="54">
        <v>2016</v>
      </c>
      <c r="H8" s="91">
        <v>2016</v>
      </c>
      <c r="I8" s="219">
        <f t="shared" si="0"/>
        <v>9739</v>
      </c>
      <c r="J8" s="215">
        <v>0</v>
      </c>
      <c r="K8" s="218">
        <v>0</v>
      </c>
      <c r="L8" s="310">
        <f t="shared" si="1"/>
        <v>9739</v>
      </c>
      <c r="M8" s="305">
        <v>0</v>
      </c>
      <c r="N8" s="306">
        <v>9739</v>
      </c>
      <c r="O8" s="306">
        <v>0</v>
      </c>
      <c r="P8" s="217">
        <v>0</v>
      </c>
      <c r="Q8" s="218">
        <v>0</v>
      </c>
      <c r="R8" s="319">
        <v>0</v>
      </c>
      <c r="S8" s="320">
        <v>0</v>
      </c>
      <c r="T8" s="217">
        <v>0</v>
      </c>
      <c r="U8" s="218">
        <v>0</v>
      </c>
      <c r="V8" s="319">
        <v>0</v>
      </c>
      <c r="W8" s="320">
        <v>0</v>
      </c>
      <c r="X8" s="217">
        <v>0</v>
      </c>
      <c r="Y8" s="218">
        <v>0</v>
      </c>
      <c r="Z8" s="319">
        <v>0</v>
      </c>
      <c r="AA8" s="320">
        <v>0</v>
      </c>
      <c r="AB8" s="217">
        <v>0</v>
      </c>
      <c r="AC8" s="218">
        <v>0</v>
      </c>
      <c r="AD8" s="216">
        <v>0</v>
      </c>
      <c r="AE8" s="475"/>
      <c r="AF8" s="475"/>
      <c r="AG8" s="475"/>
      <c r="AH8" s="475"/>
      <c r="AI8" s="475"/>
      <c r="AJ8" s="475"/>
      <c r="AK8" s="475"/>
      <c r="AL8" s="475"/>
      <c r="AM8" s="475"/>
      <c r="AN8" s="475"/>
      <c r="AO8" s="475"/>
      <c r="AP8" s="475"/>
      <c r="AQ8" s="475"/>
      <c r="AR8" s="475"/>
      <c r="AS8" s="475"/>
      <c r="AT8" s="475"/>
    </row>
    <row r="9" spans="1:46" s="42" customFormat="1" ht="30" customHeight="1" x14ac:dyDescent="0.25">
      <c r="A9" s="599"/>
      <c r="B9" s="600"/>
      <c r="C9" s="601"/>
      <c r="D9" s="426" t="s">
        <v>331</v>
      </c>
      <c r="E9" s="53" t="s">
        <v>239</v>
      </c>
      <c r="F9" s="54">
        <v>400</v>
      </c>
      <c r="G9" s="54">
        <v>2016</v>
      </c>
      <c r="H9" s="91">
        <v>2016</v>
      </c>
      <c r="I9" s="219">
        <f t="shared" si="0"/>
        <v>6764</v>
      </c>
      <c r="J9" s="215">
        <v>0</v>
      </c>
      <c r="K9" s="218">
        <v>0</v>
      </c>
      <c r="L9" s="487">
        <f t="shared" si="1"/>
        <v>6764</v>
      </c>
      <c r="M9" s="305">
        <v>0</v>
      </c>
      <c r="N9" s="306">
        <v>6764</v>
      </c>
      <c r="O9" s="306">
        <v>0</v>
      </c>
      <c r="P9" s="217">
        <v>0</v>
      </c>
      <c r="Q9" s="218">
        <v>0</v>
      </c>
      <c r="R9" s="319">
        <v>0</v>
      </c>
      <c r="S9" s="320">
        <v>0</v>
      </c>
      <c r="T9" s="217">
        <v>0</v>
      </c>
      <c r="U9" s="218">
        <v>0</v>
      </c>
      <c r="V9" s="319">
        <v>0</v>
      </c>
      <c r="W9" s="320">
        <v>0</v>
      </c>
      <c r="X9" s="217">
        <v>0</v>
      </c>
      <c r="Y9" s="218">
        <v>0</v>
      </c>
      <c r="Z9" s="319">
        <v>0</v>
      </c>
      <c r="AA9" s="320">
        <v>0</v>
      </c>
      <c r="AB9" s="217">
        <v>0</v>
      </c>
      <c r="AC9" s="218">
        <v>0</v>
      </c>
      <c r="AD9" s="216">
        <v>0</v>
      </c>
      <c r="AE9" s="475"/>
      <c r="AF9" s="475"/>
      <c r="AG9" s="475"/>
      <c r="AH9" s="475"/>
      <c r="AI9" s="475"/>
      <c r="AJ9" s="475"/>
      <c r="AK9" s="475"/>
      <c r="AL9" s="475"/>
      <c r="AM9" s="475"/>
      <c r="AN9" s="475"/>
      <c r="AO9" s="475"/>
      <c r="AP9" s="475"/>
      <c r="AQ9" s="475"/>
      <c r="AR9" s="475"/>
      <c r="AS9" s="475"/>
      <c r="AT9" s="475"/>
    </row>
    <row r="10" spans="1:46" s="42" customFormat="1" ht="30" customHeight="1" x14ac:dyDescent="0.25">
      <c r="A10" s="599"/>
      <c r="B10" s="600"/>
      <c r="C10" s="601"/>
      <c r="D10" s="423" t="s">
        <v>332</v>
      </c>
      <c r="E10" s="53" t="s">
        <v>239</v>
      </c>
      <c r="F10" s="54">
        <v>400</v>
      </c>
      <c r="G10" s="54">
        <v>2016</v>
      </c>
      <c r="H10" s="91">
        <v>2016</v>
      </c>
      <c r="I10" s="219">
        <f t="shared" si="0"/>
        <v>3600</v>
      </c>
      <c r="J10" s="215">
        <v>0</v>
      </c>
      <c r="K10" s="218">
        <v>0</v>
      </c>
      <c r="L10" s="310">
        <f t="shared" si="1"/>
        <v>3600</v>
      </c>
      <c r="M10" s="305">
        <v>0</v>
      </c>
      <c r="N10" s="306">
        <v>3600</v>
      </c>
      <c r="O10" s="306">
        <v>0</v>
      </c>
      <c r="P10" s="217">
        <v>0</v>
      </c>
      <c r="Q10" s="218">
        <v>0</v>
      </c>
      <c r="R10" s="319">
        <v>0</v>
      </c>
      <c r="S10" s="320">
        <v>0</v>
      </c>
      <c r="T10" s="217">
        <v>0</v>
      </c>
      <c r="U10" s="218">
        <v>0</v>
      </c>
      <c r="V10" s="319">
        <v>0</v>
      </c>
      <c r="W10" s="320">
        <v>0</v>
      </c>
      <c r="X10" s="217">
        <v>0</v>
      </c>
      <c r="Y10" s="218">
        <v>0</v>
      </c>
      <c r="Z10" s="319">
        <v>0</v>
      </c>
      <c r="AA10" s="320">
        <v>0</v>
      </c>
      <c r="AB10" s="217">
        <v>0</v>
      </c>
      <c r="AC10" s="218">
        <v>0</v>
      </c>
      <c r="AD10" s="216">
        <v>0</v>
      </c>
      <c r="AE10" s="475"/>
      <c r="AF10" s="475"/>
      <c r="AG10" s="475"/>
      <c r="AH10" s="475"/>
      <c r="AI10" s="475"/>
      <c r="AJ10" s="475"/>
      <c r="AK10" s="475"/>
      <c r="AL10" s="475"/>
      <c r="AM10" s="475"/>
      <c r="AN10" s="475"/>
      <c r="AO10" s="475"/>
      <c r="AP10" s="475"/>
      <c r="AQ10" s="475"/>
      <c r="AR10" s="475"/>
      <c r="AS10" s="475"/>
      <c r="AT10" s="475"/>
    </row>
    <row r="11" spans="1:46" s="42" customFormat="1" ht="30" customHeight="1" x14ac:dyDescent="0.25">
      <c r="A11" s="599"/>
      <c r="B11" s="600"/>
      <c r="C11" s="601"/>
      <c r="D11" s="195" t="s">
        <v>333</v>
      </c>
      <c r="E11" s="53" t="s">
        <v>239</v>
      </c>
      <c r="F11" s="54">
        <v>400</v>
      </c>
      <c r="G11" s="54">
        <v>2017</v>
      </c>
      <c r="H11" s="91">
        <v>2017</v>
      </c>
      <c r="I11" s="219">
        <f t="shared" si="0"/>
        <v>1700</v>
      </c>
      <c r="J11" s="215">
        <v>0</v>
      </c>
      <c r="K11" s="218">
        <v>0</v>
      </c>
      <c r="L11" s="487">
        <f t="shared" si="1"/>
        <v>0</v>
      </c>
      <c r="M11" s="305">
        <v>0</v>
      </c>
      <c r="N11" s="306">
        <v>0</v>
      </c>
      <c r="O11" s="306">
        <v>0</v>
      </c>
      <c r="P11" s="217">
        <v>0</v>
      </c>
      <c r="Q11" s="218">
        <v>0</v>
      </c>
      <c r="R11" s="319">
        <v>850</v>
      </c>
      <c r="S11" s="320">
        <v>0</v>
      </c>
      <c r="T11" s="217">
        <v>0</v>
      </c>
      <c r="U11" s="218">
        <v>850</v>
      </c>
      <c r="V11" s="319">
        <v>0</v>
      </c>
      <c r="W11" s="320">
        <v>0</v>
      </c>
      <c r="X11" s="217">
        <v>0</v>
      </c>
      <c r="Y11" s="218">
        <v>0</v>
      </c>
      <c r="Z11" s="319">
        <v>0</v>
      </c>
      <c r="AA11" s="320">
        <v>0</v>
      </c>
      <c r="AB11" s="217">
        <v>0</v>
      </c>
      <c r="AC11" s="218">
        <v>0</v>
      </c>
      <c r="AD11" s="216">
        <v>0</v>
      </c>
      <c r="AE11" s="475"/>
      <c r="AF11" s="475"/>
      <c r="AG11" s="475"/>
      <c r="AH11" s="475"/>
      <c r="AI11" s="475"/>
      <c r="AJ11" s="475"/>
      <c r="AK11" s="475"/>
      <c r="AL11" s="475"/>
      <c r="AM11" s="475"/>
      <c r="AN11" s="475"/>
      <c r="AO11" s="475"/>
      <c r="AP11" s="475"/>
      <c r="AQ11" s="475"/>
      <c r="AR11" s="475"/>
      <c r="AS11" s="475"/>
      <c r="AT11" s="475"/>
    </row>
    <row r="12" spans="1:46" s="42" customFormat="1" ht="30" customHeight="1" x14ac:dyDescent="0.25">
      <c r="A12" s="599"/>
      <c r="B12" s="600"/>
      <c r="C12" s="601"/>
      <c r="D12" s="428" t="s">
        <v>334</v>
      </c>
      <c r="E12" s="53" t="s">
        <v>340</v>
      </c>
      <c r="F12" s="54">
        <v>400</v>
      </c>
      <c r="G12" s="54">
        <v>2016</v>
      </c>
      <c r="H12" s="91">
        <v>2016</v>
      </c>
      <c r="I12" s="219">
        <f t="shared" si="0"/>
        <v>3000</v>
      </c>
      <c r="J12" s="215">
        <v>0</v>
      </c>
      <c r="K12" s="218">
        <v>0</v>
      </c>
      <c r="L12" s="310">
        <f t="shared" si="1"/>
        <v>3000</v>
      </c>
      <c r="M12" s="305">
        <v>0</v>
      </c>
      <c r="N12" s="306">
        <v>3000</v>
      </c>
      <c r="O12" s="306">
        <v>0</v>
      </c>
      <c r="P12" s="217">
        <v>0</v>
      </c>
      <c r="Q12" s="218">
        <v>0</v>
      </c>
      <c r="R12" s="319">
        <v>0</v>
      </c>
      <c r="S12" s="320">
        <v>0</v>
      </c>
      <c r="T12" s="217">
        <v>0</v>
      </c>
      <c r="U12" s="218">
        <v>0</v>
      </c>
      <c r="V12" s="319">
        <v>0</v>
      </c>
      <c r="W12" s="320">
        <v>0</v>
      </c>
      <c r="X12" s="217">
        <v>0</v>
      </c>
      <c r="Y12" s="218">
        <v>0</v>
      </c>
      <c r="Z12" s="319">
        <v>0</v>
      </c>
      <c r="AA12" s="320">
        <v>0</v>
      </c>
      <c r="AB12" s="217">
        <v>0</v>
      </c>
      <c r="AC12" s="218">
        <v>0</v>
      </c>
      <c r="AD12" s="216">
        <v>0</v>
      </c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</row>
    <row r="13" spans="1:46" s="42" customFormat="1" ht="30" customHeight="1" x14ac:dyDescent="0.25">
      <c r="A13" s="599"/>
      <c r="B13" s="600"/>
      <c r="C13" s="601"/>
      <c r="D13" s="196" t="s">
        <v>335</v>
      </c>
      <c r="E13" s="53" t="s">
        <v>239</v>
      </c>
      <c r="F13" s="54">
        <v>400</v>
      </c>
      <c r="G13" s="54">
        <v>2017</v>
      </c>
      <c r="H13" s="91">
        <v>2017</v>
      </c>
      <c r="I13" s="219">
        <f t="shared" si="0"/>
        <v>4000</v>
      </c>
      <c r="J13" s="215">
        <v>0</v>
      </c>
      <c r="K13" s="218">
        <v>0</v>
      </c>
      <c r="L13" s="487">
        <f t="shared" si="1"/>
        <v>0</v>
      </c>
      <c r="M13" s="305">
        <v>0</v>
      </c>
      <c r="N13" s="306">
        <v>0</v>
      </c>
      <c r="O13" s="306">
        <v>0</v>
      </c>
      <c r="P13" s="217">
        <v>0</v>
      </c>
      <c r="Q13" s="218">
        <v>0</v>
      </c>
      <c r="R13" s="319">
        <v>2000</v>
      </c>
      <c r="S13" s="320">
        <v>0</v>
      </c>
      <c r="T13" s="217">
        <v>0</v>
      </c>
      <c r="U13" s="218">
        <v>2000</v>
      </c>
      <c r="V13" s="319">
        <v>0</v>
      </c>
      <c r="W13" s="320">
        <v>0</v>
      </c>
      <c r="X13" s="217">
        <v>0</v>
      </c>
      <c r="Y13" s="218">
        <v>0</v>
      </c>
      <c r="Z13" s="319">
        <v>0</v>
      </c>
      <c r="AA13" s="320">
        <v>0</v>
      </c>
      <c r="AB13" s="217">
        <v>0</v>
      </c>
      <c r="AC13" s="218">
        <v>0</v>
      </c>
      <c r="AD13" s="216">
        <v>0</v>
      </c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</row>
    <row r="14" spans="1:46" s="42" customFormat="1" ht="30" customHeight="1" x14ac:dyDescent="0.25">
      <c r="A14" s="599"/>
      <c r="B14" s="600"/>
      <c r="C14" s="601"/>
      <c r="D14" s="428" t="s">
        <v>336</v>
      </c>
      <c r="E14" s="53" t="s">
        <v>239</v>
      </c>
      <c r="F14" s="54">
        <v>400</v>
      </c>
      <c r="G14" s="54">
        <v>2017</v>
      </c>
      <c r="H14" s="91">
        <v>2018</v>
      </c>
      <c r="I14" s="219">
        <f t="shared" si="0"/>
        <v>39900</v>
      </c>
      <c r="J14" s="215">
        <v>0</v>
      </c>
      <c r="K14" s="218">
        <v>0</v>
      </c>
      <c r="L14" s="310">
        <f t="shared" si="1"/>
        <v>0</v>
      </c>
      <c r="M14" s="305">
        <v>0</v>
      </c>
      <c r="N14" s="306">
        <v>0</v>
      </c>
      <c r="O14" s="306">
        <v>0</v>
      </c>
      <c r="P14" s="217">
        <v>0</v>
      </c>
      <c r="Q14" s="218">
        <v>0</v>
      </c>
      <c r="R14" s="319">
        <v>10000</v>
      </c>
      <c r="S14" s="320">
        <v>0</v>
      </c>
      <c r="T14" s="217">
        <v>0</v>
      </c>
      <c r="U14" s="218">
        <v>10000</v>
      </c>
      <c r="V14" s="319">
        <v>9950</v>
      </c>
      <c r="W14" s="320">
        <v>0</v>
      </c>
      <c r="X14" s="217">
        <v>0</v>
      </c>
      <c r="Y14" s="218">
        <v>9950</v>
      </c>
      <c r="Z14" s="319">
        <v>0</v>
      </c>
      <c r="AA14" s="320">
        <v>0</v>
      </c>
      <c r="AB14" s="217">
        <v>0</v>
      </c>
      <c r="AC14" s="218">
        <v>0</v>
      </c>
      <c r="AD14" s="216">
        <v>0</v>
      </c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</row>
    <row r="15" spans="1:46" s="42" customFormat="1" ht="30" customHeight="1" x14ac:dyDescent="0.25">
      <c r="A15" s="599"/>
      <c r="B15" s="600"/>
      <c r="C15" s="601"/>
      <c r="D15" s="195" t="s">
        <v>337</v>
      </c>
      <c r="E15" s="53" t="s">
        <v>239</v>
      </c>
      <c r="F15" s="54">
        <v>400</v>
      </c>
      <c r="G15" s="54">
        <v>2018</v>
      </c>
      <c r="H15" s="91">
        <v>2018</v>
      </c>
      <c r="I15" s="219">
        <f t="shared" si="0"/>
        <v>8000</v>
      </c>
      <c r="J15" s="215">
        <v>0</v>
      </c>
      <c r="K15" s="218">
        <v>0</v>
      </c>
      <c r="L15" s="487">
        <f t="shared" si="1"/>
        <v>0</v>
      </c>
      <c r="M15" s="305">
        <v>0</v>
      </c>
      <c r="N15" s="306">
        <v>0</v>
      </c>
      <c r="O15" s="306">
        <v>0</v>
      </c>
      <c r="P15" s="217">
        <v>0</v>
      </c>
      <c r="Q15" s="218">
        <v>0</v>
      </c>
      <c r="R15" s="319">
        <v>0</v>
      </c>
      <c r="S15" s="320">
        <v>0</v>
      </c>
      <c r="T15" s="217">
        <v>0</v>
      </c>
      <c r="U15" s="218">
        <v>0</v>
      </c>
      <c r="V15" s="319">
        <v>4000</v>
      </c>
      <c r="W15" s="320">
        <v>0</v>
      </c>
      <c r="X15" s="217">
        <v>0</v>
      </c>
      <c r="Y15" s="218">
        <v>4000</v>
      </c>
      <c r="Z15" s="319">
        <v>0</v>
      </c>
      <c r="AA15" s="320">
        <v>0</v>
      </c>
      <c r="AB15" s="217">
        <v>0</v>
      </c>
      <c r="AC15" s="218">
        <v>0</v>
      </c>
      <c r="AD15" s="216">
        <v>0</v>
      </c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</row>
    <row r="16" spans="1:46" s="42" customFormat="1" ht="30" customHeight="1" x14ac:dyDescent="0.25">
      <c r="A16" s="599"/>
      <c r="B16" s="600"/>
      <c r="C16" s="601"/>
      <c r="D16" s="427" t="s">
        <v>329</v>
      </c>
      <c r="E16" s="53" t="s">
        <v>239</v>
      </c>
      <c r="F16" s="54">
        <v>400</v>
      </c>
      <c r="G16" s="54">
        <v>2017</v>
      </c>
      <c r="H16" s="91">
        <v>2017</v>
      </c>
      <c r="I16" s="219">
        <f t="shared" si="0"/>
        <v>8000</v>
      </c>
      <c r="J16" s="215">
        <v>0</v>
      </c>
      <c r="K16" s="218">
        <v>0</v>
      </c>
      <c r="L16" s="310">
        <f t="shared" si="1"/>
        <v>0</v>
      </c>
      <c r="M16" s="305">
        <v>0</v>
      </c>
      <c r="N16" s="306">
        <v>0</v>
      </c>
      <c r="O16" s="306">
        <v>0</v>
      </c>
      <c r="P16" s="217">
        <v>0</v>
      </c>
      <c r="Q16" s="218">
        <v>0</v>
      </c>
      <c r="R16" s="319">
        <v>4000</v>
      </c>
      <c r="S16" s="320">
        <v>0</v>
      </c>
      <c r="T16" s="217">
        <v>0</v>
      </c>
      <c r="U16" s="218">
        <v>4000</v>
      </c>
      <c r="V16" s="319">
        <v>0</v>
      </c>
      <c r="W16" s="320">
        <v>0</v>
      </c>
      <c r="X16" s="217">
        <v>0</v>
      </c>
      <c r="Y16" s="218">
        <v>0</v>
      </c>
      <c r="Z16" s="319">
        <v>0</v>
      </c>
      <c r="AA16" s="320">
        <v>0</v>
      </c>
      <c r="AB16" s="217">
        <v>0</v>
      </c>
      <c r="AC16" s="218">
        <v>0</v>
      </c>
      <c r="AD16" s="216">
        <v>0</v>
      </c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</row>
    <row r="17" spans="1:46" s="42" customFormat="1" ht="30" customHeight="1" x14ac:dyDescent="0.25">
      <c r="A17" s="599"/>
      <c r="B17" s="600"/>
      <c r="C17" s="601"/>
      <c r="D17" s="424" t="s">
        <v>338</v>
      </c>
      <c r="E17" s="53" t="s">
        <v>239</v>
      </c>
      <c r="F17" s="54">
        <v>400</v>
      </c>
      <c r="G17" s="54">
        <v>2016</v>
      </c>
      <c r="H17" s="91">
        <v>2016</v>
      </c>
      <c r="I17" s="219">
        <f t="shared" si="0"/>
        <v>400</v>
      </c>
      <c r="J17" s="215">
        <v>0</v>
      </c>
      <c r="K17" s="218">
        <v>0</v>
      </c>
      <c r="L17" s="310">
        <f t="shared" si="1"/>
        <v>400</v>
      </c>
      <c r="M17" s="305">
        <v>0</v>
      </c>
      <c r="N17" s="306">
        <v>400</v>
      </c>
      <c r="O17" s="306">
        <v>0</v>
      </c>
      <c r="P17" s="217">
        <v>0</v>
      </c>
      <c r="Q17" s="218">
        <v>0</v>
      </c>
      <c r="R17" s="319">
        <v>0</v>
      </c>
      <c r="S17" s="320">
        <v>0</v>
      </c>
      <c r="T17" s="217">
        <v>0</v>
      </c>
      <c r="U17" s="218">
        <v>0</v>
      </c>
      <c r="V17" s="319">
        <v>0</v>
      </c>
      <c r="W17" s="320">
        <v>0</v>
      </c>
      <c r="X17" s="217">
        <v>0</v>
      </c>
      <c r="Y17" s="218">
        <v>0</v>
      </c>
      <c r="Z17" s="319">
        <v>0</v>
      </c>
      <c r="AA17" s="320">
        <v>0</v>
      </c>
      <c r="AB17" s="217">
        <v>0</v>
      </c>
      <c r="AC17" s="218">
        <v>0</v>
      </c>
      <c r="AD17" s="216">
        <v>0</v>
      </c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</row>
    <row r="18" spans="1:46" s="42" customFormat="1" ht="30" customHeight="1" x14ac:dyDescent="0.25">
      <c r="A18" s="599"/>
      <c r="B18" s="600"/>
      <c r="C18" s="601"/>
      <c r="D18" s="429" t="s">
        <v>339</v>
      </c>
      <c r="E18" s="53" t="s">
        <v>239</v>
      </c>
      <c r="F18" s="54">
        <v>400</v>
      </c>
      <c r="G18" s="54">
        <v>2016</v>
      </c>
      <c r="H18" s="197">
        <v>2016</v>
      </c>
      <c r="I18" s="219">
        <f>J18+K18+L18+SUM(R18:AD18)</f>
        <v>300</v>
      </c>
      <c r="J18" s="215">
        <v>0</v>
      </c>
      <c r="K18" s="218">
        <v>0</v>
      </c>
      <c r="L18" s="310">
        <f>M18+N18+O18+P18+Q18</f>
        <v>300</v>
      </c>
      <c r="M18" s="305">
        <v>0</v>
      </c>
      <c r="N18" s="306">
        <v>300</v>
      </c>
      <c r="O18" s="306">
        <v>0</v>
      </c>
      <c r="P18" s="217">
        <v>0</v>
      </c>
      <c r="Q18" s="218">
        <v>0</v>
      </c>
      <c r="R18" s="319">
        <v>0</v>
      </c>
      <c r="S18" s="320">
        <v>0</v>
      </c>
      <c r="T18" s="217">
        <v>0</v>
      </c>
      <c r="U18" s="218">
        <v>0</v>
      </c>
      <c r="V18" s="319">
        <v>0</v>
      </c>
      <c r="W18" s="320">
        <v>0</v>
      </c>
      <c r="X18" s="217">
        <v>0</v>
      </c>
      <c r="Y18" s="218">
        <v>0</v>
      </c>
      <c r="Z18" s="319">
        <v>0</v>
      </c>
      <c r="AA18" s="320">
        <v>0</v>
      </c>
      <c r="AB18" s="217">
        <v>0</v>
      </c>
      <c r="AC18" s="218">
        <v>0</v>
      </c>
      <c r="AD18" s="216">
        <v>0</v>
      </c>
      <c r="AE18" s="1203"/>
      <c r="AF18" s="1203"/>
      <c r="AG18" s="1203"/>
      <c r="AH18" s="1203"/>
      <c r="AI18" s="1203"/>
      <c r="AJ18" s="1203"/>
      <c r="AK18" s="1203"/>
      <c r="AL18" s="1203"/>
      <c r="AM18" s="1203"/>
      <c r="AN18" s="1203"/>
      <c r="AO18" s="1203"/>
      <c r="AP18" s="1203"/>
      <c r="AQ18" s="1203"/>
      <c r="AR18" s="1203"/>
      <c r="AS18" s="1203"/>
      <c r="AT18" s="1203"/>
    </row>
    <row r="19" spans="1:46" s="42" customFormat="1" ht="35.25" customHeight="1" thickBot="1" x14ac:dyDescent="0.3">
      <c r="A19" s="599"/>
      <c r="B19" s="600"/>
      <c r="C19" s="601"/>
      <c r="D19" s="429" t="s">
        <v>827</v>
      </c>
      <c r="E19" s="815" t="s">
        <v>239</v>
      </c>
      <c r="F19" s="756">
        <v>400</v>
      </c>
      <c r="G19" s="756">
        <v>2016</v>
      </c>
      <c r="H19" s="757">
        <v>2016</v>
      </c>
      <c r="I19" s="219">
        <f>J19+K19+L19+SUM(R19:AD19)</f>
        <v>2150</v>
      </c>
      <c r="J19" s="215">
        <v>0</v>
      </c>
      <c r="K19" s="218">
        <v>0</v>
      </c>
      <c r="L19" s="1221">
        <f>M19+N19+O19+P19+Q19</f>
        <v>2150</v>
      </c>
      <c r="M19" s="305">
        <v>0</v>
      </c>
      <c r="N19" s="306">
        <v>2150</v>
      </c>
      <c r="O19" s="306">
        <v>0</v>
      </c>
      <c r="P19" s="217">
        <v>0</v>
      </c>
      <c r="Q19" s="218">
        <v>0</v>
      </c>
      <c r="R19" s="319">
        <v>0</v>
      </c>
      <c r="S19" s="320">
        <v>0</v>
      </c>
      <c r="T19" s="217">
        <v>0</v>
      </c>
      <c r="U19" s="218">
        <v>0</v>
      </c>
      <c r="V19" s="319">
        <v>0</v>
      </c>
      <c r="W19" s="320">
        <v>0</v>
      </c>
      <c r="X19" s="217">
        <v>0</v>
      </c>
      <c r="Y19" s="218">
        <v>0</v>
      </c>
      <c r="Z19" s="319">
        <v>0</v>
      </c>
      <c r="AA19" s="320">
        <v>0</v>
      </c>
      <c r="AB19" s="217">
        <v>0</v>
      </c>
      <c r="AC19" s="218">
        <v>0</v>
      </c>
      <c r="AD19" s="216">
        <v>0</v>
      </c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</row>
    <row r="20" spans="1:46" s="43" customFormat="1" ht="30" customHeight="1" thickBot="1" x14ac:dyDescent="0.3">
      <c r="A20" s="604"/>
      <c r="B20" s="605"/>
      <c r="C20" s="606"/>
      <c r="D20" s="1342" t="s">
        <v>58</v>
      </c>
      <c r="E20" s="1264"/>
      <c r="F20" s="1264"/>
      <c r="G20" s="1264"/>
      <c r="H20" s="1352"/>
      <c r="I20" s="229">
        <f>SUM(I7:I19)</f>
        <v>308983</v>
      </c>
      <c r="J20" s="230">
        <f>SUM(J7:J19)</f>
        <v>0</v>
      </c>
      <c r="K20" s="229">
        <f>SUM(K7:K19)</f>
        <v>0</v>
      </c>
      <c r="L20" s="335">
        <f>SUM(L7:L19)</f>
        <v>58623</v>
      </c>
      <c r="M20" s="302">
        <f>SUM(M7:M19)</f>
        <v>0</v>
      </c>
      <c r="N20" s="302">
        <f t="shared" ref="N20:AD20" si="2">SUM(N7:N19)</f>
        <v>58623</v>
      </c>
      <c r="O20" s="302">
        <f t="shared" si="2"/>
        <v>0</v>
      </c>
      <c r="P20" s="229">
        <f t="shared" si="2"/>
        <v>0</v>
      </c>
      <c r="Q20" s="229">
        <f t="shared" si="2"/>
        <v>0</v>
      </c>
      <c r="R20" s="321">
        <f t="shared" si="2"/>
        <v>39840</v>
      </c>
      <c r="S20" s="321">
        <f t="shared" si="2"/>
        <v>0</v>
      </c>
      <c r="T20" s="229">
        <f t="shared" si="2"/>
        <v>0</v>
      </c>
      <c r="U20" s="229">
        <f t="shared" si="2"/>
        <v>39840</v>
      </c>
      <c r="V20" s="321">
        <f t="shared" si="2"/>
        <v>70820</v>
      </c>
      <c r="W20" s="321">
        <f t="shared" si="2"/>
        <v>0</v>
      </c>
      <c r="X20" s="229">
        <f t="shared" si="2"/>
        <v>0</v>
      </c>
      <c r="Y20" s="229">
        <f t="shared" si="2"/>
        <v>70820</v>
      </c>
      <c r="Z20" s="321">
        <f t="shared" si="2"/>
        <v>14520</v>
      </c>
      <c r="AA20" s="321">
        <f t="shared" si="2"/>
        <v>0</v>
      </c>
      <c r="AB20" s="229">
        <f t="shared" si="2"/>
        <v>0</v>
      </c>
      <c r="AC20" s="229">
        <f t="shared" si="2"/>
        <v>14520</v>
      </c>
      <c r="AD20" s="229">
        <f t="shared" si="2"/>
        <v>0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43" customFormat="1" ht="7.5" customHeight="1" x14ac:dyDescent="0.25">
      <c r="A21" s="68"/>
      <c r="B21" s="68"/>
      <c r="C21" s="68"/>
      <c r="D21" s="74"/>
      <c r="E21" s="74"/>
      <c r="F21" s="74"/>
      <c r="G21" s="74"/>
      <c r="H21" s="74"/>
      <c r="I21" s="113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6" spans="1:46" ht="24.75" customHeight="1" x14ac:dyDescent="0.25">
      <c r="A26" s="6"/>
      <c r="D26" s="117" t="s">
        <v>1</v>
      </c>
      <c r="E26" s="177" t="s">
        <v>4</v>
      </c>
      <c r="F26" s="177"/>
      <c r="G26" s="177"/>
      <c r="H26" s="177"/>
      <c r="I26" s="177"/>
      <c r="J26" s="168"/>
      <c r="K26" s="15"/>
      <c r="L26" s="15"/>
      <c r="M26" s="15"/>
      <c r="N26" s="15"/>
      <c r="O26" s="15"/>
      <c r="P26" s="15"/>
      <c r="Q26" s="1"/>
      <c r="AD26" s="5" t="s">
        <v>87</v>
      </c>
    </row>
    <row r="27" spans="1:46" ht="15" customHeight="1" thickBot="1" x14ac:dyDescent="0.25">
      <c r="A27" s="1228" t="s">
        <v>154</v>
      </c>
      <c r="B27" s="1229"/>
      <c r="C27" s="1230"/>
      <c r="D27" s="169"/>
      <c r="I27" s="7" t="s">
        <v>59</v>
      </c>
      <c r="J27" s="7" t="s">
        <v>60</v>
      </c>
      <c r="K27" s="7" t="s">
        <v>61</v>
      </c>
      <c r="L27" s="7" t="s">
        <v>62</v>
      </c>
      <c r="M27" s="7" t="s">
        <v>63</v>
      </c>
      <c r="N27" s="7" t="s">
        <v>64</v>
      </c>
      <c r="O27" s="7" t="s">
        <v>65</v>
      </c>
      <c r="P27" s="8" t="s">
        <v>66</v>
      </c>
      <c r="Q27" s="8" t="s">
        <v>67</v>
      </c>
      <c r="R27" s="8" t="s">
        <v>68</v>
      </c>
      <c r="S27" s="8" t="s">
        <v>69</v>
      </c>
      <c r="T27" s="8" t="s">
        <v>70</v>
      </c>
      <c r="U27" s="8" t="s">
        <v>73</v>
      </c>
      <c r="V27" s="8" t="s">
        <v>78</v>
      </c>
      <c r="W27" s="8" t="s">
        <v>86</v>
      </c>
      <c r="X27" s="8" t="s">
        <v>92</v>
      </c>
      <c r="Y27" s="8" t="s">
        <v>93</v>
      </c>
      <c r="Z27" s="8" t="s">
        <v>94</v>
      </c>
      <c r="AA27" s="8" t="s">
        <v>95</v>
      </c>
      <c r="AB27" s="7" t="s">
        <v>96</v>
      </c>
      <c r="AC27" s="7" t="s">
        <v>99</v>
      </c>
      <c r="AD27" s="7" t="s">
        <v>109</v>
      </c>
    </row>
    <row r="28" spans="1:46" ht="15.75" customHeight="1" thickBot="1" x14ac:dyDescent="0.25">
      <c r="A28" s="1231"/>
      <c r="B28" s="1232"/>
      <c r="C28" s="1233"/>
      <c r="D28" s="1252" t="s">
        <v>57</v>
      </c>
      <c r="E28" s="1274" t="s">
        <v>100</v>
      </c>
      <c r="F28" s="1276" t="s">
        <v>101</v>
      </c>
      <c r="G28" s="1278" t="s">
        <v>102</v>
      </c>
      <c r="H28" s="1279"/>
      <c r="I28" s="1250" t="s">
        <v>89</v>
      </c>
      <c r="J28" s="39" t="s">
        <v>98</v>
      </c>
      <c r="K28" s="39" t="s">
        <v>72</v>
      </c>
      <c r="L28" s="300" t="s">
        <v>71</v>
      </c>
      <c r="M28" s="1290" t="s">
        <v>212</v>
      </c>
      <c r="N28" s="1355"/>
      <c r="O28" s="1355"/>
      <c r="P28" s="1355"/>
      <c r="Q28" s="1356"/>
      <c r="R28" s="1293" t="s">
        <v>219</v>
      </c>
      <c r="S28" s="1294"/>
      <c r="T28" s="1294"/>
      <c r="U28" s="1294"/>
      <c r="V28" s="1294"/>
      <c r="W28" s="1294"/>
      <c r="X28" s="1294"/>
      <c r="Y28" s="1294"/>
      <c r="Z28" s="1294"/>
      <c r="AA28" s="1294"/>
      <c r="AB28" s="1294"/>
      <c r="AC28" s="1319"/>
      <c r="AD28" s="1248" t="s">
        <v>220</v>
      </c>
    </row>
    <row r="29" spans="1:46" ht="15.75" customHeight="1" x14ac:dyDescent="0.2">
      <c r="A29" s="1234" t="s">
        <v>105</v>
      </c>
      <c r="B29" s="1236" t="s">
        <v>106</v>
      </c>
      <c r="C29" s="1238" t="s">
        <v>107</v>
      </c>
      <c r="D29" s="1253"/>
      <c r="E29" s="1275"/>
      <c r="F29" s="1277"/>
      <c r="G29" s="1280" t="s">
        <v>103</v>
      </c>
      <c r="H29" s="1256" t="s">
        <v>104</v>
      </c>
      <c r="I29" s="1251"/>
      <c r="J29" s="1247" t="s">
        <v>217</v>
      </c>
      <c r="K29" s="1247" t="s">
        <v>218</v>
      </c>
      <c r="L29" s="1325" t="s">
        <v>211</v>
      </c>
      <c r="M29" s="1299" t="s">
        <v>213</v>
      </c>
      <c r="N29" s="1303" t="s">
        <v>110</v>
      </c>
      <c r="O29" s="1303" t="s">
        <v>111</v>
      </c>
      <c r="P29" s="1243" t="s">
        <v>81</v>
      </c>
      <c r="Q29" s="1245" t="s">
        <v>82</v>
      </c>
      <c r="R29" s="1321" t="s">
        <v>158</v>
      </c>
      <c r="S29" s="1312"/>
      <c r="T29" s="1312"/>
      <c r="U29" s="1322"/>
      <c r="V29" s="1321" t="s">
        <v>183</v>
      </c>
      <c r="W29" s="1312"/>
      <c r="X29" s="1312"/>
      <c r="Y29" s="1313"/>
      <c r="Z29" s="1312" t="s">
        <v>215</v>
      </c>
      <c r="AA29" s="1312"/>
      <c r="AB29" s="1312"/>
      <c r="AC29" s="1313"/>
      <c r="AD29" s="1249"/>
    </row>
    <row r="30" spans="1:46" ht="39" customHeight="1" thickBot="1" x14ac:dyDescent="0.25">
      <c r="A30" s="1235"/>
      <c r="B30" s="1237"/>
      <c r="C30" s="1239"/>
      <c r="D30" s="1254"/>
      <c r="E30" s="1323"/>
      <c r="F30" s="1324"/>
      <c r="G30" s="1309"/>
      <c r="H30" s="1310"/>
      <c r="I30" s="1315"/>
      <c r="J30" s="1311"/>
      <c r="K30" s="1311"/>
      <c r="L30" s="1326"/>
      <c r="M30" s="1300"/>
      <c r="N30" s="1320"/>
      <c r="O30" s="1304"/>
      <c r="P30" s="1305"/>
      <c r="Q30" s="1306"/>
      <c r="R30" s="317" t="s">
        <v>79</v>
      </c>
      <c r="S30" s="318" t="s">
        <v>88</v>
      </c>
      <c r="T30" s="174" t="s">
        <v>90</v>
      </c>
      <c r="U30" s="175" t="s">
        <v>91</v>
      </c>
      <c r="V30" s="322" t="s">
        <v>79</v>
      </c>
      <c r="W30" s="323" t="s">
        <v>88</v>
      </c>
      <c r="X30" s="174" t="s">
        <v>90</v>
      </c>
      <c r="Y30" s="175" t="s">
        <v>91</v>
      </c>
      <c r="Z30" s="322" t="s">
        <v>79</v>
      </c>
      <c r="AA30" s="323" t="s">
        <v>88</v>
      </c>
      <c r="AB30" s="174" t="s">
        <v>90</v>
      </c>
      <c r="AC30" s="176" t="s">
        <v>91</v>
      </c>
      <c r="AD30" s="1308"/>
    </row>
    <row r="31" spans="1:46" s="1174" customFormat="1" ht="39" customHeight="1" x14ac:dyDescent="0.25">
      <c r="A31" s="607"/>
      <c r="B31" s="597"/>
      <c r="C31" s="598"/>
      <c r="D31" s="1176" t="s">
        <v>820</v>
      </c>
      <c r="E31" s="1177" t="s">
        <v>239</v>
      </c>
      <c r="F31" s="1178">
        <v>400</v>
      </c>
      <c r="G31" s="483">
        <v>2016</v>
      </c>
      <c r="H31" s="1179">
        <v>2016</v>
      </c>
      <c r="I31" s="222">
        <f>J31+K31+L31+SUM(R31:AD31)</f>
        <v>10000</v>
      </c>
      <c r="J31" s="1180">
        <v>0</v>
      </c>
      <c r="K31" s="1181">
        <v>0</v>
      </c>
      <c r="L31" s="486">
        <f>M31+N31+O31+P31+Q31</f>
        <v>10000</v>
      </c>
      <c r="M31" s="1182">
        <v>0</v>
      </c>
      <c r="N31" s="1183">
        <v>10000</v>
      </c>
      <c r="O31" s="1184">
        <v>0</v>
      </c>
      <c r="P31" s="1185">
        <v>0</v>
      </c>
      <c r="Q31" s="1186">
        <v>0</v>
      </c>
      <c r="R31" s="1187">
        <v>0</v>
      </c>
      <c r="S31" s="1188">
        <v>0</v>
      </c>
      <c r="T31" s="1189">
        <v>0</v>
      </c>
      <c r="U31" s="1180">
        <v>0</v>
      </c>
      <c r="V31" s="1190">
        <v>0</v>
      </c>
      <c r="W31" s="1191">
        <v>0</v>
      </c>
      <c r="X31" s="1189">
        <v>0</v>
      </c>
      <c r="Y31" s="1192">
        <v>0</v>
      </c>
      <c r="Z31" s="1190">
        <v>0</v>
      </c>
      <c r="AA31" s="1191">
        <v>0</v>
      </c>
      <c r="AB31" s="1189">
        <v>0</v>
      </c>
      <c r="AC31" s="1192">
        <v>0</v>
      </c>
      <c r="AD31" s="1193">
        <v>0</v>
      </c>
      <c r="AE31" s="1175"/>
      <c r="AF31" s="1175"/>
      <c r="AG31" s="1175"/>
      <c r="AH31" s="1175"/>
      <c r="AI31" s="1175"/>
      <c r="AJ31" s="1175"/>
      <c r="AK31" s="1175"/>
      <c r="AL31" s="1175"/>
      <c r="AM31" s="1175"/>
      <c r="AN31" s="1175"/>
      <c r="AO31" s="1175"/>
      <c r="AP31" s="1175"/>
      <c r="AQ31" s="1175"/>
      <c r="AR31" s="1175"/>
      <c r="AS31" s="1175"/>
      <c r="AT31" s="1175"/>
    </row>
    <row r="32" spans="1:46" s="42" customFormat="1" ht="30" customHeight="1" x14ac:dyDescent="0.25">
      <c r="A32" s="607"/>
      <c r="B32" s="597"/>
      <c r="C32" s="598"/>
      <c r="D32" s="429" t="s">
        <v>342</v>
      </c>
      <c r="E32" s="181" t="s">
        <v>239</v>
      </c>
      <c r="F32" s="182">
        <v>400</v>
      </c>
      <c r="G32" s="182">
        <v>2016</v>
      </c>
      <c r="H32" s="233">
        <v>2016</v>
      </c>
      <c r="I32" s="222">
        <f>J32+K32+L32+SUM(R32:AD32)</f>
        <v>2200</v>
      </c>
      <c r="J32" s="208">
        <v>0</v>
      </c>
      <c r="K32" s="512">
        <v>0</v>
      </c>
      <c r="L32" s="486">
        <f>M32+N32+O32+P32+Q32</f>
        <v>2200</v>
      </c>
      <c r="M32" s="308">
        <v>0</v>
      </c>
      <c r="N32" s="309">
        <v>2200</v>
      </c>
      <c r="O32" s="309">
        <v>0</v>
      </c>
      <c r="P32" s="210">
        <v>0</v>
      </c>
      <c r="Q32" s="512">
        <v>0</v>
      </c>
      <c r="R32" s="329">
        <v>0</v>
      </c>
      <c r="S32" s="325">
        <v>0</v>
      </c>
      <c r="T32" s="210">
        <v>0</v>
      </c>
      <c r="U32" s="512">
        <v>0</v>
      </c>
      <c r="V32" s="329">
        <v>0</v>
      </c>
      <c r="W32" s="325">
        <v>0</v>
      </c>
      <c r="X32" s="210">
        <v>0</v>
      </c>
      <c r="Y32" s="232">
        <v>0</v>
      </c>
      <c r="Z32" s="329">
        <v>0</v>
      </c>
      <c r="AA32" s="325">
        <v>0</v>
      </c>
      <c r="AB32" s="210">
        <v>0</v>
      </c>
      <c r="AC32" s="232">
        <v>0</v>
      </c>
      <c r="AD32" s="222">
        <v>0</v>
      </c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</row>
    <row r="33" spans="1:46" s="42" customFormat="1" ht="30" customHeight="1" thickBot="1" x14ac:dyDescent="0.3">
      <c r="A33" s="599"/>
      <c r="B33" s="600"/>
      <c r="C33" s="601"/>
      <c r="D33" s="429" t="s">
        <v>343</v>
      </c>
      <c r="E33" s="190" t="s">
        <v>239</v>
      </c>
      <c r="F33" s="191">
        <v>400</v>
      </c>
      <c r="G33" s="54">
        <v>2016</v>
      </c>
      <c r="H33" s="91">
        <v>2016</v>
      </c>
      <c r="I33" s="219">
        <f>J33+K33+L33+SUM(R33:AD33)</f>
        <v>400</v>
      </c>
      <c r="J33" s="215">
        <v>0</v>
      </c>
      <c r="K33" s="214">
        <v>0</v>
      </c>
      <c r="L33" s="340">
        <f>M33+N33+O33+P33+Q33</f>
        <v>400</v>
      </c>
      <c r="M33" s="305">
        <v>0</v>
      </c>
      <c r="N33" s="306">
        <v>400</v>
      </c>
      <c r="O33" s="306">
        <v>0</v>
      </c>
      <c r="P33" s="217">
        <v>0</v>
      </c>
      <c r="Q33" s="214">
        <v>0</v>
      </c>
      <c r="R33" s="449">
        <v>0</v>
      </c>
      <c r="S33" s="330">
        <v>0</v>
      </c>
      <c r="T33" s="226">
        <v>0</v>
      </c>
      <c r="U33" s="580">
        <v>0</v>
      </c>
      <c r="V33" s="449">
        <v>0</v>
      </c>
      <c r="W33" s="330">
        <v>0</v>
      </c>
      <c r="X33" s="226">
        <v>0</v>
      </c>
      <c r="Y33" s="237">
        <v>0</v>
      </c>
      <c r="Z33" s="449">
        <v>0</v>
      </c>
      <c r="AA33" s="330">
        <v>0</v>
      </c>
      <c r="AB33" s="226">
        <v>0</v>
      </c>
      <c r="AC33" s="237">
        <v>0</v>
      </c>
      <c r="AD33" s="223">
        <v>0</v>
      </c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</row>
    <row r="34" spans="1:46" s="43" customFormat="1" ht="30" customHeight="1" thickBot="1" x14ac:dyDescent="0.3">
      <c r="A34" s="604"/>
      <c r="B34" s="605"/>
      <c r="C34" s="606"/>
      <c r="D34" s="1342" t="s">
        <v>58</v>
      </c>
      <c r="E34" s="1353"/>
      <c r="F34" s="1353"/>
      <c r="G34" s="1353"/>
      <c r="H34" s="1354"/>
      <c r="I34" s="229">
        <f>SUM(I31:I33)</f>
        <v>12600</v>
      </c>
      <c r="J34" s="229">
        <f t="shared" ref="J34:AD34" si="3">SUM(J31:J33)</f>
        <v>0</v>
      </c>
      <c r="K34" s="229">
        <f t="shared" si="3"/>
        <v>0</v>
      </c>
      <c r="L34" s="302">
        <f t="shared" si="3"/>
        <v>12600</v>
      </c>
      <c r="M34" s="302">
        <f t="shared" si="3"/>
        <v>0</v>
      </c>
      <c r="N34" s="302">
        <f t="shared" si="3"/>
        <v>12600</v>
      </c>
      <c r="O34" s="302">
        <f t="shared" si="3"/>
        <v>0</v>
      </c>
      <c r="P34" s="229">
        <f t="shared" si="3"/>
        <v>0</v>
      </c>
      <c r="Q34" s="229">
        <f t="shared" si="3"/>
        <v>0</v>
      </c>
      <c r="R34" s="321">
        <f t="shared" si="3"/>
        <v>0</v>
      </c>
      <c r="S34" s="321">
        <f t="shared" si="3"/>
        <v>0</v>
      </c>
      <c r="T34" s="229">
        <f t="shared" si="3"/>
        <v>0</v>
      </c>
      <c r="U34" s="229">
        <f t="shared" si="3"/>
        <v>0</v>
      </c>
      <c r="V34" s="321">
        <f t="shared" si="3"/>
        <v>0</v>
      </c>
      <c r="W34" s="321">
        <f t="shared" si="3"/>
        <v>0</v>
      </c>
      <c r="X34" s="229">
        <f t="shared" si="3"/>
        <v>0</v>
      </c>
      <c r="Y34" s="229">
        <f t="shared" si="3"/>
        <v>0</v>
      </c>
      <c r="Z34" s="321">
        <f t="shared" si="3"/>
        <v>0</v>
      </c>
      <c r="AA34" s="321">
        <f t="shared" si="3"/>
        <v>0</v>
      </c>
      <c r="AB34" s="229">
        <f t="shared" si="3"/>
        <v>0</v>
      </c>
      <c r="AC34" s="229">
        <f t="shared" si="3"/>
        <v>0</v>
      </c>
      <c r="AD34" s="229">
        <f t="shared" si="3"/>
        <v>0</v>
      </c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ht="8.25" customHeight="1" thickBot="1" x14ac:dyDescent="0.25"/>
    <row r="36" spans="1:46" s="4" customFormat="1" ht="15.95" customHeight="1" x14ac:dyDescent="0.25">
      <c r="A36" s="68"/>
      <c r="B36" s="68"/>
      <c r="C36" s="68"/>
      <c r="D36" s="25" t="s">
        <v>83</v>
      </c>
      <c r="E36" s="202"/>
      <c r="F36" s="202"/>
      <c r="G36" s="202"/>
      <c r="H36" s="202"/>
      <c r="I36" s="10" t="s">
        <v>74</v>
      </c>
      <c r="J36" s="85" t="s">
        <v>108</v>
      </c>
      <c r="K36" s="17" t="s">
        <v>84</v>
      </c>
      <c r="L36" s="17"/>
      <c r="M36" s="17" t="s">
        <v>115</v>
      </c>
      <c r="N36" s="85"/>
      <c r="O36" s="85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78"/>
      <c r="AA36" s="75"/>
      <c r="AB36" s="75"/>
      <c r="AC36" s="76"/>
      <c r="AD36" s="1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4" customFormat="1" ht="15.95" customHeight="1" x14ac:dyDescent="0.25">
      <c r="A37" s="58"/>
      <c r="B37" s="58"/>
      <c r="C37" s="58"/>
      <c r="D37" s="13"/>
      <c r="E37" s="203"/>
      <c r="F37" s="203"/>
      <c r="G37" s="203"/>
      <c r="H37" s="203"/>
      <c r="I37" s="12" t="s">
        <v>75</v>
      </c>
      <c r="J37" s="20" t="s">
        <v>108</v>
      </c>
      <c r="K37" s="18" t="s">
        <v>85</v>
      </c>
      <c r="L37" s="18"/>
      <c r="M37" s="18" t="s">
        <v>112</v>
      </c>
      <c r="N37" s="20"/>
      <c r="O37" s="20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80"/>
      <c r="AA37" s="76"/>
      <c r="AB37" s="76"/>
      <c r="AC37" s="76"/>
      <c r="AD37" s="16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3" customFormat="1" ht="15.95" customHeight="1" x14ac:dyDescent="0.25">
      <c r="A38" s="65"/>
      <c r="B38" s="66"/>
      <c r="C38" s="67"/>
      <c r="D38" s="81"/>
      <c r="E38" s="203"/>
      <c r="F38" s="203"/>
      <c r="G38" s="203"/>
      <c r="H38" s="203"/>
      <c r="I38" s="12" t="s">
        <v>76</v>
      </c>
      <c r="J38" s="20" t="s">
        <v>108</v>
      </c>
      <c r="K38" s="21" t="s">
        <v>221</v>
      </c>
      <c r="L38" s="18"/>
      <c r="M38" s="20"/>
      <c r="N38" s="20"/>
      <c r="O38" s="20"/>
      <c r="P38" s="21"/>
      <c r="Q38" s="79"/>
      <c r="R38" s="79"/>
      <c r="S38" s="79"/>
      <c r="T38" s="79"/>
      <c r="U38" s="79"/>
      <c r="V38" s="79"/>
      <c r="W38" s="79"/>
      <c r="X38" s="79"/>
      <c r="Y38" s="79"/>
      <c r="Z38" s="82"/>
      <c r="AA38" s="9"/>
      <c r="AB38" s="9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s="3" customFormat="1" ht="15.95" customHeight="1" thickBot="1" x14ac:dyDescent="0.3">
      <c r="A39" s="4"/>
      <c r="B39" s="66"/>
      <c r="C39" s="67"/>
      <c r="D39" s="83"/>
      <c r="E39" s="204"/>
      <c r="F39" s="204"/>
      <c r="G39" s="204"/>
      <c r="H39" s="204"/>
      <c r="I39" s="11" t="s">
        <v>77</v>
      </c>
      <c r="J39" s="22" t="s">
        <v>108</v>
      </c>
      <c r="K39" s="23" t="s">
        <v>222</v>
      </c>
      <c r="L39" s="24"/>
      <c r="M39" s="22"/>
      <c r="N39" s="22"/>
      <c r="O39" s="22"/>
      <c r="P39" s="23"/>
      <c r="Q39" s="35"/>
      <c r="R39" s="35"/>
      <c r="S39" s="35"/>
      <c r="T39" s="35"/>
      <c r="U39" s="35"/>
      <c r="V39" s="35"/>
      <c r="W39" s="35"/>
      <c r="X39" s="35"/>
      <c r="Y39" s="35"/>
      <c r="Z39" s="14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</sheetData>
  <mergeCells count="53">
    <mergeCell ref="D34:H34"/>
    <mergeCell ref="L29:L30"/>
    <mergeCell ref="M29:M30"/>
    <mergeCell ref="N29:N30"/>
    <mergeCell ref="O29:O30"/>
    <mergeCell ref="I28:I30"/>
    <mergeCell ref="M28:Q28"/>
    <mergeCell ref="E28:E30"/>
    <mergeCell ref="F28:F30"/>
    <mergeCell ref="G28:H28"/>
    <mergeCell ref="R28:AC28"/>
    <mergeCell ref="AD28:AD30"/>
    <mergeCell ref="A29:A30"/>
    <mergeCell ref="B29:B30"/>
    <mergeCell ref="C29:C30"/>
    <mergeCell ref="G29:G30"/>
    <mergeCell ref="H29:H30"/>
    <mergeCell ref="J29:J30"/>
    <mergeCell ref="K29:K30"/>
    <mergeCell ref="R29:U29"/>
    <mergeCell ref="V29:Y29"/>
    <mergeCell ref="Z29:AC29"/>
    <mergeCell ref="P29:P30"/>
    <mergeCell ref="Q29:Q30"/>
    <mergeCell ref="A27:C28"/>
    <mergeCell ref="D28:D30"/>
    <mergeCell ref="AC1:AD1"/>
    <mergeCell ref="A3:C4"/>
    <mergeCell ref="D4:D6"/>
    <mergeCell ref="E4:E6"/>
    <mergeCell ref="F4:F6"/>
    <mergeCell ref="G4:H4"/>
    <mergeCell ref="A5:A6"/>
    <mergeCell ref="B5:B6"/>
    <mergeCell ref="C5:C6"/>
    <mergeCell ref="G5:G6"/>
    <mergeCell ref="AD4:AD6"/>
    <mergeCell ref="M5:M6"/>
    <mergeCell ref="N5:N6"/>
    <mergeCell ref="O5:O6"/>
    <mergeCell ref="P5:P6"/>
    <mergeCell ref="Q5:Q6"/>
    <mergeCell ref="R5:U5"/>
    <mergeCell ref="V5:Y5"/>
    <mergeCell ref="Z5:AC5"/>
    <mergeCell ref="M4:Q4"/>
    <mergeCell ref="R4:AC4"/>
    <mergeCell ref="D20:H20"/>
    <mergeCell ref="H5:H6"/>
    <mergeCell ref="J5:J6"/>
    <mergeCell ref="K5:K6"/>
    <mergeCell ref="L5:L6"/>
    <mergeCell ref="I4:I6"/>
  </mergeCells>
  <phoneticPr fontId="38" type="noConversion"/>
  <pageMargins left="0" right="0" top="0.98425196850393704" bottom="0.19685039370078741" header="0.59055118110236227" footer="0.19685039370078741"/>
  <pageSetup paperSize="9" scale="45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ignoredErrors>
    <ignoredError sqref="I31:I33 I18:I19 I7:I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4"/>
  <sheetViews>
    <sheetView view="pageBreakPreview" topLeftCell="A25" zoomScale="70" zoomScaleNormal="70" zoomScaleSheetLayoutView="70" workbookViewId="0">
      <selection activeCell="L29" sqref="L29"/>
    </sheetView>
  </sheetViews>
  <sheetFormatPr defaultRowHeight="12.75" x14ac:dyDescent="0.2"/>
  <cols>
    <col min="1" max="3" width="6.7109375" customWidth="1"/>
    <col min="4" max="4" width="46.7109375" customWidth="1"/>
    <col min="5" max="5" width="4.28515625" customWidth="1"/>
    <col min="6" max="6" width="4.140625" customWidth="1"/>
    <col min="7" max="8" width="5" customWidth="1"/>
    <col min="9" max="9" width="15.140625" customWidth="1"/>
    <col min="10" max="29" width="10.7109375" customWidth="1"/>
    <col min="30" max="30" width="12.42578125" customWidth="1"/>
  </cols>
  <sheetData>
    <row r="1" spans="1:46" ht="15" x14ac:dyDescent="0.25">
      <c r="AC1" s="1330" t="s">
        <v>38</v>
      </c>
      <c r="AD1" s="1330"/>
    </row>
    <row r="2" spans="1:46" ht="24.75" customHeight="1" x14ac:dyDescent="0.25">
      <c r="A2" s="6"/>
      <c r="D2" s="117" t="s">
        <v>1</v>
      </c>
      <c r="E2" s="177" t="s">
        <v>200</v>
      </c>
      <c r="F2" s="177"/>
      <c r="G2" s="177"/>
      <c r="H2" s="177"/>
      <c r="I2" s="177"/>
      <c r="J2" s="168"/>
      <c r="K2" s="15"/>
      <c r="L2" s="15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154</v>
      </c>
      <c r="B3" s="1229"/>
      <c r="C3" s="1230"/>
      <c r="D3" s="169"/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683" customFormat="1" ht="39" customHeight="1" thickBot="1" x14ac:dyDescent="0.3">
      <c r="A7" s="749"/>
      <c r="B7" s="750"/>
      <c r="C7" s="751"/>
      <c r="D7" s="814" t="s">
        <v>370</v>
      </c>
      <c r="E7" s="430"/>
      <c r="F7" s="431">
        <v>400</v>
      </c>
      <c r="G7" s="431">
        <v>2016</v>
      </c>
      <c r="H7" s="432">
        <v>2016</v>
      </c>
      <c r="I7" s="691">
        <f>J7+K7+L7+SUM(R7:AD7)</f>
        <v>350000</v>
      </c>
      <c r="J7" s="433">
        <v>0</v>
      </c>
      <c r="K7" s="434">
        <v>0</v>
      </c>
      <c r="L7" s="697">
        <f t="shared" ref="L7" si="0">M7+N7+O7+P7+Q7</f>
        <v>350000</v>
      </c>
      <c r="M7" s="437">
        <v>0</v>
      </c>
      <c r="N7" s="438">
        <v>350000</v>
      </c>
      <c r="O7" s="438">
        <v>0</v>
      </c>
      <c r="P7" s="435">
        <v>0</v>
      </c>
      <c r="Q7" s="434">
        <v>0</v>
      </c>
      <c r="R7" s="439">
        <v>0</v>
      </c>
      <c r="S7" s="440">
        <v>0</v>
      </c>
      <c r="T7" s="435">
        <v>0</v>
      </c>
      <c r="U7" s="434">
        <v>0</v>
      </c>
      <c r="V7" s="439">
        <v>0</v>
      </c>
      <c r="W7" s="440">
        <v>0</v>
      </c>
      <c r="X7" s="435">
        <v>0</v>
      </c>
      <c r="Y7" s="434">
        <v>0</v>
      </c>
      <c r="Z7" s="439">
        <v>0</v>
      </c>
      <c r="AA7" s="440">
        <v>0</v>
      </c>
      <c r="AB7" s="435">
        <v>0</v>
      </c>
      <c r="AC7" s="434">
        <v>0</v>
      </c>
      <c r="AD7" s="436">
        <v>0</v>
      </c>
    </row>
    <row r="8" spans="1:46" s="295" customFormat="1" ht="30" customHeight="1" thickBot="1" x14ac:dyDescent="0.3">
      <c r="A8" s="506"/>
      <c r="B8" s="404"/>
      <c r="C8" s="507"/>
      <c r="D8" s="688" t="s">
        <v>14</v>
      </c>
      <c r="E8" s="1366" t="s">
        <v>417</v>
      </c>
      <c r="F8" s="1367"/>
      <c r="G8" s="1367"/>
      <c r="H8" s="1367"/>
      <c r="I8" s="1367"/>
      <c r="J8" s="1367"/>
      <c r="K8" s="1367"/>
      <c r="L8" s="1367"/>
      <c r="M8" s="1367"/>
      <c r="N8" s="1367"/>
      <c r="O8" s="1367"/>
      <c r="P8" s="1367"/>
      <c r="Q8" s="1367"/>
      <c r="R8" s="1367"/>
      <c r="S8" s="1367"/>
      <c r="T8" s="1367"/>
      <c r="U8" s="1367"/>
      <c r="V8" s="1367"/>
      <c r="W8" s="1367"/>
      <c r="X8" s="1367"/>
      <c r="Y8" s="1367"/>
      <c r="Z8" s="1367"/>
      <c r="AA8" s="1367"/>
      <c r="AB8" s="1367"/>
      <c r="AC8" s="1367"/>
      <c r="AD8" s="136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99" customFormat="1" ht="30" customHeight="1" thickBot="1" x14ac:dyDescent="0.25">
      <c r="A9" s="407"/>
      <c r="B9" s="408"/>
      <c r="C9" s="419"/>
      <c r="D9" s="1377" t="s">
        <v>159</v>
      </c>
      <c r="E9" s="1378"/>
      <c r="F9" s="1378"/>
      <c r="G9" s="1378"/>
      <c r="H9" s="1378"/>
      <c r="I9" s="1378"/>
      <c r="J9" s="1378"/>
      <c r="K9" s="1378"/>
      <c r="L9" s="1378"/>
      <c r="M9" s="1378"/>
      <c r="N9" s="1378"/>
      <c r="O9" s="1378"/>
      <c r="P9" s="1378"/>
      <c r="Q9" s="1378"/>
      <c r="R9" s="1378"/>
      <c r="S9" s="1378"/>
      <c r="T9" s="1378"/>
      <c r="U9" s="1378"/>
      <c r="V9" s="1378"/>
      <c r="W9" s="1378"/>
      <c r="X9" s="1378"/>
      <c r="Y9" s="1378"/>
      <c r="Z9" s="1378"/>
      <c r="AA9" s="1378"/>
      <c r="AB9" s="1378"/>
      <c r="AC9" s="1378"/>
      <c r="AD9" s="137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99" customFormat="1" ht="30" customHeight="1" x14ac:dyDescent="0.25">
      <c r="A10" s="407"/>
      <c r="B10" s="408"/>
      <c r="C10" s="419"/>
      <c r="D10" s="689" t="s">
        <v>371</v>
      </c>
      <c r="E10" s="430" t="s">
        <v>239</v>
      </c>
      <c r="F10" s="431">
        <v>460</v>
      </c>
      <c r="G10" s="431">
        <v>2016</v>
      </c>
      <c r="H10" s="690">
        <v>2016</v>
      </c>
      <c r="I10" s="691">
        <v>200</v>
      </c>
      <c r="J10" s="692">
        <v>0</v>
      </c>
      <c r="K10" s="434">
        <v>0</v>
      </c>
      <c r="L10" s="697">
        <f t="shared" ref="L10:L16" si="1">M10+N10+O10+P10+Q10</f>
        <v>200</v>
      </c>
      <c r="M10" s="698">
        <v>0</v>
      </c>
      <c r="N10" s="438">
        <v>0</v>
      </c>
      <c r="O10" s="438">
        <v>0</v>
      </c>
      <c r="P10" s="435">
        <v>0</v>
      </c>
      <c r="Q10" s="434">
        <v>200</v>
      </c>
      <c r="R10" s="439">
        <v>0</v>
      </c>
      <c r="S10" s="440">
        <v>0</v>
      </c>
      <c r="T10" s="435">
        <v>0</v>
      </c>
      <c r="U10" s="434">
        <v>0</v>
      </c>
      <c r="V10" s="439">
        <v>0</v>
      </c>
      <c r="W10" s="440">
        <v>0</v>
      </c>
      <c r="X10" s="435">
        <v>0</v>
      </c>
      <c r="Y10" s="434">
        <v>0</v>
      </c>
      <c r="Z10" s="439">
        <v>0</v>
      </c>
      <c r="AA10" s="440">
        <v>0</v>
      </c>
      <c r="AB10" s="435">
        <v>0</v>
      </c>
      <c r="AC10" s="434">
        <v>0</v>
      </c>
      <c r="AD10" s="436"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99" customFormat="1" ht="30" customHeight="1" x14ac:dyDescent="0.25">
      <c r="A11" s="407"/>
      <c r="B11" s="408"/>
      <c r="C11" s="419"/>
      <c r="D11" s="695" t="s">
        <v>372</v>
      </c>
      <c r="E11" s="430" t="s">
        <v>239</v>
      </c>
      <c r="F11" s="431">
        <v>460</v>
      </c>
      <c r="G11" s="431">
        <v>2017</v>
      </c>
      <c r="H11" s="690">
        <v>2017</v>
      </c>
      <c r="I11" s="691">
        <f t="shared" ref="I11:I19" si="2">J11+K11+L11+SUM(R11:AD11)</f>
        <v>22029</v>
      </c>
      <c r="J11" s="692">
        <v>0</v>
      </c>
      <c r="K11" s="434">
        <v>0</v>
      </c>
      <c r="L11" s="697">
        <f t="shared" si="1"/>
        <v>0</v>
      </c>
      <c r="M11" s="698">
        <v>0</v>
      </c>
      <c r="N11" s="438">
        <v>0</v>
      </c>
      <c r="O11" s="438">
        <v>0</v>
      </c>
      <c r="P11" s="435">
        <v>0</v>
      </c>
      <c r="Q11" s="434">
        <v>0</v>
      </c>
      <c r="R11" s="440">
        <v>22029</v>
      </c>
      <c r="S11" s="440">
        <v>0</v>
      </c>
      <c r="T11" s="435">
        <v>0</v>
      </c>
      <c r="U11" s="434">
        <v>0</v>
      </c>
      <c r="V11" s="439">
        <v>0</v>
      </c>
      <c r="W11" s="440">
        <v>0</v>
      </c>
      <c r="X11" s="435">
        <v>0</v>
      </c>
      <c r="Y11" s="434">
        <v>0</v>
      </c>
      <c r="Z11" s="439">
        <v>0</v>
      </c>
      <c r="AA11" s="440">
        <v>0</v>
      </c>
      <c r="AB11" s="435">
        <v>0</v>
      </c>
      <c r="AC11" s="434">
        <v>0</v>
      </c>
      <c r="AD11" s="436">
        <v>0</v>
      </c>
      <c r="AE11" s="470"/>
      <c r="AF11" s="470"/>
      <c r="AG11" s="470"/>
      <c r="AH11" s="470"/>
      <c r="AI11" s="470"/>
      <c r="AJ11" s="470"/>
      <c r="AK11" s="470"/>
      <c r="AL11" s="470"/>
      <c r="AM11" s="470"/>
      <c r="AN11" s="470"/>
      <c r="AO11" s="470"/>
      <c r="AP11" s="470"/>
      <c r="AQ11" s="470"/>
      <c r="AR11" s="470"/>
      <c r="AS11" s="470"/>
      <c r="AT11" s="470"/>
    </row>
    <row r="12" spans="1:46" s="299" customFormat="1" ht="30" customHeight="1" x14ac:dyDescent="0.25">
      <c r="A12" s="407"/>
      <c r="B12" s="408"/>
      <c r="C12" s="419"/>
      <c r="D12" s="421" t="s">
        <v>373</v>
      </c>
      <c r="E12" s="430" t="s">
        <v>239</v>
      </c>
      <c r="F12" s="431">
        <v>460</v>
      </c>
      <c r="G12" s="431">
        <v>2017</v>
      </c>
      <c r="H12" s="690">
        <v>2017</v>
      </c>
      <c r="I12" s="691">
        <f t="shared" si="2"/>
        <v>5600</v>
      </c>
      <c r="J12" s="692">
        <v>0</v>
      </c>
      <c r="K12" s="434">
        <v>0</v>
      </c>
      <c r="L12" s="697">
        <f t="shared" si="1"/>
        <v>0</v>
      </c>
      <c r="M12" s="698">
        <v>0</v>
      </c>
      <c r="N12" s="438">
        <v>0</v>
      </c>
      <c r="O12" s="438">
        <v>0</v>
      </c>
      <c r="P12" s="435">
        <v>0</v>
      </c>
      <c r="Q12" s="434">
        <v>0</v>
      </c>
      <c r="R12" s="439">
        <v>5600</v>
      </c>
      <c r="S12" s="440">
        <v>0</v>
      </c>
      <c r="T12" s="435">
        <v>0</v>
      </c>
      <c r="U12" s="434">
        <v>0</v>
      </c>
      <c r="V12" s="439">
        <v>0</v>
      </c>
      <c r="W12" s="440">
        <v>0</v>
      </c>
      <c r="X12" s="435">
        <v>0</v>
      </c>
      <c r="Y12" s="434">
        <v>0</v>
      </c>
      <c r="Z12" s="439">
        <v>0</v>
      </c>
      <c r="AA12" s="440">
        <v>0</v>
      </c>
      <c r="AB12" s="435">
        <v>0</v>
      </c>
      <c r="AC12" s="434">
        <v>0</v>
      </c>
      <c r="AD12" s="436">
        <v>0</v>
      </c>
      <c r="AE12" s="470"/>
      <c r="AF12" s="470"/>
      <c r="AG12" s="470"/>
      <c r="AH12" s="470"/>
      <c r="AI12" s="470"/>
      <c r="AJ12" s="470"/>
      <c r="AK12" s="470"/>
      <c r="AL12" s="470"/>
      <c r="AM12" s="470"/>
      <c r="AN12" s="470"/>
      <c r="AO12" s="470"/>
      <c r="AP12" s="470"/>
      <c r="AQ12" s="470"/>
      <c r="AR12" s="470"/>
      <c r="AS12" s="470"/>
      <c r="AT12" s="470"/>
    </row>
    <row r="13" spans="1:46" s="299" customFormat="1" ht="30" customHeight="1" x14ac:dyDescent="0.25">
      <c r="A13" s="407"/>
      <c r="B13" s="408"/>
      <c r="C13" s="419"/>
      <c r="D13" s="578" t="s">
        <v>374</v>
      </c>
      <c r="E13" s="430" t="s">
        <v>239</v>
      </c>
      <c r="F13" s="431">
        <v>460</v>
      </c>
      <c r="G13" s="431">
        <v>2017</v>
      </c>
      <c r="H13" s="690">
        <v>2017</v>
      </c>
      <c r="I13" s="691">
        <f t="shared" si="2"/>
        <v>3700</v>
      </c>
      <c r="J13" s="692">
        <v>0</v>
      </c>
      <c r="K13" s="434">
        <v>0</v>
      </c>
      <c r="L13" s="697">
        <f t="shared" si="1"/>
        <v>0</v>
      </c>
      <c r="M13" s="698">
        <v>0</v>
      </c>
      <c r="N13" s="438">
        <v>0</v>
      </c>
      <c r="O13" s="438">
        <v>0</v>
      </c>
      <c r="P13" s="435">
        <v>0</v>
      </c>
      <c r="Q13" s="434">
        <v>0</v>
      </c>
      <c r="R13" s="439">
        <v>3700</v>
      </c>
      <c r="S13" s="440">
        <v>0</v>
      </c>
      <c r="T13" s="435">
        <v>0</v>
      </c>
      <c r="U13" s="434">
        <v>0</v>
      </c>
      <c r="V13" s="439">
        <v>0</v>
      </c>
      <c r="W13" s="440">
        <v>0</v>
      </c>
      <c r="X13" s="435">
        <v>0</v>
      </c>
      <c r="Y13" s="434">
        <v>0</v>
      </c>
      <c r="Z13" s="439">
        <v>0</v>
      </c>
      <c r="AA13" s="440">
        <v>0</v>
      </c>
      <c r="AB13" s="435">
        <v>0</v>
      </c>
      <c r="AC13" s="434">
        <v>0</v>
      </c>
      <c r="AD13" s="436">
        <v>0</v>
      </c>
      <c r="AE13" s="470"/>
      <c r="AF13" s="470"/>
      <c r="AG13" s="470"/>
      <c r="AH13" s="47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0"/>
      <c r="AT13" s="470"/>
    </row>
    <row r="14" spans="1:46" s="299" customFormat="1" ht="30" customHeight="1" x14ac:dyDescent="0.25">
      <c r="A14" s="407"/>
      <c r="B14" s="408"/>
      <c r="C14" s="419"/>
      <c r="D14" s="696" t="s">
        <v>375</v>
      </c>
      <c r="E14" s="430" t="s">
        <v>239</v>
      </c>
      <c r="F14" s="431">
        <v>460</v>
      </c>
      <c r="G14" s="431">
        <v>2017</v>
      </c>
      <c r="H14" s="690">
        <v>2017</v>
      </c>
      <c r="I14" s="691">
        <f t="shared" si="2"/>
        <v>5400</v>
      </c>
      <c r="J14" s="692">
        <v>0</v>
      </c>
      <c r="K14" s="434">
        <v>0</v>
      </c>
      <c r="L14" s="697">
        <f t="shared" si="1"/>
        <v>0</v>
      </c>
      <c r="M14" s="698">
        <v>0</v>
      </c>
      <c r="N14" s="438">
        <v>0</v>
      </c>
      <c r="O14" s="438">
        <v>0</v>
      </c>
      <c r="P14" s="435">
        <v>0</v>
      </c>
      <c r="Q14" s="434">
        <v>0</v>
      </c>
      <c r="R14" s="439">
        <v>5400</v>
      </c>
      <c r="S14" s="440">
        <v>0</v>
      </c>
      <c r="T14" s="435">
        <v>0</v>
      </c>
      <c r="U14" s="434">
        <v>0</v>
      </c>
      <c r="V14" s="439">
        <v>0</v>
      </c>
      <c r="W14" s="440">
        <v>0</v>
      </c>
      <c r="X14" s="435">
        <v>0</v>
      </c>
      <c r="Y14" s="434">
        <v>0</v>
      </c>
      <c r="Z14" s="439">
        <v>0</v>
      </c>
      <c r="AA14" s="440">
        <v>0</v>
      </c>
      <c r="AB14" s="435">
        <v>0</v>
      </c>
      <c r="AC14" s="434">
        <v>0</v>
      </c>
      <c r="AD14" s="436">
        <v>0</v>
      </c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</row>
    <row r="15" spans="1:46" s="299" customFormat="1" ht="30" customHeight="1" x14ac:dyDescent="0.25">
      <c r="A15" s="407"/>
      <c r="B15" s="408"/>
      <c r="C15" s="419"/>
      <c r="D15" s="429" t="s">
        <v>376</v>
      </c>
      <c r="E15" s="430" t="s">
        <v>239</v>
      </c>
      <c r="F15" s="431">
        <v>460</v>
      </c>
      <c r="G15" s="431">
        <v>2017</v>
      </c>
      <c r="H15" s="690">
        <v>2017</v>
      </c>
      <c r="I15" s="691">
        <f t="shared" si="2"/>
        <v>8200</v>
      </c>
      <c r="J15" s="692">
        <v>0</v>
      </c>
      <c r="K15" s="434">
        <v>0</v>
      </c>
      <c r="L15" s="697">
        <f t="shared" si="1"/>
        <v>0</v>
      </c>
      <c r="M15" s="698">
        <v>0</v>
      </c>
      <c r="N15" s="438">
        <v>0</v>
      </c>
      <c r="O15" s="438">
        <v>0</v>
      </c>
      <c r="P15" s="435">
        <v>0</v>
      </c>
      <c r="Q15" s="434">
        <v>0</v>
      </c>
      <c r="R15" s="439">
        <v>8200</v>
      </c>
      <c r="S15" s="440">
        <v>0</v>
      </c>
      <c r="T15" s="435">
        <v>0</v>
      </c>
      <c r="U15" s="434">
        <v>0</v>
      </c>
      <c r="V15" s="439">
        <v>0</v>
      </c>
      <c r="W15" s="440">
        <v>0</v>
      </c>
      <c r="X15" s="435">
        <v>0</v>
      </c>
      <c r="Y15" s="434">
        <v>0</v>
      </c>
      <c r="Z15" s="439">
        <v>0</v>
      </c>
      <c r="AA15" s="440">
        <v>0</v>
      </c>
      <c r="AB15" s="435">
        <v>0</v>
      </c>
      <c r="AC15" s="434">
        <v>0</v>
      </c>
      <c r="AD15" s="436">
        <v>0</v>
      </c>
      <c r="AE15" s="470"/>
      <c r="AF15" s="470"/>
      <c r="AG15" s="470"/>
      <c r="AH15" s="470"/>
      <c r="AI15" s="470"/>
      <c r="AJ15" s="470"/>
      <c r="AK15" s="470"/>
      <c r="AL15" s="470"/>
      <c r="AM15" s="470"/>
      <c r="AN15" s="470"/>
      <c r="AO15" s="470"/>
      <c r="AP15" s="470"/>
      <c r="AQ15" s="470"/>
      <c r="AR15" s="470"/>
      <c r="AS15" s="470"/>
      <c r="AT15" s="470"/>
    </row>
    <row r="16" spans="1:46" s="299" customFormat="1" ht="30" customHeight="1" x14ac:dyDescent="0.25">
      <c r="A16" s="407"/>
      <c r="B16" s="408"/>
      <c r="C16" s="419"/>
      <c r="D16" s="196" t="s">
        <v>377</v>
      </c>
      <c r="E16" s="430" t="s">
        <v>239</v>
      </c>
      <c r="F16" s="431">
        <v>460</v>
      </c>
      <c r="G16" s="431">
        <v>2017</v>
      </c>
      <c r="H16" s="690">
        <v>2017</v>
      </c>
      <c r="I16" s="691">
        <f t="shared" si="2"/>
        <v>1940</v>
      </c>
      <c r="J16" s="692">
        <v>0</v>
      </c>
      <c r="K16" s="434">
        <v>0</v>
      </c>
      <c r="L16" s="697">
        <f t="shared" si="1"/>
        <v>0</v>
      </c>
      <c r="M16" s="698">
        <v>0</v>
      </c>
      <c r="N16" s="438">
        <v>0</v>
      </c>
      <c r="O16" s="438">
        <v>0</v>
      </c>
      <c r="P16" s="435">
        <v>0</v>
      </c>
      <c r="Q16" s="434">
        <v>0</v>
      </c>
      <c r="R16" s="439">
        <v>1940</v>
      </c>
      <c r="S16" s="440">
        <v>0</v>
      </c>
      <c r="T16" s="435">
        <v>0</v>
      </c>
      <c r="U16" s="434">
        <v>0</v>
      </c>
      <c r="V16" s="439">
        <v>0</v>
      </c>
      <c r="W16" s="440">
        <v>0</v>
      </c>
      <c r="X16" s="435">
        <v>0</v>
      </c>
      <c r="Y16" s="434">
        <v>0</v>
      </c>
      <c r="Z16" s="439">
        <v>0</v>
      </c>
      <c r="AA16" s="440">
        <v>0</v>
      </c>
      <c r="AB16" s="435">
        <v>0</v>
      </c>
      <c r="AC16" s="434">
        <v>0</v>
      </c>
      <c r="AD16" s="436">
        <v>0</v>
      </c>
      <c r="AE16" s="470"/>
      <c r="AF16" s="470"/>
      <c r="AG16" s="470"/>
      <c r="AH16" s="470"/>
      <c r="AI16" s="470"/>
      <c r="AJ16" s="470"/>
      <c r="AK16" s="470"/>
      <c r="AL16" s="470"/>
      <c r="AM16" s="470"/>
      <c r="AN16" s="470"/>
      <c r="AO16" s="470"/>
      <c r="AP16" s="470"/>
      <c r="AQ16" s="470"/>
      <c r="AR16" s="470"/>
      <c r="AS16" s="470"/>
      <c r="AT16" s="470"/>
    </row>
    <row r="17" spans="1:46" s="299" customFormat="1" ht="30" customHeight="1" x14ac:dyDescent="0.25">
      <c r="A17" s="407"/>
      <c r="B17" s="408"/>
      <c r="C17" s="419"/>
      <c r="D17" s="428" t="s">
        <v>378</v>
      </c>
      <c r="E17" s="430" t="s">
        <v>239</v>
      </c>
      <c r="F17" s="431">
        <v>460</v>
      </c>
      <c r="G17" s="431">
        <v>2017</v>
      </c>
      <c r="H17" s="690">
        <v>2017</v>
      </c>
      <c r="I17" s="691">
        <f t="shared" si="2"/>
        <v>2950</v>
      </c>
      <c r="J17" s="692">
        <v>0</v>
      </c>
      <c r="K17" s="434">
        <v>0</v>
      </c>
      <c r="L17" s="697">
        <f>M17+N17+O17+P17+Q17</f>
        <v>0</v>
      </c>
      <c r="M17" s="698">
        <v>0</v>
      </c>
      <c r="N17" s="438">
        <v>0</v>
      </c>
      <c r="O17" s="438">
        <v>0</v>
      </c>
      <c r="P17" s="435">
        <v>0</v>
      </c>
      <c r="Q17" s="434">
        <v>0</v>
      </c>
      <c r="R17" s="439">
        <v>2950</v>
      </c>
      <c r="S17" s="440">
        <v>0</v>
      </c>
      <c r="T17" s="435">
        <v>0</v>
      </c>
      <c r="U17" s="434">
        <v>0</v>
      </c>
      <c r="V17" s="439">
        <v>0</v>
      </c>
      <c r="W17" s="440">
        <v>0</v>
      </c>
      <c r="X17" s="435">
        <v>0</v>
      </c>
      <c r="Y17" s="434">
        <v>0</v>
      </c>
      <c r="Z17" s="439">
        <v>0</v>
      </c>
      <c r="AA17" s="440">
        <v>0</v>
      </c>
      <c r="AB17" s="435">
        <v>0</v>
      </c>
      <c r="AC17" s="434">
        <v>0</v>
      </c>
      <c r="AD17" s="436">
        <v>0</v>
      </c>
      <c r="AE17" s="470"/>
      <c r="AF17" s="470"/>
      <c r="AG17" s="470"/>
      <c r="AH17" s="470"/>
      <c r="AI17" s="470"/>
      <c r="AJ17" s="470"/>
      <c r="AK17" s="470"/>
      <c r="AL17" s="470"/>
      <c r="AM17" s="470"/>
      <c r="AN17" s="470"/>
      <c r="AO17" s="470"/>
      <c r="AP17" s="470"/>
      <c r="AQ17" s="470"/>
      <c r="AR17" s="470"/>
      <c r="AS17" s="470"/>
      <c r="AT17" s="470"/>
    </row>
    <row r="18" spans="1:46" s="299" customFormat="1" ht="30" customHeight="1" x14ac:dyDescent="0.25">
      <c r="A18" s="407"/>
      <c r="B18" s="408"/>
      <c r="C18" s="419"/>
      <c r="D18" s="196" t="s">
        <v>379</v>
      </c>
      <c r="E18" s="430" t="s">
        <v>239</v>
      </c>
      <c r="F18" s="431">
        <v>460</v>
      </c>
      <c r="G18" s="431">
        <v>2018</v>
      </c>
      <c r="H18" s="690">
        <v>2018</v>
      </c>
      <c r="I18" s="691">
        <f t="shared" si="2"/>
        <v>2332</v>
      </c>
      <c r="J18" s="692">
        <v>0</v>
      </c>
      <c r="K18" s="434">
        <v>0</v>
      </c>
      <c r="L18" s="697">
        <f t="shared" ref="L18:L19" si="3">M18+N18+O18+P18+Q18</f>
        <v>0</v>
      </c>
      <c r="M18" s="437">
        <v>0</v>
      </c>
      <c r="N18" s="438">
        <v>0</v>
      </c>
      <c r="O18" s="438">
        <v>0</v>
      </c>
      <c r="P18" s="435">
        <v>0</v>
      </c>
      <c r="Q18" s="434">
        <v>0</v>
      </c>
      <c r="R18" s="439">
        <v>0</v>
      </c>
      <c r="S18" s="440">
        <v>0</v>
      </c>
      <c r="T18" s="435">
        <v>0</v>
      </c>
      <c r="U18" s="434">
        <v>0</v>
      </c>
      <c r="V18" s="439">
        <v>2332</v>
      </c>
      <c r="W18" s="440">
        <v>0</v>
      </c>
      <c r="X18" s="435">
        <v>0</v>
      </c>
      <c r="Y18" s="434">
        <v>0</v>
      </c>
      <c r="Z18" s="439">
        <v>0</v>
      </c>
      <c r="AA18" s="440">
        <v>0</v>
      </c>
      <c r="AB18" s="435">
        <v>0</v>
      </c>
      <c r="AC18" s="434">
        <v>0</v>
      </c>
      <c r="AD18" s="436">
        <v>0</v>
      </c>
      <c r="AE18" s="470"/>
      <c r="AF18" s="470"/>
      <c r="AG18" s="470"/>
      <c r="AH18" s="470"/>
      <c r="AI18" s="470"/>
      <c r="AJ18" s="470"/>
      <c r="AK18" s="470"/>
      <c r="AL18" s="470"/>
      <c r="AM18" s="470"/>
      <c r="AN18" s="470"/>
      <c r="AO18" s="470"/>
      <c r="AP18" s="470"/>
      <c r="AQ18" s="470"/>
      <c r="AR18" s="470"/>
      <c r="AS18" s="470"/>
      <c r="AT18" s="470"/>
    </row>
    <row r="19" spans="1:46" s="299" customFormat="1" ht="30" customHeight="1" thickBot="1" x14ac:dyDescent="0.3">
      <c r="A19" s="407"/>
      <c r="B19" s="408"/>
      <c r="C19" s="419"/>
      <c r="D19" s="196" t="s">
        <v>380</v>
      </c>
      <c r="E19" s="430" t="s">
        <v>239</v>
      </c>
      <c r="F19" s="431">
        <v>460</v>
      </c>
      <c r="G19" s="431">
        <v>2019</v>
      </c>
      <c r="H19" s="690">
        <v>2019</v>
      </c>
      <c r="I19" s="691">
        <f t="shared" si="2"/>
        <v>2500</v>
      </c>
      <c r="J19" s="692">
        <v>0</v>
      </c>
      <c r="K19" s="434">
        <v>0</v>
      </c>
      <c r="L19" s="697">
        <f t="shared" si="3"/>
        <v>0</v>
      </c>
      <c r="M19" s="437">
        <v>0</v>
      </c>
      <c r="N19" s="438">
        <v>0</v>
      </c>
      <c r="O19" s="438">
        <v>0</v>
      </c>
      <c r="P19" s="435">
        <v>0</v>
      </c>
      <c r="Q19" s="434">
        <v>0</v>
      </c>
      <c r="R19" s="439">
        <v>0</v>
      </c>
      <c r="S19" s="440">
        <v>0</v>
      </c>
      <c r="T19" s="435">
        <v>0</v>
      </c>
      <c r="U19" s="434">
        <v>0</v>
      </c>
      <c r="V19" s="439">
        <v>0</v>
      </c>
      <c r="W19" s="440">
        <v>0</v>
      </c>
      <c r="X19" s="435">
        <v>0</v>
      </c>
      <c r="Y19" s="434">
        <v>0</v>
      </c>
      <c r="Z19" s="439">
        <v>2500</v>
      </c>
      <c r="AA19" s="440">
        <v>0</v>
      </c>
      <c r="AB19" s="435">
        <v>0</v>
      </c>
      <c r="AC19" s="434">
        <v>0</v>
      </c>
      <c r="AD19" s="436">
        <v>0</v>
      </c>
      <c r="AE19" s="470"/>
      <c r="AF19" s="470"/>
      <c r="AG19" s="470"/>
      <c r="AH19" s="470"/>
      <c r="AI19" s="470"/>
      <c r="AJ19" s="470"/>
      <c r="AK19" s="470"/>
      <c r="AL19" s="470"/>
      <c r="AM19" s="470"/>
      <c r="AN19" s="470"/>
      <c r="AO19" s="470"/>
      <c r="AP19" s="470"/>
      <c r="AQ19" s="470"/>
      <c r="AR19" s="470"/>
      <c r="AS19" s="470"/>
      <c r="AT19" s="470"/>
    </row>
    <row r="20" spans="1:46" s="299" customFormat="1" ht="30" customHeight="1" thickBot="1" x14ac:dyDescent="0.25">
      <c r="A20" s="407"/>
      <c r="B20" s="408"/>
      <c r="C20" s="419"/>
      <c r="D20" s="1377" t="s">
        <v>160</v>
      </c>
      <c r="E20" s="1378"/>
      <c r="F20" s="1378"/>
      <c r="G20" s="1378"/>
      <c r="H20" s="1378"/>
      <c r="I20" s="1378"/>
      <c r="J20" s="1378"/>
      <c r="K20" s="1378"/>
      <c r="L20" s="1378"/>
      <c r="M20" s="1378"/>
      <c r="N20" s="1378"/>
      <c r="O20" s="1378"/>
      <c r="P20" s="1378"/>
      <c r="Q20" s="1378"/>
      <c r="R20" s="1378"/>
      <c r="S20" s="1378"/>
      <c r="T20" s="1378"/>
      <c r="U20" s="1378"/>
      <c r="V20" s="1378"/>
      <c r="W20" s="1378"/>
      <c r="X20" s="1378"/>
      <c r="Y20" s="1378"/>
      <c r="Z20" s="1378"/>
      <c r="AA20" s="1378"/>
      <c r="AB20" s="1378"/>
      <c r="AC20" s="1378"/>
      <c r="AD20" s="1379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299" customFormat="1" ht="30" customHeight="1" thickBot="1" x14ac:dyDescent="0.3">
      <c r="A21" s="562"/>
      <c r="B21" s="563"/>
      <c r="C21" s="564"/>
      <c r="D21" s="479" t="s">
        <v>381</v>
      </c>
      <c r="E21" s="430" t="s">
        <v>237</v>
      </c>
      <c r="F21" s="431">
        <v>470</v>
      </c>
      <c r="G21" s="431">
        <v>2016</v>
      </c>
      <c r="H21" s="432">
        <v>2017</v>
      </c>
      <c r="I21" s="691">
        <f t="shared" ref="I21" si="4">J21+K21+L21+SUM(R21:AD21)</f>
        <v>284040</v>
      </c>
      <c r="J21" s="692">
        <v>27988</v>
      </c>
      <c r="K21" s="434">
        <v>6052</v>
      </c>
      <c r="L21" s="697">
        <f t="shared" ref="L21" si="5">M21+N21+O21+P21+Q21</f>
        <v>180000</v>
      </c>
      <c r="M21" s="437"/>
      <c r="N21" s="438">
        <v>180000</v>
      </c>
      <c r="O21" s="438">
        <v>0</v>
      </c>
      <c r="P21" s="435">
        <v>0</v>
      </c>
      <c r="Q21" s="434">
        <v>0</v>
      </c>
      <c r="R21" s="439">
        <v>70000</v>
      </c>
      <c r="S21" s="440">
        <v>0</v>
      </c>
      <c r="T21" s="435">
        <v>0</v>
      </c>
      <c r="U21" s="434">
        <v>0</v>
      </c>
      <c r="V21" s="439">
        <v>0</v>
      </c>
      <c r="W21" s="440">
        <v>0</v>
      </c>
      <c r="X21" s="435">
        <v>0</v>
      </c>
      <c r="Y21" s="434">
        <v>0</v>
      </c>
      <c r="Z21" s="439">
        <v>0</v>
      </c>
      <c r="AA21" s="440">
        <v>0</v>
      </c>
      <c r="AB21" s="435">
        <v>0</v>
      </c>
      <c r="AC21" s="434">
        <v>0</v>
      </c>
      <c r="AD21" s="436"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299" customFormat="1" ht="30" customHeight="1" thickBot="1" x14ac:dyDescent="0.25">
      <c r="A22" s="407"/>
      <c r="B22" s="408"/>
      <c r="C22" s="419"/>
      <c r="D22" s="1377" t="s">
        <v>161</v>
      </c>
      <c r="E22" s="1378"/>
      <c r="F22" s="1378"/>
      <c r="G22" s="1378"/>
      <c r="H22" s="1378"/>
      <c r="I22" s="1378"/>
      <c r="J22" s="1378"/>
      <c r="K22" s="1378"/>
      <c r="L22" s="1378"/>
      <c r="M22" s="1378"/>
      <c r="N22" s="1378"/>
      <c r="O22" s="1378"/>
      <c r="P22" s="1378"/>
      <c r="Q22" s="1378"/>
      <c r="R22" s="1378"/>
      <c r="S22" s="1378"/>
      <c r="T22" s="1378"/>
      <c r="U22" s="1378"/>
      <c r="V22" s="1378"/>
      <c r="W22" s="1378"/>
      <c r="X22" s="1378"/>
      <c r="Y22" s="1378"/>
      <c r="Z22" s="1378"/>
      <c r="AA22" s="1378"/>
      <c r="AB22" s="1378"/>
      <c r="AC22" s="1378"/>
      <c r="AD22" s="1379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299" customFormat="1" ht="30" customHeight="1" x14ac:dyDescent="0.25">
      <c r="A23" s="407"/>
      <c r="B23" s="408"/>
      <c r="C23" s="419"/>
      <c r="D23" s="699" t="s">
        <v>382</v>
      </c>
      <c r="E23" s="700" t="s">
        <v>229</v>
      </c>
      <c r="F23" s="483">
        <v>415</v>
      </c>
      <c r="G23" s="483">
        <v>2016</v>
      </c>
      <c r="H23" s="701">
        <v>2016</v>
      </c>
      <c r="I23" s="702">
        <f t="shared" ref="I23:I26" si="6">J23+K23+L23+SUM(R23:AD23)</f>
        <v>8000</v>
      </c>
      <c r="J23" s="703">
        <v>0</v>
      </c>
      <c r="K23" s="704">
        <v>0</v>
      </c>
      <c r="L23" s="705">
        <f t="shared" ref="L23:L26" si="7">M23+N23+O23+P23+Q23</f>
        <v>8000</v>
      </c>
      <c r="M23" s="706">
        <v>0</v>
      </c>
      <c r="N23" s="480">
        <v>8000</v>
      </c>
      <c r="O23" s="480">
        <v>0</v>
      </c>
      <c r="P23" s="707">
        <v>0</v>
      </c>
      <c r="Q23" s="704">
        <v>0</v>
      </c>
      <c r="R23" s="708">
        <v>0</v>
      </c>
      <c r="S23" s="709">
        <v>0</v>
      </c>
      <c r="T23" s="707">
        <v>0</v>
      </c>
      <c r="U23" s="704">
        <v>0</v>
      </c>
      <c r="V23" s="708">
        <v>0</v>
      </c>
      <c r="W23" s="709">
        <v>0</v>
      </c>
      <c r="X23" s="707">
        <v>0</v>
      </c>
      <c r="Y23" s="704">
        <v>0</v>
      </c>
      <c r="Z23" s="708">
        <v>0</v>
      </c>
      <c r="AA23" s="709">
        <v>0</v>
      </c>
      <c r="AB23" s="707">
        <v>0</v>
      </c>
      <c r="AC23" s="704">
        <v>0</v>
      </c>
      <c r="AD23" s="710"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99" customFormat="1" ht="30" customHeight="1" x14ac:dyDescent="0.25">
      <c r="A24" s="407"/>
      <c r="B24" s="408"/>
      <c r="C24" s="419"/>
      <c r="D24" s="426" t="s">
        <v>383</v>
      </c>
      <c r="E24" s="430" t="s">
        <v>229</v>
      </c>
      <c r="F24" s="431">
        <v>415</v>
      </c>
      <c r="G24" s="431">
        <v>2017</v>
      </c>
      <c r="H24" s="690">
        <v>2017</v>
      </c>
      <c r="I24" s="691">
        <f t="shared" si="6"/>
        <v>3000</v>
      </c>
      <c r="J24" s="433">
        <v>0</v>
      </c>
      <c r="K24" s="434">
        <v>0</v>
      </c>
      <c r="L24" s="697">
        <f t="shared" si="7"/>
        <v>0</v>
      </c>
      <c r="M24" s="437">
        <v>0</v>
      </c>
      <c r="N24" s="438">
        <v>0</v>
      </c>
      <c r="O24" s="438">
        <v>0</v>
      </c>
      <c r="P24" s="435">
        <v>0</v>
      </c>
      <c r="Q24" s="434">
        <v>0</v>
      </c>
      <c r="R24" s="439">
        <v>3000</v>
      </c>
      <c r="S24" s="440">
        <v>0</v>
      </c>
      <c r="T24" s="435">
        <v>0</v>
      </c>
      <c r="U24" s="434">
        <v>0</v>
      </c>
      <c r="V24" s="439">
        <v>0</v>
      </c>
      <c r="W24" s="440">
        <v>0</v>
      </c>
      <c r="X24" s="435">
        <v>0</v>
      </c>
      <c r="Y24" s="434">
        <v>0</v>
      </c>
      <c r="Z24" s="439">
        <v>0</v>
      </c>
      <c r="AA24" s="440">
        <v>0</v>
      </c>
      <c r="AB24" s="435">
        <v>0</v>
      </c>
      <c r="AC24" s="434">
        <v>0</v>
      </c>
      <c r="AD24" s="436">
        <v>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99" customFormat="1" ht="30" customHeight="1" x14ac:dyDescent="0.25">
      <c r="A25" s="407"/>
      <c r="B25" s="408"/>
      <c r="C25" s="419"/>
      <c r="D25" s="426" t="s">
        <v>384</v>
      </c>
      <c r="E25" s="430" t="s">
        <v>229</v>
      </c>
      <c r="F25" s="431">
        <v>415</v>
      </c>
      <c r="G25" s="431">
        <v>2018</v>
      </c>
      <c r="H25" s="690">
        <v>2018</v>
      </c>
      <c r="I25" s="691">
        <f t="shared" si="6"/>
        <v>15000</v>
      </c>
      <c r="J25" s="433">
        <v>0</v>
      </c>
      <c r="K25" s="434">
        <v>0</v>
      </c>
      <c r="L25" s="697">
        <f t="shared" si="7"/>
        <v>0</v>
      </c>
      <c r="M25" s="437">
        <v>0</v>
      </c>
      <c r="N25" s="438">
        <v>0</v>
      </c>
      <c r="O25" s="438">
        <v>0</v>
      </c>
      <c r="P25" s="435">
        <v>0</v>
      </c>
      <c r="Q25" s="434">
        <v>0</v>
      </c>
      <c r="R25" s="439">
        <v>0</v>
      </c>
      <c r="S25" s="440">
        <v>0</v>
      </c>
      <c r="T25" s="435">
        <v>0</v>
      </c>
      <c r="U25" s="434">
        <v>0</v>
      </c>
      <c r="V25" s="439">
        <v>15000</v>
      </c>
      <c r="W25" s="440">
        <v>0</v>
      </c>
      <c r="X25" s="435">
        <v>0</v>
      </c>
      <c r="Y25" s="434">
        <v>0</v>
      </c>
      <c r="Z25" s="439">
        <v>0</v>
      </c>
      <c r="AA25" s="440">
        <v>0</v>
      </c>
      <c r="AB25" s="435">
        <v>0</v>
      </c>
      <c r="AC25" s="434">
        <v>0</v>
      </c>
      <c r="AD25" s="436"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99" customFormat="1" ht="30" customHeight="1" thickBot="1" x14ac:dyDescent="0.3">
      <c r="A26" s="407"/>
      <c r="B26" s="408"/>
      <c r="C26" s="419"/>
      <c r="D26" s="711" t="s">
        <v>385</v>
      </c>
      <c r="E26" s="712" t="s">
        <v>229</v>
      </c>
      <c r="F26" s="484">
        <v>415</v>
      </c>
      <c r="G26" s="484">
        <v>2019</v>
      </c>
      <c r="H26" s="713">
        <v>2019</v>
      </c>
      <c r="I26" s="714">
        <f t="shared" si="6"/>
        <v>5000</v>
      </c>
      <c r="J26" s="715">
        <v>0</v>
      </c>
      <c r="K26" s="716">
        <v>0</v>
      </c>
      <c r="L26" s="717">
        <f t="shared" si="7"/>
        <v>0</v>
      </c>
      <c r="M26" s="718">
        <v>0</v>
      </c>
      <c r="N26" s="481">
        <v>0</v>
      </c>
      <c r="O26" s="481">
        <v>0</v>
      </c>
      <c r="P26" s="719">
        <v>0</v>
      </c>
      <c r="Q26" s="716">
        <v>0</v>
      </c>
      <c r="R26" s="720">
        <v>0</v>
      </c>
      <c r="S26" s="721">
        <v>0</v>
      </c>
      <c r="T26" s="719">
        <v>0</v>
      </c>
      <c r="U26" s="716">
        <v>0</v>
      </c>
      <c r="V26" s="720">
        <v>0</v>
      </c>
      <c r="W26" s="721">
        <v>0</v>
      </c>
      <c r="X26" s="719">
        <v>0</v>
      </c>
      <c r="Y26" s="716">
        <v>0</v>
      </c>
      <c r="Z26" s="720">
        <v>5000</v>
      </c>
      <c r="AA26" s="721">
        <v>0</v>
      </c>
      <c r="AB26" s="719">
        <v>0</v>
      </c>
      <c r="AC26" s="716">
        <v>0</v>
      </c>
      <c r="AD26" s="722">
        <v>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299" customFormat="1" ht="24.95" customHeight="1" thickBot="1" x14ac:dyDescent="0.3">
      <c r="A27" s="407"/>
      <c r="B27" s="408"/>
      <c r="C27" s="419"/>
      <c r="D27" s="553" t="s">
        <v>162</v>
      </c>
      <c r="E27" s="1366" t="s">
        <v>417</v>
      </c>
      <c r="F27" s="1367"/>
      <c r="G27" s="1367"/>
      <c r="H27" s="1367"/>
      <c r="I27" s="1367"/>
      <c r="J27" s="1367"/>
      <c r="K27" s="1367"/>
      <c r="L27" s="1367"/>
      <c r="M27" s="1367"/>
      <c r="N27" s="1367"/>
      <c r="O27" s="1367"/>
      <c r="P27" s="1367"/>
      <c r="Q27" s="1367"/>
      <c r="R27" s="1367"/>
      <c r="S27" s="1367"/>
      <c r="T27" s="1367"/>
      <c r="U27" s="1367"/>
      <c r="V27" s="1367"/>
      <c r="W27" s="1367"/>
      <c r="X27" s="1367"/>
      <c r="Y27" s="1367"/>
      <c r="Z27" s="1367"/>
      <c r="AA27" s="1367"/>
      <c r="AB27" s="1367"/>
      <c r="AC27" s="1367"/>
      <c r="AD27" s="1368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99" customFormat="1" ht="24.95" customHeight="1" thickBot="1" x14ac:dyDescent="0.3">
      <c r="A28" s="407"/>
      <c r="B28" s="408"/>
      <c r="C28" s="419"/>
      <c r="D28" s="554" t="s">
        <v>163</v>
      </c>
      <c r="E28" s="1366"/>
      <c r="F28" s="1367"/>
      <c r="G28" s="1367"/>
      <c r="H28" s="1367"/>
      <c r="I28" s="1367"/>
      <c r="J28" s="1367"/>
      <c r="K28" s="1367"/>
      <c r="L28" s="1367"/>
      <c r="M28" s="1367"/>
      <c r="N28" s="1367"/>
      <c r="O28" s="1367"/>
      <c r="P28" s="1367"/>
      <c r="Q28" s="1367"/>
      <c r="R28" s="1367"/>
      <c r="S28" s="1367"/>
      <c r="T28" s="1367"/>
      <c r="U28" s="1367"/>
      <c r="V28" s="1367"/>
      <c r="W28" s="1367"/>
      <c r="X28" s="1367"/>
      <c r="Y28" s="1367"/>
      <c r="Z28" s="1367"/>
      <c r="AA28" s="1367"/>
      <c r="AB28" s="1367"/>
      <c r="AC28" s="1367"/>
      <c r="AD28" s="136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99" customFormat="1" ht="24.95" customHeight="1" x14ac:dyDescent="0.25">
      <c r="A29" s="407"/>
      <c r="B29" s="408"/>
      <c r="C29" s="419"/>
      <c r="D29" s="546" t="s">
        <v>418</v>
      </c>
      <c r="E29" s="430" t="s">
        <v>239</v>
      </c>
      <c r="F29" s="723">
        <v>445</v>
      </c>
      <c r="G29" s="431">
        <v>2016</v>
      </c>
      <c r="H29" s="432">
        <v>2016</v>
      </c>
      <c r="I29" s="691">
        <f>J29+K29+L29+SUM(R29:AD29)</f>
        <v>5000</v>
      </c>
      <c r="J29" s="433">
        <v>0</v>
      </c>
      <c r="K29" s="434">
        <v>0</v>
      </c>
      <c r="L29" s="697">
        <f>M29+N29+O29+P29+Q29</f>
        <v>5000</v>
      </c>
      <c r="M29" s="437">
        <v>0</v>
      </c>
      <c r="N29" s="438">
        <v>5000</v>
      </c>
      <c r="O29" s="438">
        <v>0</v>
      </c>
      <c r="P29" s="435">
        <v>0</v>
      </c>
      <c r="Q29" s="434">
        <v>0</v>
      </c>
      <c r="R29" s="439">
        <v>0</v>
      </c>
      <c r="S29" s="440">
        <v>0</v>
      </c>
      <c r="T29" s="435">
        <v>0</v>
      </c>
      <c r="U29" s="434">
        <v>0</v>
      </c>
      <c r="V29" s="439">
        <v>0</v>
      </c>
      <c r="W29" s="440">
        <v>0</v>
      </c>
      <c r="X29" s="435">
        <v>0</v>
      </c>
      <c r="Y29" s="434">
        <v>0</v>
      </c>
      <c r="Z29" s="439">
        <v>0</v>
      </c>
      <c r="AA29" s="440">
        <v>0</v>
      </c>
      <c r="AB29" s="435">
        <v>0</v>
      </c>
      <c r="AC29" s="434">
        <v>0</v>
      </c>
      <c r="AD29" s="436">
        <v>0</v>
      </c>
      <c r="AE29" s="683"/>
      <c r="AF29" s="683"/>
      <c r="AG29" s="683"/>
      <c r="AH29" s="683"/>
      <c r="AI29" s="683"/>
      <c r="AJ29" s="683"/>
      <c r="AK29" s="683"/>
      <c r="AL29" s="683"/>
      <c r="AM29" s="683"/>
      <c r="AN29" s="683"/>
      <c r="AO29" s="683"/>
      <c r="AP29" s="683"/>
      <c r="AQ29" s="683"/>
      <c r="AR29" s="683"/>
      <c r="AS29" s="683"/>
      <c r="AT29" s="683"/>
    </row>
    <row r="30" spans="1:46" s="299" customFormat="1" ht="24.95" customHeight="1" thickBot="1" x14ac:dyDescent="0.3">
      <c r="A30" s="407"/>
      <c r="B30" s="408"/>
      <c r="C30" s="419"/>
      <c r="D30" s="546" t="s">
        <v>419</v>
      </c>
      <c r="E30" s="430" t="s">
        <v>239</v>
      </c>
      <c r="F30" s="723">
        <v>445</v>
      </c>
      <c r="G30" s="431">
        <v>2017</v>
      </c>
      <c r="H30" s="432">
        <v>2017</v>
      </c>
      <c r="I30" s="691">
        <f>J30+K30+L30+SUM(R30:AD30)</f>
        <v>4500</v>
      </c>
      <c r="J30" s="433">
        <v>0</v>
      </c>
      <c r="K30" s="434">
        <v>0</v>
      </c>
      <c r="L30" s="697">
        <f>M30+N30+O30+P30+Q30</f>
        <v>0</v>
      </c>
      <c r="M30" s="437">
        <v>0</v>
      </c>
      <c r="N30" s="438">
        <v>0</v>
      </c>
      <c r="O30" s="438">
        <v>0</v>
      </c>
      <c r="P30" s="435">
        <v>0</v>
      </c>
      <c r="Q30" s="434">
        <v>0</v>
      </c>
      <c r="R30" s="439">
        <v>4500</v>
      </c>
      <c r="S30" s="440">
        <v>0</v>
      </c>
      <c r="T30" s="435">
        <v>0</v>
      </c>
      <c r="U30" s="434">
        <v>0</v>
      </c>
      <c r="V30" s="439">
        <v>0</v>
      </c>
      <c r="W30" s="440">
        <v>0</v>
      </c>
      <c r="X30" s="435">
        <v>0</v>
      </c>
      <c r="Y30" s="434">
        <v>0</v>
      </c>
      <c r="Z30" s="439">
        <v>0</v>
      </c>
      <c r="AA30" s="440">
        <v>0</v>
      </c>
      <c r="AB30" s="435">
        <v>0</v>
      </c>
      <c r="AC30" s="434">
        <v>0</v>
      </c>
      <c r="AD30" s="436">
        <v>0</v>
      </c>
      <c r="AE30" s="683"/>
      <c r="AF30" s="683"/>
      <c r="AG30" s="683"/>
      <c r="AH30" s="683"/>
      <c r="AI30" s="683"/>
      <c r="AJ30" s="683"/>
      <c r="AK30" s="683"/>
      <c r="AL30" s="683"/>
      <c r="AM30" s="683"/>
      <c r="AN30" s="683"/>
      <c r="AO30" s="683"/>
      <c r="AP30" s="683"/>
      <c r="AQ30" s="683"/>
      <c r="AR30" s="683"/>
      <c r="AS30" s="683"/>
      <c r="AT30" s="683"/>
    </row>
    <row r="31" spans="1:46" s="299" customFormat="1" ht="24.95" customHeight="1" thickBot="1" x14ac:dyDescent="0.35">
      <c r="A31" s="407"/>
      <c r="B31" s="408"/>
      <c r="C31" s="419"/>
      <c r="D31" s="554" t="s">
        <v>164</v>
      </c>
      <c r="E31" s="1383"/>
      <c r="F31" s="1384"/>
      <c r="G31" s="1384"/>
      <c r="H31" s="1384"/>
      <c r="I31" s="1384"/>
      <c r="J31" s="1384"/>
      <c r="K31" s="1384"/>
      <c r="L31" s="1384"/>
      <c r="M31" s="1384"/>
      <c r="N31" s="1384"/>
      <c r="O31" s="1384"/>
      <c r="P31" s="1384"/>
      <c r="Q31" s="1384"/>
      <c r="R31" s="1384"/>
      <c r="S31" s="1384"/>
      <c r="T31" s="1384"/>
      <c r="U31" s="1384"/>
      <c r="V31" s="1384"/>
      <c r="W31" s="1384"/>
      <c r="X31" s="1384"/>
      <c r="Y31" s="1384"/>
      <c r="Z31" s="1384"/>
      <c r="AA31" s="1384"/>
      <c r="AB31" s="1384"/>
      <c r="AC31" s="1384"/>
      <c r="AD31" s="138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299" customFormat="1" ht="24.95" customHeight="1" thickBot="1" x14ac:dyDescent="0.3">
      <c r="A32" s="407"/>
      <c r="B32" s="408"/>
      <c r="C32" s="419"/>
      <c r="D32" s="479" t="s">
        <v>420</v>
      </c>
      <c r="E32" s="430" t="s">
        <v>239</v>
      </c>
      <c r="F32" s="724">
        <v>443</v>
      </c>
      <c r="G32" s="431">
        <v>2018</v>
      </c>
      <c r="H32" s="432">
        <v>2018</v>
      </c>
      <c r="I32" s="691">
        <f t="shared" ref="I32" si="8">J32+K32+L32+SUM(R32:AD32)</f>
        <v>3300</v>
      </c>
      <c r="J32" s="433">
        <v>0</v>
      </c>
      <c r="K32" s="434">
        <v>0</v>
      </c>
      <c r="L32" s="697">
        <f t="shared" ref="L32" si="9">M32+N32+O32+P32+Q32</f>
        <v>0</v>
      </c>
      <c r="M32" s="437">
        <v>0</v>
      </c>
      <c r="N32" s="438">
        <v>0</v>
      </c>
      <c r="O32" s="438">
        <v>0</v>
      </c>
      <c r="P32" s="435">
        <v>0</v>
      </c>
      <c r="Q32" s="434">
        <v>0</v>
      </c>
      <c r="R32" s="439">
        <v>0</v>
      </c>
      <c r="S32" s="440">
        <v>0</v>
      </c>
      <c r="T32" s="435">
        <v>0</v>
      </c>
      <c r="U32" s="434">
        <v>0</v>
      </c>
      <c r="V32" s="439">
        <v>3300</v>
      </c>
      <c r="W32" s="440">
        <v>0</v>
      </c>
      <c r="X32" s="435">
        <v>0</v>
      </c>
      <c r="Y32" s="434">
        <v>0</v>
      </c>
      <c r="Z32" s="439">
        <v>0</v>
      </c>
      <c r="AA32" s="440">
        <v>0</v>
      </c>
      <c r="AB32" s="435">
        <v>0</v>
      </c>
      <c r="AC32" s="434">
        <v>0</v>
      </c>
      <c r="AD32" s="436">
        <v>0</v>
      </c>
      <c r="AE32" s="683"/>
      <c r="AF32" s="683"/>
      <c r="AG32" s="683"/>
      <c r="AH32" s="683"/>
      <c r="AI32" s="683"/>
      <c r="AJ32" s="683"/>
      <c r="AK32" s="683"/>
      <c r="AL32" s="683"/>
      <c r="AM32" s="683"/>
      <c r="AN32" s="683"/>
      <c r="AO32" s="683"/>
      <c r="AP32" s="683"/>
      <c r="AQ32" s="683"/>
      <c r="AR32" s="683"/>
      <c r="AS32" s="683"/>
      <c r="AT32" s="683"/>
    </row>
    <row r="33" spans="1:46" s="299" customFormat="1" ht="24.95" customHeight="1" thickBot="1" x14ac:dyDescent="0.25">
      <c r="A33" s="407"/>
      <c r="B33" s="408"/>
      <c r="C33" s="419"/>
      <c r="D33" s="554" t="s">
        <v>15</v>
      </c>
      <c r="E33" s="1360"/>
      <c r="F33" s="1361"/>
      <c r="G33" s="1361"/>
      <c r="H33" s="1361"/>
      <c r="I33" s="1361"/>
      <c r="J33" s="1361"/>
      <c r="K33" s="1361"/>
      <c r="L33" s="1361"/>
      <c r="M33" s="1361"/>
      <c r="N33" s="1361"/>
      <c r="O33" s="1361"/>
      <c r="P33" s="1361"/>
      <c r="Q33" s="1361"/>
      <c r="R33" s="1361"/>
      <c r="S33" s="1361"/>
      <c r="T33" s="1361"/>
      <c r="U33" s="1361"/>
      <c r="V33" s="1361"/>
      <c r="W33" s="1361"/>
      <c r="X33" s="1361"/>
      <c r="Y33" s="1361"/>
      <c r="Z33" s="1361"/>
      <c r="AA33" s="1361"/>
      <c r="AB33" s="1361"/>
      <c r="AC33" s="1361"/>
      <c r="AD33" s="1362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299" customFormat="1" ht="30" customHeight="1" x14ac:dyDescent="0.25">
      <c r="A34" s="407"/>
      <c r="B34" s="408"/>
      <c r="C34" s="419"/>
      <c r="D34" s="857" t="s">
        <v>386</v>
      </c>
      <c r="E34" s="700" t="s">
        <v>239</v>
      </c>
      <c r="F34" s="858">
        <v>448</v>
      </c>
      <c r="G34" s="483">
        <v>2016</v>
      </c>
      <c r="H34" s="859">
        <v>2016</v>
      </c>
      <c r="I34" s="702">
        <f t="shared" ref="I34:I47" si="10">J34+K34+L34+SUM(R34:AD34)</f>
        <v>1500</v>
      </c>
      <c r="J34" s="703">
        <v>0</v>
      </c>
      <c r="K34" s="704">
        <v>0</v>
      </c>
      <c r="L34" s="705">
        <f t="shared" ref="L34:L47" si="11">M34+N34+O34+P34+Q34</f>
        <v>1500</v>
      </c>
      <c r="M34" s="706">
        <v>0</v>
      </c>
      <c r="N34" s="480">
        <v>1500</v>
      </c>
      <c r="O34" s="480">
        <v>0</v>
      </c>
      <c r="P34" s="707">
        <v>0</v>
      </c>
      <c r="Q34" s="704">
        <v>0</v>
      </c>
      <c r="R34" s="708">
        <v>0</v>
      </c>
      <c r="S34" s="709">
        <v>0</v>
      </c>
      <c r="T34" s="707">
        <v>0</v>
      </c>
      <c r="U34" s="704">
        <v>0</v>
      </c>
      <c r="V34" s="708">
        <v>0</v>
      </c>
      <c r="W34" s="709">
        <v>0</v>
      </c>
      <c r="X34" s="707">
        <v>0</v>
      </c>
      <c r="Y34" s="704">
        <v>0</v>
      </c>
      <c r="Z34" s="708">
        <v>0</v>
      </c>
      <c r="AA34" s="709">
        <v>0</v>
      </c>
      <c r="AB34" s="707">
        <v>0</v>
      </c>
      <c r="AC34" s="704">
        <v>0</v>
      </c>
      <c r="AD34" s="710">
        <v>0</v>
      </c>
      <c r="AE34" s="683"/>
      <c r="AF34" s="683"/>
      <c r="AG34" s="683"/>
      <c r="AH34" s="683"/>
      <c r="AI34" s="683"/>
      <c r="AJ34" s="683"/>
      <c r="AK34" s="683"/>
      <c r="AL34" s="683"/>
      <c r="AM34" s="683"/>
      <c r="AN34" s="683"/>
      <c r="AO34" s="683"/>
      <c r="AP34" s="683"/>
      <c r="AQ34" s="683"/>
      <c r="AR34" s="683"/>
      <c r="AS34" s="683"/>
      <c r="AT34" s="683"/>
    </row>
    <row r="35" spans="1:46" s="299" customFormat="1" ht="27.95" customHeight="1" x14ac:dyDescent="0.25">
      <c r="A35" s="407"/>
      <c r="B35" s="408"/>
      <c r="C35" s="419"/>
      <c r="D35" s="726" t="s">
        <v>387</v>
      </c>
      <c r="E35" s="430" t="s">
        <v>239</v>
      </c>
      <c r="F35" s="723">
        <v>448</v>
      </c>
      <c r="G35" s="431">
        <v>2016</v>
      </c>
      <c r="H35" s="432">
        <v>2016</v>
      </c>
      <c r="I35" s="691">
        <f t="shared" si="10"/>
        <v>6911</v>
      </c>
      <c r="J35" s="433">
        <v>0</v>
      </c>
      <c r="K35" s="434">
        <v>0</v>
      </c>
      <c r="L35" s="697">
        <f t="shared" si="11"/>
        <v>6911</v>
      </c>
      <c r="M35" s="437">
        <v>0</v>
      </c>
      <c r="N35" s="438">
        <v>6911</v>
      </c>
      <c r="O35" s="438">
        <v>0</v>
      </c>
      <c r="P35" s="435">
        <v>0</v>
      </c>
      <c r="Q35" s="434">
        <v>0</v>
      </c>
      <c r="R35" s="439">
        <v>0</v>
      </c>
      <c r="S35" s="440">
        <v>0</v>
      </c>
      <c r="T35" s="435">
        <v>0</v>
      </c>
      <c r="U35" s="434">
        <v>0</v>
      </c>
      <c r="V35" s="439">
        <v>0</v>
      </c>
      <c r="W35" s="440">
        <v>0</v>
      </c>
      <c r="X35" s="435">
        <v>0</v>
      </c>
      <c r="Y35" s="434">
        <v>0</v>
      </c>
      <c r="Z35" s="439">
        <v>0</v>
      </c>
      <c r="AA35" s="440">
        <v>0</v>
      </c>
      <c r="AB35" s="435">
        <v>0</v>
      </c>
      <c r="AC35" s="434">
        <v>0</v>
      </c>
      <c r="AD35" s="436">
        <v>0</v>
      </c>
      <c r="AE35" s="683"/>
      <c r="AF35" s="683"/>
      <c r="AG35" s="683"/>
      <c r="AH35" s="683"/>
      <c r="AI35" s="683"/>
      <c r="AJ35" s="683"/>
      <c r="AK35" s="683"/>
      <c r="AL35" s="683"/>
      <c r="AM35" s="683"/>
      <c r="AN35" s="683"/>
      <c r="AO35" s="683"/>
      <c r="AP35" s="683"/>
      <c r="AQ35" s="683"/>
      <c r="AR35" s="683"/>
      <c r="AS35" s="683"/>
      <c r="AT35" s="683"/>
    </row>
    <row r="36" spans="1:46" s="299" customFormat="1" ht="32.25" customHeight="1" x14ac:dyDescent="0.25">
      <c r="A36" s="407"/>
      <c r="B36" s="408"/>
      <c r="C36" s="419"/>
      <c r="D36" s="725" t="s">
        <v>388</v>
      </c>
      <c r="E36" s="430" t="s">
        <v>239</v>
      </c>
      <c r="F36" s="723">
        <v>448</v>
      </c>
      <c r="G36" s="431">
        <v>2016</v>
      </c>
      <c r="H36" s="432">
        <v>2016</v>
      </c>
      <c r="I36" s="691">
        <f t="shared" si="10"/>
        <v>1750</v>
      </c>
      <c r="J36" s="433">
        <v>0</v>
      </c>
      <c r="K36" s="434">
        <v>0</v>
      </c>
      <c r="L36" s="697">
        <f t="shared" si="11"/>
        <v>1750</v>
      </c>
      <c r="M36" s="437">
        <v>0</v>
      </c>
      <c r="N36" s="438">
        <v>1750</v>
      </c>
      <c r="O36" s="438">
        <v>0</v>
      </c>
      <c r="P36" s="435">
        <v>0</v>
      </c>
      <c r="Q36" s="434">
        <v>0</v>
      </c>
      <c r="R36" s="439">
        <v>0</v>
      </c>
      <c r="S36" s="440">
        <v>0</v>
      </c>
      <c r="T36" s="435">
        <v>0</v>
      </c>
      <c r="U36" s="434">
        <v>0</v>
      </c>
      <c r="V36" s="439">
        <v>0</v>
      </c>
      <c r="W36" s="440">
        <v>0</v>
      </c>
      <c r="X36" s="435">
        <v>0</v>
      </c>
      <c r="Y36" s="434">
        <v>0</v>
      </c>
      <c r="Z36" s="439">
        <v>0</v>
      </c>
      <c r="AA36" s="440">
        <v>0</v>
      </c>
      <c r="AB36" s="435">
        <v>0</v>
      </c>
      <c r="AC36" s="434">
        <v>0</v>
      </c>
      <c r="AD36" s="436">
        <v>0</v>
      </c>
      <c r="AE36" s="683"/>
      <c r="AF36" s="683"/>
      <c r="AG36" s="683"/>
      <c r="AH36" s="683"/>
      <c r="AI36" s="683"/>
      <c r="AJ36" s="683"/>
      <c r="AK36" s="683"/>
      <c r="AL36" s="683"/>
      <c r="AM36" s="683"/>
      <c r="AN36" s="683"/>
      <c r="AO36" s="683"/>
      <c r="AP36" s="683"/>
      <c r="AQ36" s="683"/>
      <c r="AR36" s="683"/>
      <c r="AS36" s="683"/>
      <c r="AT36" s="683"/>
    </row>
    <row r="37" spans="1:46" s="299" customFormat="1" ht="30.75" customHeight="1" x14ac:dyDescent="0.25">
      <c r="A37" s="407"/>
      <c r="B37" s="408"/>
      <c r="C37" s="419"/>
      <c r="D37" s="726" t="s">
        <v>389</v>
      </c>
      <c r="E37" s="430" t="s">
        <v>239</v>
      </c>
      <c r="F37" s="723">
        <v>448</v>
      </c>
      <c r="G37" s="431">
        <v>2017</v>
      </c>
      <c r="H37" s="432">
        <v>2017</v>
      </c>
      <c r="I37" s="691">
        <f t="shared" si="10"/>
        <v>12000</v>
      </c>
      <c r="J37" s="433">
        <v>0</v>
      </c>
      <c r="K37" s="434">
        <v>0</v>
      </c>
      <c r="L37" s="697">
        <f t="shared" si="11"/>
        <v>0</v>
      </c>
      <c r="M37" s="437">
        <v>0</v>
      </c>
      <c r="N37" s="438">
        <v>0</v>
      </c>
      <c r="O37" s="438">
        <v>0</v>
      </c>
      <c r="P37" s="435">
        <v>0</v>
      </c>
      <c r="Q37" s="434">
        <v>0</v>
      </c>
      <c r="R37" s="439">
        <v>12000</v>
      </c>
      <c r="S37" s="440">
        <v>0</v>
      </c>
      <c r="T37" s="435">
        <v>0</v>
      </c>
      <c r="U37" s="434">
        <v>0</v>
      </c>
      <c r="V37" s="439">
        <v>0</v>
      </c>
      <c r="W37" s="440">
        <v>0</v>
      </c>
      <c r="X37" s="435">
        <v>0</v>
      </c>
      <c r="Y37" s="434">
        <v>0</v>
      </c>
      <c r="Z37" s="439">
        <v>0</v>
      </c>
      <c r="AA37" s="440">
        <v>0</v>
      </c>
      <c r="AB37" s="435">
        <v>0</v>
      </c>
      <c r="AC37" s="434">
        <v>0</v>
      </c>
      <c r="AD37" s="436">
        <v>0</v>
      </c>
      <c r="AE37" s="683"/>
      <c r="AF37" s="683"/>
      <c r="AG37" s="683"/>
      <c r="AH37" s="683"/>
      <c r="AI37" s="683"/>
      <c r="AJ37" s="683"/>
      <c r="AK37" s="683"/>
      <c r="AL37" s="683"/>
      <c r="AM37" s="683"/>
      <c r="AN37" s="683"/>
      <c r="AO37" s="683"/>
      <c r="AP37" s="683"/>
      <c r="AQ37" s="683"/>
      <c r="AR37" s="683"/>
      <c r="AS37" s="683"/>
      <c r="AT37" s="683"/>
    </row>
    <row r="38" spans="1:46" s="299" customFormat="1" ht="30" customHeight="1" x14ac:dyDescent="0.25">
      <c r="A38" s="407"/>
      <c r="B38" s="408"/>
      <c r="C38" s="419"/>
      <c r="D38" s="726" t="s">
        <v>390</v>
      </c>
      <c r="E38" s="430" t="s">
        <v>239</v>
      </c>
      <c r="F38" s="723">
        <v>448</v>
      </c>
      <c r="G38" s="431">
        <v>2018</v>
      </c>
      <c r="H38" s="432">
        <v>2018</v>
      </c>
      <c r="I38" s="691">
        <f t="shared" si="10"/>
        <v>2400</v>
      </c>
      <c r="J38" s="433">
        <v>0</v>
      </c>
      <c r="K38" s="434">
        <v>0</v>
      </c>
      <c r="L38" s="697">
        <f t="shared" si="11"/>
        <v>0</v>
      </c>
      <c r="M38" s="437">
        <v>0</v>
      </c>
      <c r="N38" s="438">
        <v>0</v>
      </c>
      <c r="O38" s="438">
        <v>0</v>
      </c>
      <c r="P38" s="435">
        <v>0</v>
      </c>
      <c r="Q38" s="434">
        <v>0</v>
      </c>
      <c r="R38" s="439">
        <v>0</v>
      </c>
      <c r="S38" s="440">
        <v>0</v>
      </c>
      <c r="T38" s="435">
        <v>0</v>
      </c>
      <c r="U38" s="434">
        <v>0</v>
      </c>
      <c r="V38" s="439">
        <v>2400</v>
      </c>
      <c r="W38" s="440">
        <v>0</v>
      </c>
      <c r="X38" s="435">
        <v>0</v>
      </c>
      <c r="Y38" s="434">
        <v>0</v>
      </c>
      <c r="Z38" s="439">
        <v>0</v>
      </c>
      <c r="AA38" s="440">
        <v>0</v>
      </c>
      <c r="AB38" s="435">
        <v>0</v>
      </c>
      <c r="AC38" s="434">
        <v>0</v>
      </c>
      <c r="AD38" s="436">
        <v>0</v>
      </c>
      <c r="AE38" s="683"/>
      <c r="AF38" s="683"/>
      <c r="AG38" s="683"/>
      <c r="AH38" s="683"/>
      <c r="AI38" s="683"/>
      <c r="AJ38" s="683"/>
      <c r="AK38" s="683"/>
      <c r="AL38" s="683"/>
      <c r="AM38" s="683"/>
      <c r="AN38" s="683"/>
      <c r="AO38" s="683"/>
      <c r="AP38" s="683"/>
      <c r="AQ38" s="683"/>
      <c r="AR38" s="683"/>
      <c r="AS38" s="683"/>
      <c r="AT38" s="683"/>
    </row>
    <row r="39" spans="1:46" s="736" customFormat="1" ht="30.75" customHeight="1" thickBot="1" x14ac:dyDescent="0.3">
      <c r="A39" s="542"/>
      <c r="B39" s="543"/>
      <c r="C39" s="544"/>
      <c r="D39" s="860" t="s">
        <v>391</v>
      </c>
      <c r="E39" s="712" t="s">
        <v>239</v>
      </c>
      <c r="F39" s="822">
        <v>448</v>
      </c>
      <c r="G39" s="484">
        <v>2019</v>
      </c>
      <c r="H39" s="861">
        <v>2019</v>
      </c>
      <c r="I39" s="714">
        <f t="shared" si="10"/>
        <v>11000</v>
      </c>
      <c r="J39" s="715">
        <v>0</v>
      </c>
      <c r="K39" s="716">
        <v>0</v>
      </c>
      <c r="L39" s="717">
        <f t="shared" si="11"/>
        <v>0</v>
      </c>
      <c r="M39" s="718">
        <v>0</v>
      </c>
      <c r="N39" s="481">
        <v>0</v>
      </c>
      <c r="O39" s="481">
        <v>0</v>
      </c>
      <c r="P39" s="719">
        <v>0</v>
      </c>
      <c r="Q39" s="716">
        <v>0</v>
      </c>
      <c r="R39" s="720">
        <v>0</v>
      </c>
      <c r="S39" s="721">
        <v>0</v>
      </c>
      <c r="T39" s="719">
        <v>0</v>
      </c>
      <c r="U39" s="716">
        <v>0</v>
      </c>
      <c r="V39" s="720">
        <v>0</v>
      </c>
      <c r="W39" s="721">
        <v>0</v>
      </c>
      <c r="X39" s="719">
        <v>0</v>
      </c>
      <c r="Y39" s="716">
        <v>0</v>
      </c>
      <c r="Z39" s="720">
        <v>11000</v>
      </c>
      <c r="AA39" s="721">
        <v>0</v>
      </c>
      <c r="AB39" s="719">
        <v>0</v>
      </c>
      <c r="AC39" s="716">
        <v>0</v>
      </c>
      <c r="AD39" s="722">
        <v>0</v>
      </c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738" customFormat="1" ht="22.5" customHeight="1" x14ac:dyDescent="0.25">
      <c r="A40" s="68"/>
      <c r="B40" s="68"/>
      <c r="C40" s="68"/>
      <c r="D40" s="856"/>
      <c r="E40" s="737"/>
      <c r="F40" s="737"/>
      <c r="G40" s="737"/>
      <c r="H40" s="737"/>
      <c r="I40" s="735"/>
      <c r="J40" s="735"/>
      <c r="K40" s="735"/>
      <c r="L40" s="735"/>
      <c r="M40" s="735"/>
      <c r="N40" s="735"/>
      <c r="O40" s="735"/>
      <c r="P40" s="735"/>
      <c r="Q40" s="735"/>
      <c r="R40" s="735"/>
      <c r="S40" s="735"/>
      <c r="T40" s="735"/>
      <c r="U40" s="735"/>
      <c r="V40" s="735"/>
      <c r="W40" s="735"/>
      <c r="X40" s="735"/>
      <c r="Y40" s="735"/>
      <c r="Z40" s="735"/>
      <c r="AA40" s="735"/>
      <c r="AB40" s="735"/>
      <c r="AC40" s="1330" t="s">
        <v>169</v>
      </c>
      <c r="AD40" s="1330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</row>
    <row r="41" spans="1:46" s="797" customFormat="1" ht="24.75" customHeight="1" x14ac:dyDescent="0.25">
      <c r="A41" s="6"/>
      <c r="D41" s="117" t="s">
        <v>1</v>
      </c>
      <c r="E41" s="177" t="s">
        <v>200</v>
      </c>
      <c r="F41" s="177"/>
      <c r="G41" s="177"/>
      <c r="H41" s="177"/>
      <c r="I41" s="177"/>
      <c r="J41" s="168"/>
      <c r="K41" s="15"/>
      <c r="L41" s="15"/>
      <c r="M41" s="15"/>
      <c r="N41" s="15"/>
      <c r="O41" s="15"/>
      <c r="P41" s="15"/>
      <c r="Q41" s="1"/>
      <c r="AD41" s="5" t="s">
        <v>87</v>
      </c>
    </row>
    <row r="42" spans="1:46" s="797" customFormat="1" ht="15" customHeight="1" thickBot="1" x14ac:dyDescent="0.25">
      <c r="A42" s="1228" t="s">
        <v>154</v>
      </c>
      <c r="B42" s="1229"/>
      <c r="C42" s="1230"/>
      <c r="D42" s="169"/>
      <c r="I42" s="7" t="s">
        <v>59</v>
      </c>
      <c r="J42" s="7" t="s">
        <v>60</v>
      </c>
      <c r="K42" s="7" t="s">
        <v>61</v>
      </c>
      <c r="L42" s="7" t="s">
        <v>62</v>
      </c>
      <c r="M42" s="7" t="s">
        <v>63</v>
      </c>
      <c r="N42" s="7" t="s">
        <v>64</v>
      </c>
      <c r="O42" s="7" t="s">
        <v>65</v>
      </c>
      <c r="P42" s="8" t="s">
        <v>66</v>
      </c>
      <c r="Q42" s="8" t="s">
        <v>67</v>
      </c>
      <c r="R42" s="8" t="s">
        <v>68</v>
      </c>
      <c r="S42" s="8" t="s">
        <v>69</v>
      </c>
      <c r="T42" s="8" t="s">
        <v>70</v>
      </c>
      <c r="U42" s="8" t="s">
        <v>73</v>
      </c>
      <c r="V42" s="8" t="s">
        <v>78</v>
      </c>
      <c r="W42" s="8" t="s">
        <v>86</v>
      </c>
      <c r="X42" s="8" t="s">
        <v>92</v>
      </c>
      <c r="Y42" s="8" t="s">
        <v>93</v>
      </c>
      <c r="Z42" s="8" t="s">
        <v>94</v>
      </c>
      <c r="AA42" s="8" t="s">
        <v>95</v>
      </c>
      <c r="AB42" s="7" t="s">
        <v>96</v>
      </c>
      <c r="AC42" s="7" t="s">
        <v>99</v>
      </c>
      <c r="AD42" s="7" t="s">
        <v>109</v>
      </c>
    </row>
    <row r="43" spans="1:46" s="797" customFormat="1" ht="15.75" customHeight="1" thickBot="1" x14ac:dyDescent="0.25">
      <c r="A43" s="1231"/>
      <c r="B43" s="1232"/>
      <c r="C43" s="1233"/>
      <c r="D43" s="1252" t="s">
        <v>57</v>
      </c>
      <c r="E43" s="1274" t="s">
        <v>100</v>
      </c>
      <c r="F43" s="1276" t="s">
        <v>101</v>
      </c>
      <c r="G43" s="1278" t="s">
        <v>102</v>
      </c>
      <c r="H43" s="1279"/>
      <c r="I43" s="1250" t="s">
        <v>89</v>
      </c>
      <c r="J43" s="39" t="s">
        <v>98</v>
      </c>
      <c r="K43" s="39" t="s">
        <v>72</v>
      </c>
      <c r="L43" s="300" t="s">
        <v>71</v>
      </c>
      <c r="M43" s="1316" t="s">
        <v>212</v>
      </c>
      <c r="N43" s="1317"/>
      <c r="O43" s="1317"/>
      <c r="P43" s="1317"/>
      <c r="Q43" s="1318"/>
      <c r="R43" s="1293" t="s">
        <v>219</v>
      </c>
      <c r="S43" s="1294"/>
      <c r="T43" s="1294"/>
      <c r="U43" s="1294"/>
      <c r="V43" s="1294"/>
      <c r="W43" s="1294"/>
      <c r="X43" s="1294"/>
      <c r="Y43" s="1294"/>
      <c r="Z43" s="1294"/>
      <c r="AA43" s="1294"/>
      <c r="AB43" s="1294"/>
      <c r="AC43" s="1319"/>
      <c r="AD43" s="1248" t="s">
        <v>220</v>
      </c>
    </row>
    <row r="44" spans="1:46" s="797" customFormat="1" ht="15.75" customHeight="1" x14ac:dyDescent="0.2">
      <c r="A44" s="1234" t="s">
        <v>105</v>
      </c>
      <c r="B44" s="1236" t="s">
        <v>106</v>
      </c>
      <c r="C44" s="1238" t="s">
        <v>107</v>
      </c>
      <c r="D44" s="1253"/>
      <c r="E44" s="1275"/>
      <c r="F44" s="1277"/>
      <c r="G44" s="1280" t="s">
        <v>103</v>
      </c>
      <c r="H44" s="1256" t="s">
        <v>104</v>
      </c>
      <c r="I44" s="1251"/>
      <c r="J44" s="1247" t="s">
        <v>217</v>
      </c>
      <c r="K44" s="1247" t="s">
        <v>218</v>
      </c>
      <c r="L44" s="1325" t="s">
        <v>211</v>
      </c>
      <c r="M44" s="1299" t="s">
        <v>213</v>
      </c>
      <c r="N44" s="1303" t="s">
        <v>110</v>
      </c>
      <c r="O44" s="1303" t="s">
        <v>111</v>
      </c>
      <c r="P44" s="1243" t="s">
        <v>81</v>
      </c>
      <c r="Q44" s="1245" t="s">
        <v>82</v>
      </c>
      <c r="R44" s="1321" t="s">
        <v>158</v>
      </c>
      <c r="S44" s="1312"/>
      <c r="T44" s="1312"/>
      <c r="U44" s="1322"/>
      <c r="V44" s="1321" t="s">
        <v>183</v>
      </c>
      <c r="W44" s="1312"/>
      <c r="X44" s="1312"/>
      <c r="Y44" s="1313"/>
      <c r="Z44" s="1312" t="s">
        <v>215</v>
      </c>
      <c r="AA44" s="1312"/>
      <c r="AB44" s="1312"/>
      <c r="AC44" s="1313"/>
      <c r="AD44" s="1249"/>
    </row>
    <row r="45" spans="1:46" s="797" customFormat="1" ht="39" customHeight="1" thickBot="1" x14ac:dyDescent="0.25">
      <c r="A45" s="1235"/>
      <c r="B45" s="1237"/>
      <c r="C45" s="1239"/>
      <c r="D45" s="1254"/>
      <c r="E45" s="1323"/>
      <c r="F45" s="1324"/>
      <c r="G45" s="1309"/>
      <c r="H45" s="1310"/>
      <c r="I45" s="1315"/>
      <c r="J45" s="1311"/>
      <c r="K45" s="1311"/>
      <c r="L45" s="1326"/>
      <c r="M45" s="1300"/>
      <c r="N45" s="1320"/>
      <c r="O45" s="1304"/>
      <c r="P45" s="1305"/>
      <c r="Q45" s="1306"/>
      <c r="R45" s="317" t="s">
        <v>79</v>
      </c>
      <c r="S45" s="318" t="s">
        <v>88</v>
      </c>
      <c r="T45" s="174" t="s">
        <v>90</v>
      </c>
      <c r="U45" s="175" t="s">
        <v>91</v>
      </c>
      <c r="V45" s="322" t="s">
        <v>79</v>
      </c>
      <c r="W45" s="323" t="s">
        <v>88</v>
      </c>
      <c r="X45" s="174" t="s">
        <v>90</v>
      </c>
      <c r="Y45" s="175" t="s">
        <v>91</v>
      </c>
      <c r="Z45" s="322" t="s">
        <v>79</v>
      </c>
      <c r="AA45" s="323" t="s">
        <v>88</v>
      </c>
      <c r="AB45" s="174" t="s">
        <v>90</v>
      </c>
      <c r="AC45" s="176" t="s">
        <v>91</v>
      </c>
      <c r="AD45" s="1308"/>
    </row>
    <row r="46" spans="1:46" s="295" customFormat="1" ht="24.95" customHeight="1" thickBot="1" x14ac:dyDescent="0.35">
      <c r="A46" s="565"/>
      <c r="B46" s="566"/>
      <c r="C46" s="567"/>
      <c r="D46" s="855" t="s">
        <v>165</v>
      </c>
      <c r="E46" s="1363"/>
      <c r="F46" s="1364"/>
      <c r="G46" s="1364"/>
      <c r="H46" s="1364"/>
      <c r="I46" s="1364"/>
      <c r="J46" s="1364"/>
      <c r="K46" s="1364"/>
      <c r="L46" s="1364"/>
      <c r="M46" s="1364"/>
      <c r="N46" s="1364"/>
      <c r="O46" s="1364"/>
      <c r="P46" s="1364"/>
      <c r="Q46" s="1364"/>
      <c r="R46" s="1364"/>
      <c r="S46" s="1364"/>
      <c r="T46" s="1364"/>
      <c r="U46" s="1364"/>
      <c r="V46" s="1364"/>
      <c r="W46" s="1364"/>
      <c r="X46" s="1364"/>
      <c r="Y46" s="1364"/>
      <c r="Z46" s="1364"/>
      <c r="AA46" s="1364"/>
      <c r="AB46" s="1364"/>
      <c r="AC46" s="1364"/>
      <c r="AD46" s="1365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s="736" customFormat="1" ht="30" customHeight="1" thickBot="1" x14ac:dyDescent="0.3">
      <c r="A47" s="542"/>
      <c r="B47" s="543"/>
      <c r="C47" s="544"/>
      <c r="D47" s="739" t="s">
        <v>423</v>
      </c>
      <c r="E47" s="740" t="s">
        <v>229</v>
      </c>
      <c r="F47" s="741" t="s">
        <v>229</v>
      </c>
      <c r="G47" s="742">
        <v>2016</v>
      </c>
      <c r="H47" s="743">
        <v>2016</v>
      </c>
      <c r="I47" s="744">
        <f t="shared" si="10"/>
        <v>0</v>
      </c>
      <c r="J47" s="745">
        <v>0</v>
      </c>
      <c r="K47" s="572">
        <v>0</v>
      </c>
      <c r="L47" s="746">
        <f t="shared" si="11"/>
        <v>0</v>
      </c>
      <c r="M47" s="569">
        <v>0</v>
      </c>
      <c r="N47" s="570">
        <v>0</v>
      </c>
      <c r="O47" s="570">
        <v>0</v>
      </c>
      <c r="P47" s="571">
        <v>0</v>
      </c>
      <c r="Q47" s="572">
        <v>0</v>
      </c>
      <c r="R47" s="574">
        <v>0</v>
      </c>
      <c r="S47" s="573">
        <v>0</v>
      </c>
      <c r="T47" s="571">
        <v>0</v>
      </c>
      <c r="U47" s="572">
        <v>0</v>
      </c>
      <c r="V47" s="574">
        <v>0</v>
      </c>
      <c r="W47" s="573">
        <v>0</v>
      </c>
      <c r="X47" s="571">
        <v>0</v>
      </c>
      <c r="Y47" s="572">
        <v>0</v>
      </c>
      <c r="Z47" s="574">
        <v>0</v>
      </c>
      <c r="AA47" s="573">
        <v>0</v>
      </c>
      <c r="AB47" s="571">
        <v>0</v>
      </c>
      <c r="AC47" s="572">
        <v>0</v>
      </c>
      <c r="AD47" s="575">
        <v>0</v>
      </c>
      <c r="AE47" s="159"/>
      <c r="AF47" s="683"/>
      <c r="AG47" s="683"/>
      <c r="AH47" s="683"/>
      <c r="AI47" s="683"/>
      <c r="AJ47" s="683"/>
      <c r="AK47" s="683"/>
      <c r="AL47" s="683"/>
      <c r="AM47" s="683"/>
      <c r="AN47" s="683"/>
      <c r="AO47" s="683"/>
      <c r="AP47" s="683"/>
      <c r="AQ47" s="683"/>
      <c r="AR47" s="683"/>
      <c r="AS47" s="683"/>
      <c r="AT47" s="683"/>
    </row>
    <row r="48" spans="1:46" s="295" customFormat="1" ht="24.95" customHeight="1" thickBot="1" x14ac:dyDescent="0.3">
      <c r="A48" s="565"/>
      <c r="B48" s="566"/>
      <c r="C48" s="567"/>
      <c r="D48" s="457" t="s">
        <v>166</v>
      </c>
      <c r="E48" s="1372" t="s">
        <v>417</v>
      </c>
      <c r="F48" s="1373"/>
      <c r="G48" s="1373"/>
      <c r="H48" s="1373"/>
      <c r="I48" s="1373"/>
      <c r="J48" s="1373"/>
      <c r="K48" s="1373"/>
      <c r="L48" s="1373"/>
      <c r="M48" s="1373"/>
      <c r="N48" s="1373"/>
      <c r="O48" s="1373"/>
      <c r="P48" s="1373"/>
      <c r="Q48" s="1373"/>
      <c r="R48" s="1373"/>
      <c r="S48" s="1373"/>
      <c r="T48" s="1373"/>
      <c r="U48" s="1373"/>
      <c r="V48" s="1373"/>
      <c r="W48" s="1373"/>
      <c r="X48" s="1373"/>
      <c r="Y48" s="1373"/>
      <c r="Z48" s="1373"/>
      <c r="AA48" s="1373"/>
      <c r="AB48" s="1373"/>
      <c r="AC48" s="1373"/>
      <c r="AD48" s="1374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s="299" customFormat="1" ht="24.95" customHeight="1" thickBot="1" x14ac:dyDescent="0.25">
      <c r="A49" s="407"/>
      <c r="B49" s="408"/>
      <c r="C49" s="409"/>
      <c r="D49" s="1357" t="s">
        <v>16</v>
      </c>
      <c r="E49" s="1358"/>
      <c r="F49" s="1358"/>
      <c r="G49" s="1358"/>
      <c r="H49" s="1358"/>
      <c r="I49" s="1358"/>
      <c r="J49" s="1358"/>
      <c r="K49" s="1358"/>
      <c r="L49" s="1358"/>
      <c r="M49" s="1358"/>
      <c r="N49" s="1358"/>
      <c r="O49" s="1358"/>
      <c r="P49" s="1358"/>
      <c r="Q49" s="1358"/>
      <c r="R49" s="1358"/>
      <c r="S49" s="1358"/>
      <c r="T49" s="1358"/>
      <c r="U49" s="1358"/>
      <c r="V49" s="1358"/>
      <c r="W49" s="1358"/>
      <c r="X49" s="1358"/>
      <c r="Y49" s="1358"/>
      <c r="Z49" s="1358"/>
      <c r="AA49" s="1358"/>
      <c r="AB49" s="1358"/>
      <c r="AC49" s="1358"/>
      <c r="AD49" s="135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s="299" customFormat="1" ht="44.25" customHeight="1" x14ac:dyDescent="0.25">
      <c r="A50" s="559"/>
      <c r="B50" s="560"/>
      <c r="C50" s="561"/>
      <c r="D50" s="546" t="s">
        <v>424</v>
      </c>
      <c r="E50" s="53" t="s">
        <v>239</v>
      </c>
      <c r="F50" s="172">
        <v>444</v>
      </c>
      <c r="G50" s="54">
        <v>2015</v>
      </c>
      <c r="H50" s="91">
        <v>2016</v>
      </c>
      <c r="I50" s="691">
        <f>J50+K50+L50+SUM(R50:AD50)</f>
        <v>6455</v>
      </c>
      <c r="J50" s="433">
        <v>0</v>
      </c>
      <c r="K50" s="434">
        <v>4300</v>
      </c>
      <c r="L50" s="697">
        <f t="shared" ref="L50:L75" si="12">M50+N50+O50+P50+Q50</f>
        <v>2155</v>
      </c>
      <c r="M50" s="437">
        <v>0</v>
      </c>
      <c r="N50" s="438">
        <v>2155</v>
      </c>
      <c r="O50" s="438">
        <v>0</v>
      </c>
      <c r="P50" s="435">
        <v>0</v>
      </c>
      <c r="Q50" s="434">
        <v>0</v>
      </c>
      <c r="R50" s="439">
        <v>0</v>
      </c>
      <c r="S50" s="440">
        <v>0</v>
      </c>
      <c r="T50" s="435">
        <v>0</v>
      </c>
      <c r="U50" s="434">
        <v>0</v>
      </c>
      <c r="V50" s="693">
        <v>0</v>
      </c>
      <c r="W50" s="694">
        <v>0</v>
      </c>
      <c r="X50" s="435">
        <v>0</v>
      </c>
      <c r="Y50" s="434">
        <v>0</v>
      </c>
      <c r="Z50" s="693">
        <v>0</v>
      </c>
      <c r="AA50" s="694">
        <v>0</v>
      </c>
      <c r="AB50" s="435">
        <v>0</v>
      </c>
      <c r="AC50" s="434">
        <v>0</v>
      </c>
      <c r="AD50" s="436">
        <v>0</v>
      </c>
      <c r="AE50" s="683"/>
      <c r="AF50" s="683"/>
      <c r="AG50" s="683"/>
      <c r="AH50" s="683"/>
      <c r="AI50" s="683"/>
      <c r="AJ50" s="683"/>
      <c r="AK50" s="683"/>
      <c r="AL50" s="683"/>
      <c r="AM50" s="683"/>
      <c r="AN50" s="683"/>
      <c r="AO50" s="683"/>
      <c r="AP50" s="683"/>
      <c r="AQ50" s="683"/>
      <c r="AR50" s="683"/>
      <c r="AS50" s="683"/>
      <c r="AT50" s="683"/>
    </row>
    <row r="51" spans="1:46" s="299" customFormat="1" ht="27.95" customHeight="1" x14ac:dyDescent="0.25">
      <c r="A51" s="559"/>
      <c r="B51" s="560"/>
      <c r="C51" s="561"/>
      <c r="D51" s="726" t="s">
        <v>425</v>
      </c>
      <c r="E51" s="192" t="s">
        <v>239</v>
      </c>
      <c r="F51" s="687">
        <v>444</v>
      </c>
      <c r="G51" s="193">
        <v>2013</v>
      </c>
      <c r="H51" s="234">
        <v>2018</v>
      </c>
      <c r="I51" s="691">
        <f t="shared" ref="I51:I75" si="13">J51+K51+L51+SUM(R51:AD51)</f>
        <v>18433</v>
      </c>
      <c r="J51" s="727">
        <v>3433</v>
      </c>
      <c r="K51" s="728">
        <v>0</v>
      </c>
      <c r="L51" s="697">
        <f>M51+N51+O51+P51+Q51</f>
        <v>15000</v>
      </c>
      <c r="M51" s="731">
        <v>0</v>
      </c>
      <c r="N51" s="732">
        <v>15000</v>
      </c>
      <c r="O51" s="732">
        <v>0</v>
      </c>
      <c r="P51" s="729">
        <v>0</v>
      </c>
      <c r="Q51" s="728">
        <v>0</v>
      </c>
      <c r="R51" s="733">
        <v>0</v>
      </c>
      <c r="S51" s="734">
        <v>0</v>
      </c>
      <c r="T51" s="729">
        <v>0</v>
      </c>
      <c r="U51" s="728">
        <v>0</v>
      </c>
      <c r="V51" s="733">
        <v>0</v>
      </c>
      <c r="W51" s="734">
        <v>0</v>
      </c>
      <c r="X51" s="729">
        <v>0</v>
      </c>
      <c r="Y51" s="728">
        <v>0</v>
      </c>
      <c r="Z51" s="733">
        <v>0</v>
      </c>
      <c r="AA51" s="734">
        <v>0</v>
      </c>
      <c r="AB51" s="729">
        <v>0</v>
      </c>
      <c r="AC51" s="728">
        <v>0</v>
      </c>
      <c r="AD51" s="730">
        <v>0</v>
      </c>
      <c r="AE51" s="683"/>
      <c r="AF51" s="683"/>
      <c r="AG51" s="683"/>
      <c r="AH51" s="683"/>
      <c r="AI51" s="683"/>
      <c r="AJ51" s="683"/>
      <c r="AK51" s="683"/>
      <c r="AL51" s="683"/>
      <c r="AM51" s="683"/>
      <c r="AN51" s="683"/>
      <c r="AO51" s="683"/>
      <c r="AP51" s="683"/>
      <c r="AQ51" s="683"/>
      <c r="AR51" s="683"/>
      <c r="AS51" s="683"/>
      <c r="AT51" s="683"/>
    </row>
    <row r="52" spans="1:46" s="299" customFormat="1" ht="27.95" customHeight="1" x14ac:dyDescent="0.25">
      <c r="A52" s="559"/>
      <c r="B52" s="560"/>
      <c r="C52" s="561"/>
      <c r="D52" s="476" t="s">
        <v>426</v>
      </c>
      <c r="E52" s="192" t="s">
        <v>239</v>
      </c>
      <c r="F52" s="687">
        <v>444</v>
      </c>
      <c r="G52" s="193">
        <v>2016</v>
      </c>
      <c r="H52" s="234">
        <v>2018</v>
      </c>
      <c r="I52" s="691">
        <f>J52+K52+L52+SUM(R52:AD52)</f>
        <v>100000</v>
      </c>
      <c r="J52" s="727">
        <v>0</v>
      </c>
      <c r="K52" s="728">
        <v>0</v>
      </c>
      <c r="L52" s="697">
        <f t="shared" si="12"/>
        <v>100000</v>
      </c>
      <c r="M52" s="731">
        <v>0</v>
      </c>
      <c r="N52" s="732">
        <v>100000</v>
      </c>
      <c r="O52" s="732">
        <v>0</v>
      </c>
      <c r="P52" s="729">
        <v>0</v>
      </c>
      <c r="Q52" s="728">
        <v>0</v>
      </c>
      <c r="R52" s="733">
        <v>0</v>
      </c>
      <c r="S52" s="734">
        <v>0</v>
      </c>
      <c r="T52" s="729">
        <v>0</v>
      </c>
      <c r="U52" s="728">
        <v>0</v>
      </c>
      <c r="V52" s="733">
        <v>0</v>
      </c>
      <c r="W52" s="734">
        <v>0</v>
      </c>
      <c r="X52" s="729">
        <v>0</v>
      </c>
      <c r="Y52" s="728">
        <v>0</v>
      </c>
      <c r="Z52" s="733">
        <v>0</v>
      </c>
      <c r="AA52" s="734">
        <v>0</v>
      </c>
      <c r="AB52" s="729">
        <v>0</v>
      </c>
      <c r="AC52" s="728">
        <v>0</v>
      </c>
      <c r="AD52" s="730">
        <v>0</v>
      </c>
      <c r="AE52" s="683"/>
      <c r="AF52" s="683"/>
      <c r="AG52" s="683"/>
      <c r="AH52" s="683"/>
      <c r="AI52" s="683"/>
      <c r="AJ52" s="683"/>
      <c r="AK52" s="683"/>
      <c r="AL52" s="683"/>
      <c r="AM52" s="683"/>
      <c r="AN52" s="683"/>
      <c r="AO52" s="683"/>
      <c r="AP52" s="683"/>
      <c r="AQ52" s="683"/>
      <c r="AR52" s="683"/>
      <c r="AS52" s="683"/>
      <c r="AT52" s="683"/>
    </row>
    <row r="53" spans="1:46" s="299" customFormat="1" ht="27.95" customHeight="1" x14ac:dyDescent="0.25">
      <c r="A53" s="559"/>
      <c r="B53" s="560"/>
      <c r="C53" s="561"/>
      <c r="D53" s="476" t="s">
        <v>394</v>
      </c>
      <c r="E53" s="192" t="s">
        <v>239</v>
      </c>
      <c r="F53" s="172">
        <v>444</v>
      </c>
      <c r="G53" s="193">
        <v>2016</v>
      </c>
      <c r="H53" s="234">
        <v>2016</v>
      </c>
      <c r="I53" s="691">
        <f t="shared" si="13"/>
        <v>1995</v>
      </c>
      <c r="J53" s="727">
        <v>0</v>
      </c>
      <c r="K53" s="728">
        <v>0</v>
      </c>
      <c r="L53" s="697">
        <f t="shared" si="12"/>
        <v>1995</v>
      </c>
      <c r="M53" s="731">
        <v>0</v>
      </c>
      <c r="N53" s="732">
        <v>1995</v>
      </c>
      <c r="O53" s="732">
        <v>0</v>
      </c>
      <c r="P53" s="729">
        <v>0</v>
      </c>
      <c r="Q53" s="728">
        <v>0</v>
      </c>
      <c r="R53" s="733">
        <v>0</v>
      </c>
      <c r="S53" s="734">
        <v>0</v>
      </c>
      <c r="T53" s="729">
        <v>0</v>
      </c>
      <c r="U53" s="728">
        <v>0</v>
      </c>
      <c r="V53" s="733">
        <v>0</v>
      </c>
      <c r="W53" s="734">
        <v>0</v>
      </c>
      <c r="X53" s="729">
        <v>0</v>
      </c>
      <c r="Y53" s="728">
        <v>0</v>
      </c>
      <c r="Z53" s="733">
        <v>0</v>
      </c>
      <c r="AA53" s="734">
        <v>0</v>
      </c>
      <c r="AB53" s="729">
        <v>0</v>
      </c>
      <c r="AC53" s="728">
        <v>0</v>
      </c>
      <c r="AD53" s="730">
        <v>0</v>
      </c>
      <c r="AE53" s="683"/>
      <c r="AF53" s="683"/>
      <c r="AG53" s="683"/>
      <c r="AH53" s="683"/>
      <c r="AI53" s="683"/>
      <c r="AJ53" s="683"/>
      <c r="AK53" s="683"/>
      <c r="AL53" s="683"/>
      <c r="AM53" s="683"/>
      <c r="AN53" s="683"/>
      <c r="AO53" s="683"/>
      <c r="AP53" s="683"/>
      <c r="AQ53" s="683"/>
      <c r="AR53" s="683"/>
      <c r="AS53" s="683"/>
      <c r="AT53" s="683"/>
    </row>
    <row r="54" spans="1:46" s="299" customFormat="1" ht="27" customHeight="1" x14ac:dyDescent="0.25">
      <c r="A54" s="559"/>
      <c r="B54" s="560"/>
      <c r="C54" s="561"/>
      <c r="D54" s="476" t="s">
        <v>395</v>
      </c>
      <c r="E54" s="192" t="s">
        <v>239</v>
      </c>
      <c r="F54" s="687">
        <v>444</v>
      </c>
      <c r="G54" s="193">
        <v>2016</v>
      </c>
      <c r="H54" s="234">
        <v>2016</v>
      </c>
      <c r="I54" s="691">
        <f t="shared" si="13"/>
        <v>655</v>
      </c>
      <c r="J54" s="727">
        <v>0</v>
      </c>
      <c r="K54" s="728">
        <v>0</v>
      </c>
      <c r="L54" s="697">
        <f t="shared" si="12"/>
        <v>655</v>
      </c>
      <c r="M54" s="731">
        <v>0</v>
      </c>
      <c r="N54" s="732">
        <v>655</v>
      </c>
      <c r="O54" s="732">
        <v>0</v>
      </c>
      <c r="P54" s="729">
        <v>0</v>
      </c>
      <c r="Q54" s="728">
        <v>0</v>
      </c>
      <c r="R54" s="733">
        <v>0</v>
      </c>
      <c r="S54" s="734">
        <v>0</v>
      </c>
      <c r="T54" s="729">
        <v>0</v>
      </c>
      <c r="U54" s="728">
        <v>0</v>
      </c>
      <c r="V54" s="733">
        <v>0</v>
      </c>
      <c r="W54" s="734">
        <v>0</v>
      </c>
      <c r="X54" s="729">
        <v>0</v>
      </c>
      <c r="Y54" s="728">
        <v>0</v>
      </c>
      <c r="Z54" s="733">
        <v>0</v>
      </c>
      <c r="AA54" s="734">
        <v>0</v>
      </c>
      <c r="AB54" s="729">
        <v>0</v>
      </c>
      <c r="AC54" s="728">
        <v>0</v>
      </c>
      <c r="AD54" s="730">
        <v>0</v>
      </c>
      <c r="AE54" s="683"/>
      <c r="AF54" s="683"/>
      <c r="AG54" s="683"/>
      <c r="AH54" s="683"/>
      <c r="AI54" s="683"/>
      <c r="AJ54" s="683"/>
      <c r="AK54" s="683"/>
      <c r="AL54" s="683"/>
      <c r="AM54" s="683"/>
      <c r="AN54" s="683"/>
      <c r="AO54" s="683"/>
      <c r="AP54" s="683"/>
      <c r="AQ54" s="683"/>
      <c r="AR54" s="683"/>
      <c r="AS54" s="683"/>
      <c r="AT54" s="683"/>
    </row>
    <row r="55" spans="1:46" s="299" customFormat="1" ht="27" customHeight="1" x14ac:dyDescent="0.25">
      <c r="A55" s="559"/>
      <c r="B55" s="560"/>
      <c r="C55" s="561"/>
      <c r="D55" s="476" t="s">
        <v>396</v>
      </c>
      <c r="E55" s="192" t="s">
        <v>239</v>
      </c>
      <c r="F55" s="172">
        <v>444</v>
      </c>
      <c r="G55" s="193">
        <v>2016</v>
      </c>
      <c r="H55" s="234">
        <v>2016</v>
      </c>
      <c r="I55" s="691">
        <f t="shared" si="13"/>
        <v>530</v>
      </c>
      <c r="J55" s="727">
        <v>0</v>
      </c>
      <c r="K55" s="728">
        <v>0</v>
      </c>
      <c r="L55" s="697">
        <f t="shared" si="12"/>
        <v>530</v>
      </c>
      <c r="M55" s="731">
        <v>0</v>
      </c>
      <c r="N55" s="732">
        <v>530</v>
      </c>
      <c r="O55" s="732">
        <v>0</v>
      </c>
      <c r="P55" s="729">
        <v>0</v>
      </c>
      <c r="Q55" s="728">
        <v>0</v>
      </c>
      <c r="R55" s="733">
        <v>0</v>
      </c>
      <c r="S55" s="734">
        <v>0</v>
      </c>
      <c r="T55" s="729">
        <v>0</v>
      </c>
      <c r="U55" s="728">
        <v>0</v>
      </c>
      <c r="V55" s="733">
        <v>0</v>
      </c>
      <c r="W55" s="734">
        <v>0</v>
      </c>
      <c r="X55" s="729">
        <v>0</v>
      </c>
      <c r="Y55" s="728">
        <v>0</v>
      </c>
      <c r="Z55" s="733">
        <v>0</v>
      </c>
      <c r="AA55" s="734">
        <v>0</v>
      </c>
      <c r="AB55" s="729">
        <v>0</v>
      </c>
      <c r="AC55" s="728">
        <v>0</v>
      </c>
      <c r="AD55" s="730">
        <v>0</v>
      </c>
      <c r="AE55" s="683"/>
      <c r="AF55" s="683"/>
      <c r="AG55" s="683"/>
      <c r="AH55" s="683"/>
      <c r="AI55" s="683"/>
      <c r="AJ55" s="683"/>
      <c r="AK55" s="683"/>
      <c r="AL55" s="683"/>
      <c r="AM55" s="683"/>
      <c r="AN55" s="683"/>
      <c r="AO55" s="683"/>
      <c r="AP55" s="683"/>
      <c r="AQ55" s="683"/>
      <c r="AR55" s="683"/>
      <c r="AS55" s="683"/>
      <c r="AT55" s="683"/>
    </row>
    <row r="56" spans="1:46" s="299" customFormat="1" ht="28.5" customHeight="1" x14ac:dyDescent="0.25">
      <c r="A56" s="559"/>
      <c r="B56" s="560"/>
      <c r="C56" s="561"/>
      <c r="D56" s="476" t="s">
        <v>397</v>
      </c>
      <c r="E56" s="192" t="s">
        <v>239</v>
      </c>
      <c r="F56" s="687">
        <v>444</v>
      </c>
      <c r="G56" s="193">
        <v>2016</v>
      </c>
      <c r="H56" s="234">
        <v>2016</v>
      </c>
      <c r="I56" s="691">
        <f t="shared" si="13"/>
        <v>1500</v>
      </c>
      <c r="J56" s="727">
        <v>0</v>
      </c>
      <c r="K56" s="728">
        <v>0</v>
      </c>
      <c r="L56" s="697">
        <f t="shared" si="12"/>
        <v>1500</v>
      </c>
      <c r="M56" s="731">
        <v>0</v>
      </c>
      <c r="N56" s="732">
        <v>1500</v>
      </c>
      <c r="O56" s="732">
        <v>0</v>
      </c>
      <c r="P56" s="729">
        <v>0</v>
      </c>
      <c r="Q56" s="728">
        <v>0</v>
      </c>
      <c r="R56" s="733">
        <v>0</v>
      </c>
      <c r="S56" s="734">
        <v>0</v>
      </c>
      <c r="T56" s="729">
        <v>0</v>
      </c>
      <c r="U56" s="728">
        <v>0</v>
      </c>
      <c r="V56" s="733">
        <v>0</v>
      </c>
      <c r="W56" s="734">
        <v>0</v>
      </c>
      <c r="X56" s="729">
        <v>0</v>
      </c>
      <c r="Y56" s="728">
        <v>0</v>
      </c>
      <c r="Z56" s="733">
        <v>0</v>
      </c>
      <c r="AA56" s="734">
        <v>0</v>
      </c>
      <c r="AB56" s="729">
        <v>0</v>
      </c>
      <c r="AC56" s="728">
        <v>0</v>
      </c>
      <c r="AD56" s="730">
        <v>0</v>
      </c>
      <c r="AE56" s="683"/>
      <c r="AF56" s="683"/>
      <c r="AG56" s="683"/>
      <c r="AH56" s="683"/>
      <c r="AI56" s="683"/>
      <c r="AJ56" s="683"/>
      <c r="AK56" s="683"/>
      <c r="AL56" s="683"/>
      <c r="AM56" s="683"/>
      <c r="AN56" s="683"/>
      <c r="AO56" s="683"/>
      <c r="AP56" s="683"/>
      <c r="AQ56" s="683"/>
      <c r="AR56" s="683"/>
      <c r="AS56" s="683"/>
      <c r="AT56" s="683"/>
    </row>
    <row r="57" spans="1:46" s="299" customFormat="1" ht="27" customHeight="1" x14ac:dyDescent="0.25">
      <c r="A57" s="559"/>
      <c r="B57" s="560"/>
      <c r="C57" s="561"/>
      <c r="D57" s="476" t="s">
        <v>398</v>
      </c>
      <c r="E57" s="192" t="s">
        <v>239</v>
      </c>
      <c r="F57" s="172">
        <v>444</v>
      </c>
      <c r="G57" s="193">
        <v>2016</v>
      </c>
      <c r="H57" s="234">
        <v>2016</v>
      </c>
      <c r="I57" s="691">
        <f t="shared" si="13"/>
        <v>650</v>
      </c>
      <c r="J57" s="727">
        <v>0</v>
      </c>
      <c r="K57" s="728">
        <v>0</v>
      </c>
      <c r="L57" s="697">
        <f t="shared" si="12"/>
        <v>650</v>
      </c>
      <c r="M57" s="731">
        <v>0</v>
      </c>
      <c r="N57" s="732">
        <v>650</v>
      </c>
      <c r="O57" s="732">
        <v>0</v>
      </c>
      <c r="P57" s="729">
        <v>0</v>
      </c>
      <c r="Q57" s="728">
        <v>0</v>
      </c>
      <c r="R57" s="733">
        <v>0</v>
      </c>
      <c r="S57" s="734">
        <v>0</v>
      </c>
      <c r="T57" s="729">
        <v>0</v>
      </c>
      <c r="U57" s="728">
        <v>0</v>
      </c>
      <c r="V57" s="733">
        <v>0</v>
      </c>
      <c r="W57" s="734">
        <v>0</v>
      </c>
      <c r="X57" s="729">
        <v>0</v>
      </c>
      <c r="Y57" s="728">
        <v>0</v>
      </c>
      <c r="Z57" s="733">
        <v>0</v>
      </c>
      <c r="AA57" s="734">
        <v>0</v>
      </c>
      <c r="AB57" s="729">
        <v>0</v>
      </c>
      <c r="AC57" s="728">
        <v>0</v>
      </c>
      <c r="AD57" s="730">
        <v>0</v>
      </c>
      <c r="AE57" s="683"/>
      <c r="AF57" s="683"/>
      <c r="AG57" s="683"/>
      <c r="AH57" s="683"/>
      <c r="AI57" s="683"/>
      <c r="AJ57" s="683"/>
      <c r="AK57" s="683"/>
      <c r="AL57" s="683"/>
      <c r="AM57" s="683"/>
      <c r="AN57" s="683"/>
      <c r="AO57" s="683"/>
      <c r="AP57" s="683"/>
      <c r="AQ57" s="683"/>
      <c r="AR57" s="683"/>
      <c r="AS57" s="683"/>
      <c r="AT57" s="683"/>
    </row>
    <row r="58" spans="1:46" s="299" customFormat="1" ht="27.95" customHeight="1" x14ac:dyDescent="0.25">
      <c r="A58" s="559"/>
      <c r="B58" s="560"/>
      <c r="C58" s="561"/>
      <c r="D58" s="476" t="s">
        <v>399</v>
      </c>
      <c r="E58" s="192" t="s">
        <v>239</v>
      </c>
      <c r="F58" s="687">
        <v>444</v>
      </c>
      <c r="G58" s="193">
        <v>2016</v>
      </c>
      <c r="H58" s="234">
        <v>2016</v>
      </c>
      <c r="I58" s="691">
        <f t="shared" si="13"/>
        <v>6534</v>
      </c>
      <c r="J58" s="727">
        <v>0</v>
      </c>
      <c r="K58" s="728">
        <v>0</v>
      </c>
      <c r="L58" s="697">
        <f t="shared" si="12"/>
        <v>6534</v>
      </c>
      <c r="M58" s="731">
        <v>0</v>
      </c>
      <c r="N58" s="732">
        <v>6534</v>
      </c>
      <c r="O58" s="732">
        <v>0</v>
      </c>
      <c r="P58" s="729">
        <v>0</v>
      </c>
      <c r="Q58" s="728">
        <v>0</v>
      </c>
      <c r="R58" s="733">
        <v>0</v>
      </c>
      <c r="S58" s="734">
        <v>0</v>
      </c>
      <c r="T58" s="729">
        <v>0</v>
      </c>
      <c r="U58" s="728">
        <v>0</v>
      </c>
      <c r="V58" s="733">
        <v>0</v>
      </c>
      <c r="W58" s="734">
        <v>0</v>
      </c>
      <c r="X58" s="729">
        <v>0</v>
      </c>
      <c r="Y58" s="728">
        <v>0</v>
      </c>
      <c r="Z58" s="733">
        <v>0</v>
      </c>
      <c r="AA58" s="734">
        <v>0</v>
      </c>
      <c r="AB58" s="729">
        <v>0</v>
      </c>
      <c r="AC58" s="728">
        <v>0</v>
      </c>
      <c r="AD58" s="730">
        <v>0</v>
      </c>
      <c r="AE58" s="683"/>
      <c r="AF58" s="683"/>
      <c r="AG58" s="683"/>
      <c r="AH58" s="683"/>
      <c r="AI58" s="683"/>
      <c r="AJ58" s="683"/>
      <c r="AK58" s="683"/>
      <c r="AL58" s="683"/>
      <c r="AM58" s="683"/>
      <c r="AN58" s="683"/>
      <c r="AO58" s="683"/>
      <c r="AP58" s="683"/>
      <c r="AQ58" s="683"/>
      <c r="AR58" s="683"/>
      <c r="AS58" s="683"/>
      <c r="AT58" s="683"/>
    </row>
    <row r="59" spans="1:46" s="299" customFormat="1" ht="27.95" customHeight="1" x14ac:dyDescent="0.25">
      <c r="A59" s="559"/>
      <c r="B59" s="560"/>
      <c r="C59" s="561"/>
      <c r="D59" s="726" t="s">
        <v>400</v>
      </c>
      <c r="E59" s="192" t="s">
        <v>239</v>
      </c>
      <c r="F59" s="172">
        <v>444</v>
      </c>
      <c r="G59" s="193">
        <v>2016</v>
      </c>
      <c r="H59" s="234">
        <v>2016</v>
      </c>
      <c r="I59" s="691">
        <f t="shared" si="13"/>
        <v>37091</v>
      </c>
      <c r="J59" s="727">
        <v>0</v>
      </c>
      <c r="K59" s="728">
        <v>0</v>
      </c>
      <c r="L59" s="697">
        <f t="shared" si="12"/>
        <v>37091</v>
      </c>
      <c r="M59" s="731">
        <v>0</v>
      </c>
      <c r="N59" s="732">
        <v>37091</v>
      </c>
      <c r="O59" s="732">
        <v>0</v>
      </c>
      <c r="P59" s="729">
        <v>0</v>
      </c>
      <c r="Q59" s="728">
        <v>0</v>
      </c>
      <c r="R59" s="733">
        <v>0</v>
      </c>
      <c r="S59" s="734">
        <v>0</v>
      </c>
      <c r="T59" s="729">
        <v>0</v>
      </c>
      <c r="U59" s="728">
        <v>0</v>
      </c>
      <c r="V59" s="733">
        <v>0</v>
      </c>
      <c r="W59" s="734">
        <v>0</v>
      </c>
      <c r="X59" s="729">
        <v>0</v>
      </c>
      <c r="Y59" s="728">
        <v>0</v>
      </c>
      <c r="Z59" s="733">
        <v>0</v>
      </c>
      <c r="AA59" s="734">
        <v>0</v>
      </c>
      <c r="AB59" s="729">
        <v>0</v>
      </c>
      <c r="AC59" s="728">
        <v>0</v>
      </c>
      <c r="AD59" s="730">
        <v>0</v>
      </c>
      <c r="AE59" s="683"/>
      <c r="AF59" s="683"/>
      <c r="AG59" s="683"/>
      <c r="AH59" s="683"/>
      <c r="AI59" s="683"/>
      <c r="AJ59" s="683"/>
      <c r="AK59" s="683"/>
      <c r="AL59" s="683"/>
      <c r="AM59" s="683"/>
      <c r="AN59" s="683"/>
      <c r="AO59" s="683"/>
      <c r="AP59" s="683"/>
      <c r="AQ59" s="683"/>
      <c r="AR59" s="683"/>
      <c r="AS59" s="683"/>
      <c r="AT59" s="683"/>
    </row>
    <row r="60" spans="1:46" s="299" customFormat="1" ht="27" customHeight="1" x14ac:dyDescent="0.25">
      <c r="A60" s="559"/>
      <c r="B60" s="560"/>
      <c r="C60" s="561"/>
      <c r="D60" s="476" t="s">
        <v>401</v>
      </c>
      <c r="E60" s="192" t="s">
        <v>239</v>
      </c>
      <c r="F60" s="687">
        <v>444</v>
      </c>
      <c r="G60" s="193">
        <v>2016</v>
      </c>
      <c r="H60" s="234">
        <v>2016</v>
      </c>
      <c r="I60" s="691">
        <f t="shared" si="13"/>
        <v>300</v>
      </c>
      <c r="J60" s="727">
        <v>0</v>
      </c>
      <c r="K60" s="728">
        <v>0</v>
      </c>
      <c r="L60" s="697">
        <f t="shared" si="12"/>
        <v>300</v>
      </c>
      <c r="M60" s="731">
        <v>0</v>
      </c>
      <c r="N60" s="732">
        <v>300</v>
      </c>
      <c r="O60" s="732">
        <v>0</v>
      </c>
      <c r="P60" s="729">
        <v>0</v>
      </c>
      <c r="Q60" s="728">
        <v>0</v>
      </c>
      <c r="R60" s="733">
        <v>0</v>
      </c>
      <c r="S60" s="734">
        <v>0</v>
      </c>
      <c r="T60" s="729">
        <v>0</v>
      </c>
      <c r="U60" s="728">
        <v>0</v>
      </c>
      <c r="V60" s="733">
        <v>0</v>
      </c>
      <c r="W60" s="734">
        <v>0</v>
      </c>
      <c r="X60" s="729">
        <v>0</v>
      </c>
      <c r="Y60" s="728">
        <v>0</v>
      </c>
      <c r="Z60" s="733">
        <v>0</v>
      </c>
      <c r="AA60" s="734">
        <v>0</v>
      </c>
      <c r="AB60" s="729">
        <v>0</v>
      </c>
      <c r="AC60" s="728">
        <v>0</v>
      </c>
      <c r="AD60" s="730">
        <v>0</v>
      </c>
      <c r="AE60" s="683"/>
      <c r="AF60" s="683"/>
      <c r="AG60" s="683"/>
      <c r="AH60" s="683"/>
      <c r="AI60" s="683"/>
      <c r="AJ60" s="683"/>
      <c r="AK60" s="683"/>
      <c r="AL60" s="683"/>
      <c r="AM60" s="683"/>
      <c r="AN60" s="683"/>
      <c r="AO60" s="683"/>
      <c r="AP60" s="683"/>
      <c r="AQ60" s="683"/>
      <c r="AR60" s="683"/>
      <c r="AS60" s="683"/>
      <c r="AT60" s="683"/>
    </row>
    <row r="61" spans="1:46" s="299" customFormat="1" ht="27" customHeight="1" x14ac:dyDescent="0.25">
      <c r="A61" s="559"/>
      <c r="B61" s="560"/>
      <c r="C61" s="561"/>
      <c r="D61" s="476" t="s">
        <v>402</v>
      </c>
      <c r="E61" s="192" t="s">
        <v>239</v>
      </c>
      <c r="F61" s="172">
        <v>444</v>
      </c>
      <c r="G61" s="193">
        <v>2016</v>
      </c>
      <c r="H61" s="234">
        <v>2016</v>
      </c>
      <c r="I61" s="691">
        <f t="shared" si="13"/>
        <v>2000</v>
      </c>
      <c r="J61" s="727">
        <v>0</v>
      </c>
      <c r="K61" s="728">
        <v>0</v>
      </c>
      <c r="L61" s="697">
        <f t="shared" si="12"/>
        <v>2000</v>
      </c>
      <c r="M61" s="731">
        <v>0</v>
      </c>
      <c r="N61" s="732">
        <v>2000</v>
      </c>
      <c r="O61" s="732">
        <v>0</v>
      </c>
      <c r="P61" s="729">
        <v>0</v>
      </c>
      <c r="Q61" s="728">
        <v>0</v>
      </c>
      <c r="R61" s="733">
        <v>0</v>
      </c>
      <c r="S61" s="734">
        <v>0</v>
      </c>
      <c r="T61" s="729">
        <v>0</v>
      </c>
      <c r="U61" s="728">
        <v>0</v>
      </c>
      <c r="V61" s="733">
        <v>0</v>
      </c>
      <c r="W61" s="734">
        <v>0</v>
      </c>
      <c r="X61" s="729">
        <v>0</v>
      </c>
      <c r="Y61" s="728">
        <v>0</v>
      </c>
      <c r="Z61" s="733">
        <v>0</v>
      </c>
      <c r="AA61" s="734">
        <v>0</v>
      </c>
      <c r="AB61" s="729">
        <v>0</v>
      </c>
      <c r="AC61" s="728">
        <v>0</v>
      </c>
      <c r="AD61" s="730">
        <v>0</v>
      </c>
      <c r="AE61" s="683"/>
      <c r="AF61" s="683"/>
      <c r="AG61" s="683"/>
      <c r="AH61" s="683"/>
      <c r="AI61" s="683"/>
      <c r="AJ61" s="683"/>
      <c r="AK61" s="683"/>
      <c r="AL61" s="683"/>
      <c r="AM61" s="683"/>
      <c r="AN61" s="683"/>
      <c r="AO61" s="683"/>
      <c r="AP61" s="683"/>
      <c r="AQ61" s="683"/>
      <c r="AR61" s="683"/>
      <c r="AS61" s="683"/>
      <c r="AT61" s="683"/>
    </row>
    <row r="62" spans="1:46" s="299" customFormat="1" ht="27" customHeight="1" x14ac:dyDescent="0.25">
      <c r="A62" s="559"/>
      <c r="B62" s="560"/>
      <c r="C62" s="561"/>
      <c r="D62" s="476" t="s">
        <v>403</v>
      </c>
      <c r="E62" s="192" t="s">
        <v>239</v>
      </c>
      <c r="F62" s="687">
        <v>444</v>
      </c>
      <c r="G62" s="193">
        <v>2017</v>
      </c>
      <c r="H62" s="234">
        <v>2017</v>
      </c>
      <c r="I62" s="691">
        <f t="shared" si="13"/>
        <v>900</v>
      </c>
      <c r="J62" s="727">
        <v>0</v>
      </c>
      <c r="K62" s="728">
        <v>0</v>
      </c>
      <c r="L62" s="697">
        <f t="shared" si="12"/>
        <v>0</v>
      </c>
      <c r="M62" s="731">
        <v>0</v>
      </c>
      <c r="N62" s="732">
        <v>0</v>
      </c>
      <c r="O62" s="732">
        <v>0</v>
      </c>
      <c r="P62" s="729">
        <v>0</v>
      </c>
      <c r="Q62" s="728">
        <v>0</v>
      </c>
      <c r="R62" s="733">
        <v>900</v>
      </c>
      <c r="S62" s="734">
        <v>0</v>
      </c>
      <c r="T62" s="729">
        <v>0</v>
      </c>
      <c r="U62" s="728">
        <v>0</v>
      </c>
      <c r="V62" s="733">
        <v>0</v>
      </c>
      <c r="W62" s="734">
        <v>0</v>
      </c>
      <c r="X62" s="729">
        <v>0</v>
      </c>
      <c r="Y62" s="728">
        <v>0</v>
      </c>
      <c r="Z62" s="733">
        <v>0</v>
      </c>
      <c r="AA62" s="734">
        <v>0</v>
      </c>
      <c r="AB62" s="729">
        <v>0</v>
      </c>
      <c r="AC62" s="728">
        <v>0</v>
      </c>
      <c r="AD62" s="730">
        <v>0</v>
      </c>
      <c r="AE62" s="683"/>
      <c r="AF62" s="683"/>
      <c r="AG62" s="683"/>
      <c r="AH62" s="683"/>
      <c r="AI62" s="683"/>
      <c r="AJ62" s="683"/>
      <c r="AK62" s="683"/>
      <c r="AL62" s="683"/>
      <c r="AM62" s="683"/>
      <c r="AN62" s="683"/>
      <c r="AO62" s="683"/>
      <c r="AP62" s="683"/>
      <c r="AQ62" s="683"/>
      <c r="AR62" s="683"/>
      <c r="AS62" s="683"/>
      <c r="AT62" s="683"/>
    </row>
    <row r="63" spans="1:46" s="299" customFormat="1" ht="27.95" customHeight="1" x14ac:dyDescent="0.25">
      <c r="A63" s="559"/>
      <c r="B63" s="560"/>
      <c r="C63" s="561"/>
      <c r="D63" s="476" t="s">
        <v>404</v>
      </c>
      <c r="E63" s="192" t="s">
        <v>239</v>
      </c>
      <c r="F63" s="172">
        <v>444</v>
      </c>
      <c r="G63" s="193">
        <v>2017</v>
      </c>
      <c r="H63" s="234">
        <v>2017</v>
      </c>
      <c r="I63" s="691">
        <f t="shared" si="13"/>
        <v>3000</v>
      </c>
      <c r="J63" s="727">
        <v>0</v>
      </c>
      <c r="K63" s="728">
        <v>0</v>
      </c>
      <c r="L63" s="697">
        <f t="shared" si="12"/>
        <v>0</v>
      </c>
      <c r="M63" s="731">
        <v>0</v>
      </c>
      <c r="N63" s="732">
        <v>0</v>
      </c>
      <c r="O63" s="732">
        <v>0</v>
      </c>
      <c r="P63" s="729">
        <v>0</v>
      </c>
      <c r="Q63" s="728">
        <v>0</v>
      </c>
      <c r="R63" s="733">
        <v>3000</v>
      </c>
      <c r="S63" s="734">
        <v>0</v>
      </c>
      <c r="T63" s="729">
        <v>0</v>
      </c>
      <c r="U63" s="728">
        <v>0</v>
      </c>
      <c r="V63" s="733">
        <v>0</v>
      </c>
      <c r="W63" s="734">
        <v>0</v>
      </c>
      <c r="X63" s="729">
        <v>0</v>
      </c>
      <c r="Y63" s="728">
        <v>0</v>
      </c>
      <c r="Z63" s="733">
        <v>0</v>
      </c>
      <c r="AA63" s="734">
        <v>0</v>
      </c>
      <c r="AB63" s="729">
        <v>0</v>
      </c>
      <c r="AC63" s="728">
        <v>0</v>
      </c>
      <c r="AD63" s="730">
        <v>0</v>
      </c>
      <c r="AE63" s="683"/>
      <c r="AF63" s="683"/>
      <c r="AG63" s="683"/>
      <c r="AH63" s="683"/>
      <c r="AI63" s="683"/>
      <c r="AJ63" s="683"/>
      <c r="AK63" s="683"/>
      <c r="AL63" s="683"/>
      <c r="AM63" s="683"/>
      <c r="AN63" s="683"/>
      <c r="AO63" s="683"/>
      <c r="AP63" s="683"/>
      <c r="AQ63" s="683"/>
      <c r="AR63" s="683"/>
      <c r="AS63" s="683"/>
      <c r="AT63" s="683"/>
    </row>
    <row r="64" spans="1:46" s="299" customFormat="1" ht="27.95" customHeight="1" x14ac:dyDescent="0.25">
      <c r="A64" s="559"/>
      <c r="B64" s="560"/>
      <c r="C64" s="561"/>
      <c r="D64" s="476" t="s">
        <v>405</v>
      </c>
      <c r="E64" s="192" t="s">
        <v>239</v>
      </c>
      <c r="F64" s="687">
        <v>444</v>
      </c>
      <c r="G64" s="193">
        <v>2017</v>
      </c>
      <c r="H64" s="234">
        <v>2017</v>
      </c>
      <c r="I64" s="691">
        <f t="shared" si="13"/>
        <v>2280</v>
      </c>
      <c r="J64" s="727">
        <v>0</v>
      </c>
      <c r="K64" s="728">
        <v>0</v>
      </c>
      <c r="L64" s="697">
        <f t="shared" si="12"/>
        <v>0</v>
      </c>
      <c r="M64" s="731">
        <v>0</v>
      </c>
      <c r="N64" s="732">
        <v>0</v>
      </c>
      <c r="O64" s="732">
        <v>0</v>
      </c>
      <c r="P64" s="729">
        <v>0</v>
      </c>
      <c r="Q64" s="728">
        <v>0</v>
      </c>
      <c r="R64" s="733">
        <v>2280</v>
      </c>
      <c r="S64" s="734">
        <v>0</v>
      </c>
      <c r="T64" s="729">
        <v>0</v>
      </c>
      <c r="U64" s="728">
        <v>0</v>
      </c>
      <c r="V64" s="733">
        <v>0</v>
      </c>
      <c r="W64" s="734">
        <v>0</v>
      </c>
      <c r="X64" s="729">
        <v>0</v>
      </c>
      <c r="Y64" s="728">
        <v>0</v>
      </c>
      <c r="Z64" s="733">
        <v>0</v>
      </c>
      <c r="AA64" s="734">
        <v>0</v>
      </c>
      <c r="AB64" s="729">
        <v>0</v>
      </c>
      <c r="AC64" s="728">
        <v>0</v>
      </c>
      <c r="AD64" s="730">
        <v>0</v>
      </c>
      <c r="AE64" s="683"/>
      <c r="AF64" s="683"/>
      <c r="AG64" s="683"/>
      <c r="AH64" s="683"/>
      <c r="AI64" s="683"/>
      <c r="AJ64" s="683"/>
      <c r="AK64" s="683"/>
      <c r="AL64" s="683"/>
      <c r="AM64" s="683"/>
      <c r="AN64" s="683"/>
      <c r="AO64" s="683"/>
      <c r="AP64" s="683"/>
      <c r="AQ64" s="683"/>
      <c r="AR64" s="683"/>
      <c r="AS64" s="683"/>
      <c r="AT64" s="683"/>
    </row>
    <row r="65" spans="1:46" s="299" customFormat="1" ht="27.95" customHeight="1" x14ac:dyDescent="0.25">
      <c r="A65" s="559"/>
      <c r="B65" s="560"/>
      <c r="C65" s="561"/>
      <c r="D65" s="476" t="s">
        <v>406</v>
      </c>
      <c r="E65" s="192" t="s">
        <v>239</v>
      </c>
      <c r="F65" s="172">
        <v>444</v>
      </c>
      <c r="G65" s="193">
        <v>2017</v>
      </c>
      <c r="H65" s="234">
        <v>2017</v>
      </c>
      <c r="I65" s="691">
        <f t="shared" si="13"/>
        <v>1663</v>
      </c>
      <c r="J65" s="727">
        <v>0</v>
      </c>
      <c r="K65" s="728">
        <v>0</v>
      </c>
      <c r="L65" s="697">
        <f t="shared" si="12"/>
        <v>0</v>
      </c>
      <c r="M65" s="731">
        <v>0</v>
      </c>
      <c r="N65" s="732">
        <v>0</v>
      </c>
      <c r="O65" s="732">
        <v>0</v>
      </c>
      <c r="P65" s="729">
        <v>0</v>
      </c>
      <c r="Q65" s="728">
        <v>0</v>
      </c>
      <c r="R65" s="733">
        <v>1663</v>
      </c>
      <c r="S65" s="734">
        <v>0</v>
      </c>
      <c r="T65" s="729">
        <v>0</v>
      </c>
      <c r="U65" s="728">
        <v>0</v>
      </c>
      <c r="V65" s="733">
        <v>0</v>
      </c>
      <c r="W65" s="734">
        <v>0</v>
      </c>
      <c r="X65" s="729">
        <v>0</v>
      </c>
      <c r="Y65" s="728">
        <v>0</v>
      </c>
      <c r="Z65" s="733">
        <v>0</v>
      </c>
      <c r="AA65" s="734">
        <v>0</v>
      </c>
      <c r="AB65" s="729">
        <v>0</v>
      </c>
      <c r="AC65" s="728">
        <v>0</v>
      </c>
      <c r="AD65" s="730">
        <v>0</v>
      </c>
      <c r="AE65" s="683"/>
      <c r="AF65" s="683"/>
      <c r="AG65" s="683"/>
      <c r="AH65" s="683"/>
      <c r="AI65" s="683"/>
      <c r="AJ65" s="683"/>
      <c r="AK65" s="683"/>
      <c r="AL65" s="683"/>
      <c r="AM65" s="683"/>
      <c r="AN65" s="683"/>
      <c r="AO65" s="683"/>
      <c r="AP65" s="683"/>
      <c r="AQ65" s="683"/>
      <c r="AR65" s="683"/>
      <c r="AS65" s="683"/>
      <c r="AT65" s="683"/>
    </row>
    <row r="66" spans="1:46" s="299" customFormat="1" ht="27.95" customHeight="1" x14ac:dyDescent="0.25">
      <c r="A66" s="559"/>
      <c r="B66" s="560"/>
      <c r="C66" s="561"/>
      <c r="D66" s="476" t="s">
        <v>407</v>
      </c>
      <c r="E66" s="192" t="s">
        <v>239</v>
      </c>
      <c r="F66" s="687">
        <v>444</v>
      </c>
      <c r="G66" s="193">
        <v>2017</v>
      </c>
      <c r="H66" s="234">
        <v>2017</v>
      </c>
      <c r="I66" s="691">
        <f t="shared" si="13"/>
        <v>108966</v>
      </c>
      <c r="J66" s="727">
        <v>0</v>
      </c>
      <c r="K66" s="728">
        <v>0</v>
      </c>
      <c r="L66" s="697">
        <f t="shared" si="12"/>
        <v>0</v>
      </c>
      <c r="M66" s="731">
        <v>0</v>
      </c>
      <c r="N66" s="732">
        <v>0</v>
      </c>
      <c r="O66" s="732">
        <v>0</v>
      </c>
      <c r="P66" s="729">
        <v>0</v>
      </c>
      <c r="Q66" s="728">
        <v>0</v>
      </c>
      <c r="R66" s="733">
        <v>108966</v>
      </c>
      <c r="S66" s="734">
        <v>0</v>
      </c>
      <c r="T66" s="729">
        <v>0</v>
      </c>
      <c r="U66" s="728">
        <v>0</v>
      </c>
      <c r="V66" s="733">
        <v>0</v>
      </c>
      <c r="W66" s="734">
        <v>0</v>
      </c>
      <c r="X66" s="729">
        <v>0</v>
      </c>
      <c r="Y66" s="728">
        <v>0</v>
      </c>
      <c r="Z66" s="733">
        <v>0</v>
      </c>
      <c r="AA66" s="734">
        <v>0</v>
      </c>
      <c r="AB66" s="729">
        <v>0</v>
      </c>
      <c r="AC66" s="728">
        <v>0</v>
      </c>
      <c r="AD66" s="730">
        <v>0</v>
      </c>
      <c r="AE66" s="683"/>
      <c r="AF66" s="683"/>
      <c r="AG66" s="683"/>
      <c r="AH66" s="683"/>
      <c r="AI66" s="683"/>
      <c r="AJ66" s="683"/>
      <c r="AK66" s="683"/>
      <c r="AL66" s="683"/>
      <c r="AM66" s="683"/>
      <c r="AN66" s="683"/>
      <c r="AO66" s="683"/>
      <c r="AP66" s="683"/>
      <c r="AQ66" s="683"/>
      <c r="AR66" s="683"/>
      <c r="AS66" s="683"/>
      <c r="AT66" s="683"/>
    </row>
    <row r="67" spans="1:46" s="299" customFormat="1" ht="22.5" customHeight="1" x14ac:dyDescent="0.25">
      <c r="A67" s="559"/>
      <c r="B67" s="560"/>
      <c r="C67" s="561"/>
      <c r="D67" s="476" t="s">
        <v>408</v>
      </c>
      <c r="E67" s="192" t="s">
        <v>239</v>
      </c>
      <c r="F67" s="172">
        <v>444</v>
      </c>
      <c r="G67" s="193">
        <v>2017</v>
      </c>
      <c r="H67" s="234">
        <v>2017</v>
      </c>
      <c r="I67" s="691">
        <f t="shared" si="13"/>
        <v>800</v>
      </c>
      <c r="J67" s="727">
        <v>0</v>
      </c>
      <c r="K67" s="728">
        <v>0</v>
      </c>
      <c r="L67" s="697">
        <f t="shared" si="12"/>
        <v>0</v>
      </c>
      <c r="M67" s="731">
        <v>0</v>
      </c>
      <c r="N67" s="732">
        <v>0</v>
      </c>
      <c r="O67" s="732">
        <v>0</v>
      </c>
      <c r="P67" s="729">
        <v>0</v>
      </c>
      <c r="Q67" s="728">
        <v>0</v>
      </c>
      <c r="R67" s="733">
        <v>800</v>
      </c>
      <c r="S67" s="734">
        <v>0</v>
      </c>
      <c r="T67" s="729">
        <v>0</v>
      </c>
      <c r="U67" s="728">
        <v>0</v>
      </c>
      <c r="V67" s="733">
        <v>0</v>
      </c>
      <c r="W67" s="734">
        <v>0</v>
      </c>
      <c r="X67" s="729">
        <v>0</v>
      </c>
      <c r="Y67" s="728">
        <v>0</v>
      </c>
      <c r="Z67" s="733">
        <v>0</v>
      </c>
      <c r="AA67" s="734">
        <v>0</v>
      </c>
      <c r="AB67" s="729">
        <v>0</v>
      </c>
      <c r="AC67" s="728">
        <v>0</v>
      </c>
      <c r="AD67" s="730">
        <v>0</v>
      </c>
      <c r="AE67" s="683"/>
      <c r="AF67" s="683"/>
      <c r="AG67" s="683"/>
      <c r="AH67" s="683"/>
      <c r="AI67" s="683"/>
      <c r="AJ67" s="683"/>
      <c r="AK67" s="683"/>
      <c r="AL67" s="683"/>
      <c r="AM67" s="683"/>
      <c r="AN67" s="683"/>
      <c r="AO67" s="683"/>
      <c r="AP67" s="683"/>
      <c r="AQ67" s="683"/>
      <c r="AR67" s="683"/>
      <c r="AS67" s="683"/>
      <c r="AT67" s="683"/>
    </row>
    <row r="68" spans="1:46" s="299" customFormat="1" ht="27.95" customHeight="1" x14ac:dyDescent="0.25">
      <c r="A68" s="559"/>
      <c r="B68" s="560"/>
      <c r="C68" s="561"/>
      <c r="D68" s="476" t="s">
        <v>409</v>
      </c>
      <c r="E68" s="192" t="s">
        <v>239</v>
      </c>
      <c r="F68" s="687">
        <v>444</v>
      </c>
      <c r="G68" s="193">
        <v>2017</v>
      </c>
      <c r="H68" s="234">
        <v>2017</v>
      </c>
      <c r="I68" s="691">
        <f t="shared" si="13"/>
        <v>1000</v>
      </c>
      <c r="J68" s="727">
        <v>0</v>
      </c>
      <c r="K68" s="728">
        <v>0</v>
      </c>
      <c r="L68" s="697">
        <f t="shared" si="12"/>
        <v>0</v>
      </c>
      <c r="M68" s="731">
        <v>0</v>
      </c>
      <c r="N68" s="732">
        <v>0</v>
      </c>
      <c r="O68" s="732">
        <v>0</v>
      </c>
      <c r="P68" s="729">
        <v>0</v>
      </c>
      <c r="Q68" s="728">
        <v>0</v>
      </c>
      <c r="R68" s="733">
        <v>1000</v>
      </c>
      <c r="S68" s="734">
        <v>0</v>
      </c>
      <c r="T68" s="729">
        <v>0</v>
      </c>
      <c r="U68" s="728">
        <v>0</v>
      </c>
      <c r="V68" s="733">
        <v>0</v>
      </c>
      <c r="W68" s="734">
        <v>0</v>
      </c>
      <c r="X68" s="729">
        <v>0</v>
      </c>
      <c r="Y68" s="728">
        <v>0</v>
      </c>
      <c r="Z68" s="733">
        <v>0</v>
      </c>
      <c r="AA68" s="734">
        <v>0</v>
      </c>
      <c r="AB68" s="729">
        <v>0</v>
      </c>
      <c r="AC68" s="728">
        <v>0</v>
      </c>
      <c r="AD68" s="730">
        <v>0</v>
      </c>
      <c r="AE68" s="683"/>
      <c r="AF68" s="683"/>
      <c r="AG68" s="683"/>
      <c r="AH68" s="683"/>
      <c r="AI68" s="683"/>
      <c r="AJ68" s="683"/>
      <c r="AK68" s="683"/>
      <c r="AL68" s="683"/>
      <c r="AM68" s="683"/>
      <c r="AN68" s="683"/>
      <c r="AO68" s="683"/>
      <c r="AP68" s="683"/>
      <c r="AQ68" s="683"/>
      <c r="AR68" s="683"/>
      <c r="AS68" s="683"/>
      <c r="AT68" s="683"/>
    </row>
    <row r="69" spans="1:46" s="299" customFormat="1" ht="27.95" customHeight="1" x14ac:dyDescent="0.25">
      <c r="A69" s="559"/>
      <c r="B69" s="560"/>
      <c r="C69" s="561"/>
      <c r="D69" s="476" t="s">
        <v>410</v>
      </c>
      <c r="E69" s="192" t="s">
        <v>239</v>
      </c>
      <c r="F69" s="172">
        <v>444</v>
      </c>
      <c r="G69" s="193">
        <v>2018</v>
      </c>
      <c r="H69" s="234">
        <v>2018</v>
      </c>
      <c r="I69" s="691">
        <f t="shared" si="13"/>
        <v>34000</v>
      </c>
      <c r="J69" s="727">
        <v>0</v>
      </c>
      <c r="K69" s="728">
        <v>0</v>
      </c>
      <c r="L69" s="697">
        <f t="shared" si="12"/>
        <v>0</v>
      </c>
      <c r="M69" s="731">
        <v>0</v>
      </c>
      <c r="N69" s="732">
        <v>0</v>
      </c>
      <c r="O69" s="732">
        <v>0</v>
      </c>
      <c r="P69" s="729">
        <v>0</v>
      </c>
      <c r="Q69" s="728">
        <v>0</v>
      </c>
      <c r="R69" s="733">
        <v>0</v>
      </c>
      <c r="S69" s="734">
        <v>0</v>
      </c>
      <c r="T69" s="729">
        <v>0</v>
      </c>
      <c r="U69" s="728">
        <v>0</v>
      </c>
      <c r="V69" s="733">
        <v>34000</v>
      </c>
      <c r="W69" s="734">
        <v>0</v>
      </c>
      <c r="X69" s="729">
        <v>0</v>
      </c>
      <c r="Y69" s="728">
        <v>0</v>
      </c>
      <c r="Z69" s="733">
        <v>0</v>
      </c>
      <c r="AA69" s="734">
        <v>0</v>
      </c>
      <c r="AB69" s="729">
        <v>0</v>
      </c>
      <c r="AC69" s="728">
        <v>0</v>
      </c>
      <c r="AD69" s="730">
        <v>0</v>
      </c>
      <c r="AE69" s="683"/>
      <c r="AF69" s="683"/>
      <c r="AG69" s="683"/>
      <c r="AH69" s="683"/>
      <c r="AI69" s="683"/>
      <c r="AJ69" s="683"/>
      <c r="AK69" s="683"/>
      <c r="AL69" s="683"/>
      <c r="AM69" s="683"/>
      <c r="AN69" s="683"/>
      <c r="AO69" s="683"/>
      <c r="AP69" s="683"/>
      <c r="AQ69" s="683"/>
      <c r="AR69" s="683"/>
      <c r="AS69" s="683"/>
      <c r="AT69" s="683"/>
    </row>
    <row r="70" spans="1:46" s="299" customFormat="1" ht="27.95" customHeight="1" x14ac:dyDescent="0.25">
      <c r="A70" s="559"/>
      <c r="B70" s="560"/>
      <c r="C70" s="561"/>
      <c r="D70" s="476" t="s">
        <v>411</v>
      </c>
      <c r="E70" s="192" t="s">
        <v>239</v>
      </c>
      <c r="F70" s="687">
        <v>444</v>
      </c>
      <c r="G70" s="193">
        <v>2018</v>
      </c>
      <c r="H70" s="234">
        <v>2018</v>
      </c>
      <c r="I70" s="691">
        <f t="shared" si="13"/>
        <v>4000</v>
      </c>
      <c r="J70" s="727">
        <v>0</v>
      </c>
      <c r="K70" s="728">
        <v>0</v>
      </c>
      <c r="L70" s="697">
        <f t="shared" si="12"/>
        <v>0</v>
      </c>
      <c r="M70" s="731">
        <v>0</v>
      </c>
      <c r="N70" s="732">
        <v>0</v>
      </c>
      <c r="O70" s="732">
        <v>0</v>
      </c>
      <c r="P70" s="729">
        <v>0</v>
      </c>
      <c r="Q70" s="728">
        <v>0</v>
      </c>
      <c r="R70" s="733">
        <v>0</v>
      </c>
      <c r="S70" s="734">
        <v>0</v>
      </c>
      <c r="T70" s="729">
        <v>0</v>
      </c>
      <c r="U70" s="728">
        <v>0</v>
      </c>
      <c r="V70" s="733">
        <v>4000</v>
      </c>
      <c r="W70" s="734">
        <v>0</v>
      </c>
      <c r="X70" s="729">
        <v>0</v>
      </c>
      <c r="Y70" s="728">
        <v>0</v>
      </c>
      <c r="Z70" s="733">
        <v>0</v>
      </c>
      <c r="AA70" s="734">
        <v>0</v>
      </c>
      <c r="AB70" s="729">
        <v>0</v>
      </c>
      <c r="AC70" s="728">
        <v>0</v>
      </c>
      <c r="AD70" s="730">
        <v>0</v>
      </c>
      <c r="AE70" s="683"/>
      <c r="AF70" s="683"/>
      <c r="AG70" s="683"/>
      <c r="AH70" s="683"/>
      <c r="AI70" s="683"/>
      <c r="AJ70" s="683"/>
      <c r="AK70" s="683"/>
      <c r="AL70" s="683"/>
      <c r="AM70" s="683"/>
      <c r="AN70" s="683"/>
      <c r="AO70" s="683"/>
      <c r="AP70" s="683"/>
      <c r="AQ70" s="683"/>
      <c r="AR70" s="683"/>
      <c r="AS70" s="683"/>
      <c r="AT70" s="683"/>
    </row>
    <row r="71" spans="1:46" s="299" customFormat="1" ht="27.95" customHeight="1" x14ac:dyDescent="0.25">
      <c r="A71" s="559"/>
      <c r="B71" s="560"/>
      <c r="C71" s="561"/>
      <c r="D71" s="476" t="s">
        <v>412</v>
      </c>
      <c r="E71" s="192" t="s">
        <v>239</v>
      </c>
      <c r="F71" s="172">
        <v>444</v>
      </c>
      <c r="G71" s="193">
        <v>2018</v>
      </c>
      <c r="H71" s="234">
        <v>2018</v>
      </c>
      <c r="I71" s="691">
        <f t="shared" si="13"/>
        <v>150</v>
      </c>
      <c r="J71" s="727">
        <v>0</v>
      </c>
      <c r="K71" s="728">
        <v>0</v>
      </c>
      <c r="L71" s="697">
        <f t="shared" si="12"/>
        <v>0</v>
      </c>
      <c r="M71" s="731">
        <v>0</v>
      </c>
      <c r="N71" s="732">
        <v>0</v>
      </c>
      <c r="O71" s="732">
        <v>0</v>
      </c>
      <c r="P71" s="729">
        <v>0</v>
      </c>
      <c r="Q71" s="728">
        <v>0</v>
      </c>
      <c r="R71" s="733">
        <v>0</v>
      </c>
      <c r="S71" s="734">
        <v>0</v>
      </c>
      <c r="T71" s="729">
        <v>0</v>
      </c>
      <c r="U71" s="728">
        <v>0</v>
      </c>
      <c r="V71" s="733">
        <v>150</v>
      </c>
      <c r="W71" s="734">
        <v>0</v>
      </c>
      <c r="X71" s="729">
        <v>0</v>
      </c>
      <c r="Y71" s="728">
        <v>0</v>
      </c>
      <c r="Z71" s="733">
        <v>0</v>
      </c>
      <c r="AA71" s="734">
        <v>0</v>
      </c>
      <c r="AB71" s="729">
        <v>0</v>
      </c>
      <c r="AC71" s="728">
        <v>0</v>
      </c>
      <c r="AD71" s="730">
        <v>0</v>
      </c>
      <c r="AE71" s="683"/>
      <c r="AF71" s="683"/>
      <c r="AG71" s="683"/>
      <c r="AH71" s="683"/>
      <c r="AI71" s="683"/>
      <c r="AJ71" s="683"/>
      <c r="AK71" s="683"/>
      <c r="AL71" s="683"/>
      <c r="AM71" s="683"/>
      <c r="AN71" s="683"/>
      <c r="AO71" s="683"/>
      <c r="AP71" s="683"/>
      <c r="AQ71" s="683"/>
      <c r="AR71" s="683"/>
      <c r="AS71" s="683"/>
      <c r="AT71" s="683"/>
    </row>
    <row r="72" spans="1:46" s="299" customFormat="1" ht="27.95" customHeight="1" x14ac:dyDescent="0.25">
      <c r="A72" s="559"/>
      <c r="B72" s="560"/>
      <c r="C72" s="561"/>
      <c r="D72" s="476" t="s">
        <v>413</v>
      </c>
      <c r="E72" s="192" t="s">
        <v>239</v>
      </c>
      <c r="F72" s="687">
        <v>444</v>
      </c>
      <c r="G72" s="193">
        <v>2018</v>
      </c>
      <c r="H72" s="234">
        <v>2018</v>
      </c>
      <c r="I72" s="691">
        <f t="shared" si="13"/>
        <v>4500</v>
      </c>
      <c r="J72" s="727">
        <v>0</v>
      </c>
      <c r="K72" s="728">
        <v>0</v>
      </c>
      <c r="L72" s="697">
        <f t="shared" si="12"/>
        <v>0</v>
      </c>
      <c r="M72" s="731">
        <v>0</v>
      </c>
      <c r="N72" s="732">
        <v>0</v>
      </c>
      <c r="O72" s="732">
        <v>0</v>
      </c>
      <c r="P72" s="729">
        <v>0</v>
      </c>
      <c r="Q72" s="728">
        <v>0</v>
      </c>
      <c r="R72" s="733">
        <v>0</v>
      </c>
      <c r="S72" s="734">
        <v>0</v>
      </c>
      <c r="T72" s="729">
        <v>0</v>
      </c>
      <c r="U72" s="728">
        <v>0</v>
      </c>
      <c r="V72" s="733">
        <v>4500</v>
      </c>
      <c r="W72" s="734">
        <v>0</v>
      </c>
      <c r="X72" s="729">
        <v>0</v>
      </c>
      <c r="Y72" s="728">
        <v>0</v>
      </c>
      <c r="Z72" s="733">
        <v>0</v>
      </c>
      <c r="AA72" s="734">
        <v>0</v>
      </c>
      <c r="AB72" s="729">
        <v>0</v>
      </c>
      <c r="AC72" s="728">
        <v>0</v>
      </c>
      <c r="AD72" s="730">
        <v>0</v>
      </c>
      <c r="AE72" s="683"/>
      <c r="AF72" s="683"/>
      <c r="AG72" s="683"/>
      <c r="AH72" s="683"/>
      <c r="AI72" s="683"/>
      <c r="AJ72" s="683"/>
      <c r="AK72" s="683"/>
      <c r="AL72" s="683"/>
      <c r="AM72" s="683"/>
      <c r="AN72" s="683"/>
      <c r="AO72" s="683"/>
      <c r="AP72" s="683"/>
      <c r="AQ72" s="683"/>
      <c r="AR72" s="683"/>
      <c r="AS72" s="683"/>
      <c r="AT72" s="683"/>
    </row>
    <row r="73" spans="1:46" s="299" customFormat="1" ht="27.95" customHeight="1" x14ac:dyDescent="0.25">
      <c r="A73" s="559"/>
      <c r="B73" s="560"/>
      <c r="C73" s="561"/>
      <c r="D73" s="476" t="s">
        <v>414</v>
      </c>
      <c r="E73" s="192" t="s">
        <v>239</v>
      </c>
      <c r="F73" s="172">
        <v>444</v>
      </c>
      <c r="G73" s="193">
        <v>2018</v>
      </c>
      <c r="H73" s="234">
        <v>2018</v>
      </c>
      <c r="I73" s="691">
        <f t="shared" si="13"/>
        <v>3000</v>
      </c>
      <c r="J73" s="727">
        <v>0</v>
      </c>
      <c r="K73" s="728">
        <v>0</v>
      </c>
      <c r="L73" s="697">
        <f t="shared" si="12"/>
        <v>0</v>
      </c>
      <c r="M73" s="731">
        <v>0</v>
      </c>
      <c r="N73" s="732">
        <v>0</v>
      </c>
      <c r="O73" s="732">
        <v>0</v>
      </c>
      <c r="P73" s="729">
        <v>0</v>
      </c>
      <c r="Q73" s="728">
        <v>0</v>
      </c>
      <c r="R73" s="733">
        <v>0</v>
      </c>
      <c r="S73" s="734">
        <v>0</v>
      </c>
      <c r="T73" s="729">
        <v>0</v>
      </c>
      <c r="U73" s="728">
        <v>0</v>
      </c>
      <c r="V73" s="733">
        <v>3000</v>
      </c>
      <c r="W73" s="734">
        <v>0</v>
      </c>
      <c r="X73" s="729">
        <v>0</v>
      </c>
      <c r="Y73" s="728">
        <v>0</v>
      </c>
      <c r="Z73" s="733">
        <v>0</v>
      </c>
      <c r="AA73" s="734">
        <v>0</v>
      </c>
      <c r="AB73" s="729">
        <v>0</v>
      </c>
      <c r="AC73" s="728">
        <v>0</v>
      </c>
      <c r="AD73" s="730">
        <v>0</v>
      </c>
      <c r="AE73" s="683"/>
      <c r="AF73" s="683"/>
      <c r="AG73" s="683"/>
      <c r="AH73" s="683"/>
      <c r="AI73" s="683"/>
      <c r="AJ73" s="683"/>
      <c r="AK73" s="683"/>
      <c r="AL73" s="683"/>
      <c r="AM73" s="683"/>
      <c r="AN73" s="683"/>
      <c r="AO73" s="683"/>
      <c r="AP73" s="683"/>
      <c r="AQ73" s="683"/>
      <c r="AR73" s="683"/>
      <c r="AS73" s="683"/>
      <c r="AT73" s="683"/>
    </row>
    <row r="74" spans="1:46" s="299" customFormat="1" ht="27.95" customHeight="1" x14ac:dyDescent="0.25">
      <c r="A74" s="559"/>
      <c r="B74" s="560"/>
      <c r="C74" s="561"/>
      <c r="D74" s="476" t="s">
        <v>415</v>
      </c>
      <c r="E74" s="192" t="s">
        <v>239</v>
      </c>
      <c r="F74" s="687">
        <v>444</v>
      </c>
      <c r="G74" s="193">
        <v>2019</v>
      </c>
      <c r="H74" s="234">
        <v>2019</v>
      </c>
      <c r="I74" s="691">
        <f t="shared" si="13"/>
        <v>1500</v>
      </c>
      <c r="J74" s="727">
        <v>0</v>
      </c>
      <c r="K74" s="728">
        <v>0</v>
      </c>
      <c r="L74" s="697">
        <f t="shared" si="12"/>
        <v>0</v>
      </c>
      <c r="M74" s="731">
        <v>0</v>
      </c>
      <c r="N74" s="732">
        <v>0</v>
      </c>
      <c r="O74" s="732">
        <v>0</v>
      </c>
      <c r="P74" s="729">
        <v>0</v>
      </c>
      <c r="Q74" s="728">
        <v>0</v>
      </c>
      <c r="R74" s="733">
        <v>0</v>
      </c>
      <c r="S74" s="734">
        <v>0</v>
      </c>
      <c r="T74" s="729">
        <v>0</v>
      </c>
      <c r="U74" s="728">
        <v>0</v>
      </c>
      <c r="V74" s="733">
        <v>0</v>
      </c>
      <c r="W74" s="734">
        <v>0</v>
      </c>
      <c r="X74" s="729">
        <v>0</v>
      </c>
      <c r="Y74" s="728">
        <v>0</v>
      </c>
      <c r="Z74" s="733">
        <v>1500</v>
      </c>
      <c r="AA74" s="734">
        <v>0</v>
      </c>
      <c r="AB74" s="729">
        <v>0</v>
      </c>
      <c r="AC74" s="728">
        <v>0</v>
      </c>
      <c r="AD74" s="730">
        <v>0</v>
      </c>
      <c r="AE74" s="683"/>
      <c r="AF74" s="683"/>
      <c r="AG74" s="683"/>
      <c r="AH74" s="683"/>
      <c r="AI74" s="683"/>
      <c r="AJ74" s="683"/>
      <c r="AK74" s="683"/>
      <c r="AL74" s="683"/>
      <c r="AM74" s="683"/>
      <c r="AN74" s="683"/>
      <c r="AO74" s="683"/>
      <c r="AP74" s="683"/>
      <c r="AQ74" s="683"/>
      <c r="AR74" s="683"/>
      <c r="AS74" s="683"/>
      <c r="AT74" s="683"/>
    </row>
    <row r="75" spans="1:46" s="299" customFormat="1" ht="27.95" customHeight="1" thickBot="1" x14ac:dyDescent="0.3">
      <c r="A75" s="559"/>
      <c r="B75" s="560"/>
      <c r="C75" s="561"/>
      <c r="D75" s="748" t="s">
        <v>416</v>
      </c>
      <c r="E75" s="190" t="s">
        <v>239</v>
      </c>
      <c r="F75" s="472">
        <v>444</v>
      </c>
      <c r="G75" s="191">
        <v>2019</v>
      </c>
      <c r="H75" s="388">
        <v>2019</v>
      </c>
      <c r="I75" s="714">
        <f t="shared" si="13"/>
        <v>4850</v>
      </c>
      <c r="J75" s="715">
        <v>0</v>
      </c>
      <c r="K75" s="716">
        <v>0</v>
      </c>
      <c r="L75" s="717">
        <f t="shared" si="12"/>
        <v>0</v>
      </c>
      <c r="M75" s="718">
        <v>0</v>
      </c>
      <c r="N75" s="481">
        <v>0</v>
      </c>
      <c r="O75" s="481">
        <v>0</v>
      </c>
      <c r="P75" s="719">
        <v>0</v>
      </c>
      <c r="Q75" s="716">
        <v>0</v>
      </c>
      <c r="R75" s="720">
        <v>0</v>
      </c>
      <c r="S75" s="721">
        <v>0</v>
      </c>
      <c r="T75" s="719">
        <v>0</v>
      </c>
      <c r="U75" s="716">
        <v>0</v>
      </c>
      <c r="V75" s="720">
        <v>0</v>
      </c>
      <c r="W75" s="721">
        <v>0</v>
      </c>
      <c r="X75" s="719">
        <v>0</v>
      </c>
      <c r="Y75" s="716">
        <v>0</v>
      </c>
      <c r="Z75" s="720">
        <v>4850</v>
      </c>
      <c r="AA75" s="721">
        <v>0</v>
      </c>
      <c r="AB75" s="719">
        <v>0</v>
      </c>
      <c r="AC75" s="716">
        <v>0</v>
      </c>
      <c r="AD75" s="722">
        <v>0</v>
      </c>
      <c r="AE75" s="683"/>
      <c r="AF75" s="683"/>
      <c r="AG75" s="683"/>
      <c r="AH75" s="683"/>
      <c r="AI75" s="683"/>
      <c r="AJ75" s="683"/>
      <c r="AK75" s="683"/>
      <c r="AL75" s="683"/>
      <c r="AM75" s="683"/>
      <c r="AN75" s="683"/>
      <c r="AO75" s="683"/>
      <c r="AP75" s="683"/>
      <c r="AQ75" s="683"/>
      <c r="AR75" s="683"/>
      <c r="AS75" s="683"/>
      <c r="AT75" s="683"/>
    </row>
    <row r="76" spans="1:46" s="456" customFormat="1" ht="20.25" customHeight="1" x14ac:dyDescent="0.25">
      <c r="A76" s="559"/>
      <c r="B76" s="560"/>
      <c r="C76" s="747"/>
      <c r="D76" s="482"/>
      <c r="E76" s="270"/>
      <c r="F76" s="270"/>
      <c r="G76" s="270"/>
      <c r="H76" s="270"/>
      <c r="I76" s="735"/>
      <c r="J76" s="735"/>
      <c r="K76" s="735"/>
      <c r="L76" s="735"/>
      <c r="M76" s="735"/>
      <c r="N76" s="735"/>
      <c r="O76" s="735"/>
      <c r="P76" s="735"/>
      <c r="Q76" s="735"/>
      <c r="R76" s="735"/>
      <c r="S76" s="735"/>
      <c r="T76" s="735"/>
      <c r="U76" s="735"/>
      <c r="V76" s="735"/>
      <c r="W76" s="735"/>
      <c r="X76" s="735"/>
      <c r="Y76" s="735"/>
      <c r="Z76" s="735"/>
      <c r="AA76" s="735"/>
      <c r="AB76" s="735"/>
      <c r="AC76" s="1330" t="s">
        <v>818</v>
      </c>
      <c r="AD76" s="1330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</row>
    <row r="77" spans="1:46" s="683" customFormat="1" ht="24.75" customHeight="1" x14ac:dyDescent="0.25">
      <c r="A77" s="6"/>
      <c r="D77" s="117" t="s">
        <v>1</v>
      </c>
      <c r="E77" s="177" t="s">
        <v>200</v>
      </c>
      <c r="F77" s="177"/>
      <c r="G77" s="177"/>
      <c r="H77" s="177"/>
      <c r="I77" s="177"/>
      <c r="J77" s="168"/>
      <c r="K77" s="15"/>
      <c r="L77" s="15"/>
      <c r="M77" s="15"/>
      <c r="N77" s="15"/>
      <c r="O77" s="15"/>
      <c r="P77" s="15"/>
      <c r="Q77" s="1"/>
      <c r="AD77" s="5" t="s">
        <v>87</v>
      </c>
    </row>
    <row r="78" spans="1:46" s="683" customFormat="1" ht="15" customHeight="1" thickBot="1" x14ac:dyDescent="0.25">
      <c r="A78" s="1228" t="s">
        <v>154</v>
      </c>
      <c r="B78" s="1229"/>
      <c r="C78" s="1230"/>
      <c r="D78" s="169"/>
      <c r="I78" s="7" t="s">
        <v>59</v>
      </c>
      <c r="J78" s="7" t="s">
        <v>60</v>
      </c>
      <c r="K78" s="7" t="s">
        <v>61</v>
      </c>
      <c r="L78" s="7" t="s">
        <v>62</v>
      </c>
      <c r="M78" s="7" t="s">
        <v>63</v>
      </c>
      <c r="N78" s="7" t="s">
        <v>64</v>
      </c>
      <c r="O78" s="7" t="s">
        <v>65</v>
      </c>
      <c r="P78" s="8" t="s">
        <v>66</v>
      </c>
      <c r="Q78" s="8" t="s">
        <v>67</v>
      </c>
      <c r="R78" s="8" t="s">
        <v>68</v>
      </c>
      <c r="S78" s="8" t="s">
        <v>69</v>
      </c>
      <c r="T78" s="8" t="s">
        <v>70</v>
      </c>
      <c r="U78" s="8" t="s">
        <v>73</v>
      </c>
      <c r="V78" s="8" t="s">
        <v>78</v>
      </c>
      <c r="W78" s="8" t="s">
        <v>86</v>
      </c>
      <c r="X78" s="8" t="s">
        <v>92</v>
      </c>
      <c r="Y78" s="8" t="s">
        <v>93</v>
      </c>
      <c r="Z78" s="8" t="s">
        <v>94</v>
      </c>
      <c r="AA78" s="8" t="s">
        <v>95</v>
      </c>
      <c r="AB78" s="7" t="s">
        <v>96</v>
      </c>
      <c r="AC78" s="7" t="s">
        <v>99</v>
      </c>
      <c r="AD78" s="7" t="s">
        <v>109</v>
      </c>
    </row>
    <row r="79" spans="1:46" s="683" customFormat="1" ht="15.75" customHeight="1" thickBot="1" x14ac:dyDescent="0.25">
      <c r="A79" s="1231"/>
      <c r="B79" s="1232"/>
      <c r="C79" s="1233"/>
      <c r="D79" s="1252" t="s">
        <v>57</v>
      </c>
      <c r="E79" s="1274" t="s">
        <v>100</v>
      </c>
      <c r="F79" s="1276" t="s">
        <v>101</v>
      </c>
      <c r="G79" s="1278" t="s">
        <v>102</v>
      </c>
      <c r="H79" s="1279"/>
      <c r="I79" s="1250" t="s">
        <v>89</v>
      </c>
      <c r="J79" s="39" t="s">
        <v>98</v>
      </c>
      <c r="K79" s="39" t="s">
        <v>72</v>
      </c>
      <c r="L79" s="300" t="s">
        <v>71</v>
      </c>
      <c r="M79" s="1316" t="s">
        <v>212</v>
      </c>
      <c r="N79" s="1317"/>
      <c r="O79" s="1317"/>
      <c r="P79" s="1317"/>
      <c r="Q79" s="1318"/>
      <c r="R79" s="1293" t="s">
        <v>219</v>
      </c>
      <c r="S79" s="1294"/>
      <c r="T79" s="1294"/>
      <c r="U79" s="1294"/>
      <c r="V79" s="1294"/>
      <c r="W79" s="1294"/>
      <c r="X79" s="1294"/>
      <c r="Y79" s="1294"/>
      <c r="Z79" s="1294"/>
      <c r="AA79" s="1294"/>
      <c r="AB79" s="1294"/>
      <c r="AC79" s="1319"/>
      <c r="AD79" s="1248" t="s">
        <v>220</v>
      </c>
    </row>
    <row r="80" spans="1:46" s="683" customFormat="1" ht="15.75" customHeight="1" x14ac:dyDescent="0.2">
      <c r="A80" s="1234" t="s">
        <v>105</v>
      </c>
      <c r="B80" s="1236" t="s">
        <v>106</v>
      </c>
      <c r="C80" s="1238" t="s">
        <v>107</v>
      </c>
      <c r="D80" s="1253"/>
      <c r="E80" s="1275"/>
      <c r="F80" s="1277"/>
      <c r="G80" s="1280" t="s">
        <v>103</v>
      </c>
      <c r="H80" s="1256" t="s">
        <v>104</v>
      </c>
      <c r="I80" s="1251"/>
      <c r="J80" s="1247" t="s">
        <v>217</v>
      </c>
      <c r="K80" s="1247" t="s">
        <v>218</v>
      </c>
      <c r="L80" s="1325" t="s">
        <v>211</v>
      </c>
      <c r="M80" s="1299" t="s">
        <v>213</v>
      </c>
      <c r="N80" s="1303" t="s">
        <v>110</v>
      </c>
      <c r="O80" s="1303" t="s">
        <v>111</v>
      </c>
      <c r="P80" s="1243" t="s">
        <v>81</v>
      </c>
      <c r="Q80" s="1245" t="s">
        <v>82</v>
      </c>
      <c r="R80" s="1321" t="s">
        <v>158</v>
      </c>
      <c r="S80" s="1312"/>
      <c r="T80" s="1312"/>
      <c r="U80" s="1322"/>
      <c r="V80" s="1321" t="s">
        <v>183</v>
      </c>
      <c r="W80" s="1312"/>
      <c r="X80" s="1312"/>
      <c r="Y80" s="1313"/>
      <c r="Z80" s="1312" t="s">
        <v>215</v>
      </c>
      <c r="AA80" s="1312"/>
      <c r="AB80" s="1312"/>
      <c r="AC80" s="1313"/>
      <c r="AD80" s="1249"/>
    </row>
    <row r="81" spans="1:46" s="683" customFormat="1" ht="39" customHeight="1" thickBot="1" x14ac:dyDescent="0.25">
      <c r="A81" s="1235"/>
      <c r="B81" s="1237"/>
      <c r="C81" s="1239"/>
      <c r="D81" s="1254"/>
      <c r="E81" s="1323"/>
      <c r="F81" s="1324"/>
      <c r="G81" s="1309"/>
      <c r="H81" s="1310"/>
      <c r="I81" s="1315"/>
      <c r="J81" s="1311"/>
      <c r="K81" s="1311"/>
      <c r="L81" s="1326"/>
      <c r="M81" s="1300"/>
      <c r="N81" s="1320"/>
      <c r="O81" s="1304"/>
      <c r="P81" s="1305"/>
      <c r="Q81" s="1306"/>
      <c r="R81" s="317" t="s">
        <v>79</v>
      </c>
      <c r="S81" s="318" t="s">
        <v>88</v>
      </c>
      <c r="T81" s="174" t="s">
        <v>90</v>
      </c>
      <c r="U81" s="175" t="s">
        <v>91</v>
      </c>
      <c r="V81" s="322" t="s">
        <v>79</v>
      </c>
      <c r="W81" s="323" t="s">
        <v>88</v>
      </c>
      <c r="X81" s="174" t="s">
        <v>90</v>
      </c>
      <c r="Y81" s="175" t="s">
        <v>91</v>
      </c>
      <c r="Z81" s="322" t="s">
        <v>79</v>
      </c>
      <c r="AA81" s="323" t="s">
        <v>88</v>
      </c>
      <c r="AB81" s="174" t="s">
        <v>90</v>
      </c>
      <c r="AC81" s="176" t="s">
        <v>91</v>
      </c>
      <c r="AD81" s="1308"/>
    </row>
    <row r="82" spans="1:46" s="299" customFormat="1" ht="24.95" customHeight="1" thickBot="1" x14ac:dyDescent="0.25">
      <c r="A82" s="407"/>
      <c r="B82" s="408"/>
      <c r="C82" s="409"/>
      <c r="D82" s="1357" t="s">
        <v>167</v>
      </c>
      <c r="E82" s="1358"/>
      <c r="F82" s="1358"/>
      <c r="G82" s="1358"/>
      <c r="H82" s="1358"/>
      <c r="I82" s="1358"/>
      <c r="J82" s="1358"/>
      <c r="K82" s="1358"/>
      <c r="L82" s="1358"/>
      <c r="M82" s="1358"/>
      <c r="N82" s="1358"/>
      <c r="O82" s="1358"/>
      <c r="P82" s="1358"/>
      <c r="Q82" s="1358"/>
      <c r="R82" s="1358"/>
      <c r="S82" s="1358"/>
      <c r="T82" s="1358"/>
      <c r="U82" s="1358"/>
      <c r="V82" s="1358"/>
      <c r="W82" s="1358"/>
      <c r="X82" s="1358"/>
      <c r="Y82" s="1358"/>
      <c r="Z82" s="1358"/>
      <c r="AA82" s="1358"/>
      <c r="AB82" s="1358"/>
      <c r="AC82" s="1358"/>
      <c r="AD82" s="1359"/>
      <c r="AE82" s="683"/>
      <c r="AF82" s="683"/>
      <c r="AG82" s="683"/>
      <c r="AH82" s="683"/>
      <c r="AI82" s="683"/>
      <c r="AJ82" s="683"/>
      <c r="AK82" s="683"/>
      <c r="AL82" s="683"/>
      <c r="AM82" s="683"/>
      <c r="AN82" s="683"/>
      <c r="AO82" s="683"/>
      <c r="AP82" s="683"/>
      <c r="AQ82" s="683"/>
      <c r="AR82" s="683"/>
      <c r="AS82" s="683"/>
      <c r="AT82" s="683"/>
    </row>
    <row r="83" spans="1:46" s="299" customFormat="1" ht="27.95" customHeight="1" x14ac:dyDescent="0.25">
      <c r="A83" s="407"/>
      <c r="B83" s="408"/>
      <c r="C83" s="409"/>
      <c r="D83" s="546" t="s">
        <v>422</v>
      </c>
      <c r="E83" s="681" t="s">
        <v>239</v>
      </c>
      <c r="F83" s="686">
        <v>450</v>
      </c>
      <c r="G83" s="679">
        <v>2016</v>
      </c>
      <c r="H83" s="680">
        <v>2016</v>
      </c>
      <c r="I83" s="691">
        <f>J83+K83+L83+SUM(R83:AD83)</f>
        <v>1100</v>
      </c>
      <c r="J83" s="433">
        <v>0</v>
      </c>
      <c r="K83" s="434">
        <v>0</v>
      </c>
      <c r="L83" s="697">
        <f>M83+N83+O83+P83+Q83</f>
        <v>1100</v>
      </c>
      <c r="M83" s="437">
        <v>0</v>
      </c>
      <c r="N83" s="438">
        <v>1000</v>
      </c>
      <c r="O83" s="438">
        <v>0</v>
      </c>
      <c r="P83" s="435">
        <v>0</v>
      </c>
      <c r="Q83" s="434">
        <v>100</v>
      </c>
      <c r="R83" s="439">
        <v>0</v>
      </c>
      <c r="S83" s="440">
        <v>0</v>
      </c>
      <c r="T83" s="435">
        <v>0</v>
      </c>
      <c r="U83" s="434">
        <v>0</v>
      </c>
      <c r="V83" s="439">
        <v>0</v>
      </c>
      <c r="W83" s="440">
        <v>0</v>
      </c>
      <c r="X83" s="435">
        <v>0</v>
      </c>
      <c r="Y83" s="434">
        <v>0</v>
      </c>
      <c r="Z83" s="439">
        <v>0</v>
      </c>
      <c r="AA83" s="440">
        <v>0</v>
      </c>
      <c r="AB83" s="435">
        <v>0</v>
      </c>
      <c r="AC83" s="434">
        <v>0</v>
      </c>
      <c r="AD83" s="436">
        <v>0</v>
      </c>
      <c r="AE83" s="683"/>
      <c r="AF83" s="683"/>
      <c r="AG83" s="683"/>
      <c r="AH83" s="683"/>
      <c r="AI83" s="683"/>
      <c r="AJ83" s="683"/>
      <c r="AK83" s="683"/>
      <c r="AL83" s="683"/>
      <c r="AM83" s="683"/>
      <c r="AN83" s="683"/>
      <c r="AO83" s="683"/>
      <c r="AP83" s="683"/>
      <c r="AQ83" s="683"/>
      <c r="AR83" s="683"/>
      <c r="AS83" s="683"/>
      <c r="AT83" s="683"/>
    </row>
    <row r="84" spans="1:46" s="299" customFormat="1" ht="27.95" customHeight="1" x14ac:dyDescent="0.25">
      <c r="A84" s="407"/>
      <c r="B84" s="408"/>
      <c r="C84" s="409"/>
      <c r="D84" s="546" t="s">
        <v>421</v>
      </c>
      <c r="E84" s="681" t="s">
        <v>275</v>
      </c>
      <c r="F84" s="686">
        <v>450</v>
      </c>
      <c r="G84" s="679">
        <v>2017</v>
      </c>
      <c r="H84" s="680">
        <v>2017</v>
      </c>
      <c r="I84" s="691">
        <f>J84+K84+L84+SUM(R84:AD84)</f>
        <v>250</v>
      </c>
      <c r="J84" s="433">
        <v>0</v>
      </c>
      <c r="K84" s="434">
        <v>0</v>
      </c>
      <c r="L84" s="697">
        <f>M84+N84+O84+P84+Q84</f>
        <v>0</v>
      </c>
      <c r="M84" s="437">
        <v>0</v>
      </c>
      <c r="N84" s="438">
        <v>0</v>
      </c>
      <c r="O84" s="438">
        <v>0</v>
      </c>
      <c r="P84" s="435">
        <v>0</v>
      </c>
      <c r="Q84" s="434">
        <v>0</v>
      </c>
      <c r="R84" s="439">
        <v>200</v>
      </c>
      <c r="S84" s="440">
        <v>0</v>
      </c>
      <c r="T84" s="435">
        <v>0</v>
      </c>
      <c r="U84" s="434">
        <v>50</v>
      </c>
      <c r="V84" s="439">
        <v>0</v>
      </c>
      <c r="W84" s="440">
        <v>0</v>
      </c>
      <c r="X84" s="435">
        <v>0</v>
      </c>
      <c r="Y84" s="434">
        <v>0</v>
      </c>
      <c r="Z84" s="439">
        <v>0</v>
      </c>
      <c r="AA84" s="440">
        <v>0</v>
      </c>
      <c r="AB84" s="435">
        <v>0</v>
      </c>
      <c r="AC84" s="434">
        <v>0</v>
      </c>
      <c r="AD84" s="436">
        <v>0</v>
      </c>
      <c r="AE84" s="683"/>
      <c r="AF84" s="683"/>
      <c r="AG84" s="683"/>
      <c r="AH84" s="683"/>
      <c r="AI84" s="683"/>
      <c r="AJ84" s="683"/>
      <c r="AK84" s="683"/>
      <c r="AL84" s="683"/>
      <c r="AM84" s="683"/>
      <c r="AN84" s="683"/>
      <c r="AO84" s="683"/>
      <c r="AP84" s="683"/>
      <c r="AQ84" s="683"/>
      <c r="AR84" s="683"/>
      <c r="AS84" s="683"/>
      <c r="AT84" s="683"/>
    </row>
    <row r="85" spans="1:46" s="299" customFormat="1" ht="27.95" customHeight="1" x14ac:dyDescent="0.25">
      <c r="A85" s="559"/>
      <c r="B85" s="560"/>
      <c r="C85" s="561"/>
      <c r="D85" s="425" t="s">
        <v>392</v>
      </c>
      <c r="E85" s="681" t="s">
        <v>275</v>
      </c>
      <c r="F85" s="686">
        <v>450</v>
      </c>
      <c r="G85" s="679">
        <v>2018</v>
      </c>
      <c r="H85" s="680">
        <v>2018</v>
      </c>
      <c r="I85" s="691">
        <f t="shared" ref="I85:I86" si="14">J85+K85+L85+SUM(R85:AD85)</f>
        <v>400</v>
      </c>
      <c r="J85" s="433">
        <v>0</v>
      </c>
      <c r="K85" s="434">
        <v>0</v>
      </c>
      <c r="L85" s="697">
        <f t="shared" ref="L85:L86" si="15">M85+N85+O85+P85+Q85</f>
        <v>0</v>
      </c>
      <c r="M85" s="437">
        <v>0</v>
      </c>
      <c r="N85" s="438">
        <v>0</v>
      </c>
      <c r="O85" s="438">
        <v>0</v>
      </c>
      <c r="P85" s="435">
        <v>0</v>
      </c>
      <c r="Q85" s="434">
        <v>0</v>
      </c>
      <c r="R85" s="439">
        <v>0</v>
      </c>
      <c r="S85" s="440">
        <v>0</v>
      </c>
      <c r="T85" s="435">
        <v>0</v>
      </c>
      <c r="U85" s="434">
        <v>0</v>
      </c>
      <c r="V85" s="439">
        <v>350</v>
      </c>
      <c r="W85" s="440">
        <v>0</v>
      </c>
      <c r="X85" s="435">
        <v>0</v>
      </c>
      <c r="Y85" s="434">
        <v>50</v>
      </c>
      <c r="Z85" s="439">
        <v>0</v>
      </c>
      <c r="AA85" s="440">
        <v>0</v>
      </c>
      <c r="AB85" s="435">
        <v>0</v>
      </c>
      <c r="AC85" s="434">
        <v>0</v>
      </c>
      <c r="AD85" s="436">
        <v>0</v>
      </c>
      <c r="AE85" s="683"/>
      <c r="AF85" s="683"/>
      <c r="AG85" s="683"/>
      <c r="AH85" s="683"/>
      <c r="AI85" s="683"/>
      <c r="AJ85" s="683"/>
      <c r="AK85" s="683"/>
      <c r="AL85" s="683"/>
      <c r="AM85" s="683"/>
      <c r="AN85" s="683"/>
      <c r="AO85" s="683"/>
      <c r="AP85" s="683"/>
      <c r="AQ85" s="683"/>
      <c r="AR85" s="683"/>
      <c r="AS85" s="683"/>
      <c r="AT85" s="683"/>
    </row>
    <row r="86" spans="1:46" s="299" customFormat="1" ht="30" customHeight="1" thickBot="1" x14ac:dyDescent="0.3">
      <c r="A86" s="559"/>
      <c r="B86" s="560"/>
      <c r="C86" s="561"/>
      <c r="D86" s="453" t="s">
        <v>393</v>
      </c>
      <c r="E86" s="681" t="s">
        <v>239</v>
      </c>
      <c r="F86" s="686">
        <v>450</v>
      </c>
      <c r="G86" s="679">
        <v>2019</v>
      </c>
      <c r="H86" s="680">
        <v>2019</v>
      </c>
      <c r="I86" s="691">
        <f t="shared" si="14"/>
        <v>180</v>
      </c>
      <c r="J86" s="433">
        <v>0</v>
      </c>
      <c r="K86" s="434">
        <v>0</v>
      </c>
      <c r="L86" s="697">
        <f t="shared" si="15"/>
        <v>0</v>
      </c>
      <c r="M86" s="437">
        <v>0</v>
      </c>
      <c r="N86" s="438">
        <v>0</v>
      </c>
      <c r="O86" s="438">
        <v>0</v>
      </c>
      <c r="P86" s="435">
        <v>0</v>
      </c>
      <c r="Q86" s="434">
        <v>0</v>
      </c>
      <c r="R86" s="439">
        <v>0</v>
      </c>
      <c r="S86" s="440">
        <v>0</v>
      </c>
      <c r="T86" s="435">
        <v>0</v>
      </c>
      <c r="U86" s="434">
        <v>0</v>
      </c>
      <c r="V86" s="439">
        <v>0</v>
      </c>
      <c r="W86" s="440">
        <v>0</v>
      </c>
      <c r="X86" s="435">
        <v>0</v>
      </c>
      <c r="Y86" s="434">
        <v>0</v>
      </c>
      <c r="Z86" s="439">
        <v>150</v>
      </c>
      <c r="AA86" s="440">
        <v>0</v>
      </c>
      <c r="AB86" s="435">
        <v>0</v>
      </c>
      <c r="AC86" s="434">
        <v>30</v>
      </c>
      <c r="AD86" s="436">
        <v>0</v>
      </c>
      <c r="AE86" s="683"/>
      <c r="AF86" s="683"/>
      <c r="AG86" s="683"/>
      <c r="AH86" s="683"/>
      <c r="AI86" s="683"/>
      <c r="AJ86" s="683"/>
      <c r="AK86" s="683"/>
      <c r="AL86" s="683"/>
      <c r="AM86" s="683"/>
      <c r="AN86" s="683"/>
      <c r="AO86" s="683"/>
      <c r="AP86" s="683"/>
      <c r="AQ86" s="683"/>
      <c r="AR86" s="683"/>
      <c r="AS86" s="683"/>
      <c r="AT86" s="683"/>
    </row>
    <row r="87" spans="1:46" s="43" customFormat="1" ht="30" customHeight="1" thickBot="1" x14ac:dyDescent="0.3">
      <c r="A87" s="288"/>
      <c r="B87" s="289"/>
      <c r="C87" s="290"/>
      <c r="D87" s="1369" t="s">
        <v>427</v>
      </c>
      <c r="E87" s="1375"/>
      <c r="F87" s="1375"/>
      <c r="G87" s="1375"/>
      <c r="H87" s="1376"/>
      <c r="I87" s="1141">
        <f t="shared" ref="I87:AD87" si="16">SUM(I7:I86)</f>
        <v>1116934</v>
      </c>
      <c r="J87" s="1141">
        <f t="shared" si="16"/>
        <v>31421</v>
      </c>
      <c r="K87" s="1141">
        <f t="shared" si="16"/>
        <v>10352</v>
      </c>
      <c r="L87" s="1141">
        <f t="shared" si="16"/>
        <v>722871</v>
      </c>
      <c r="M87" s="1141">
        <f t="shared" si="16"/>
        <v>0</v>
      </c>
      <c r="N87" s="1141">
        <f t="shared" si="16"/>
        <v>722571</v>
      </c>
      <c r="O87" s="1141">
        <f t="shared" si="16"/>
        <v>0</v>
      </c>
      <c r="P87" s="1141">
        <f t="shared" si="16"/>
        <v>0</v>
      </c>
      <c r="Q87" s="1141">
        <f t="shared" si="16"/>
        <v>300</v>
      </c>
      <c r="R87" s="1141">
        <f t="shared" si="16"/>
        <v>258128</v>
      </c>
      <c r="S87" s="1141">
        <f t="shared" si="16"/>
        <v>0</v>
      </c>
      <c r="T87" s="1141">
        <f t="shared" si="16"/>
        <v>0</v>
      </c>
      <c r="U87" s="1141">
        <f t="shared" si="16"/>
        <v>50</v>
      </c>
      <c r="V87" s="1141">
        <f t="shared" si="16"/>
        <v>69032</v>
      </c>
      <c r="W87" s="1141">
        <f t="shared" si="16"/>
        <v>0</v>
      </c>
      <c r="X87" s="1141">
        <f t="shared" si="16"/>
        <v>0</v>
      </c>
      <c r="Y87" s="1141">
        <f t="shared" si="16"/>
        <v>50</v>
      </c>
      <c r="Z87" s="1141">
        <f t="shared" si="16"/>
        <v>25000</v>
      </c>
      <c r="AA87" s="1141">
        <f t="shared" si="16"/>
        <v>0</v>
      </c>
      <c r="AB87" s="1141">
        <f t="shared" si="16"/>
        <v>0</v>
      </c>
      <c r="AC87" s="1141">
        <f t="shared" si="16"/>
        <v>30</v>
      </c>
      <c r="AD87" s="1141">
        <f t="shared" si="16"/>
        <v>0</v>
      </c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s="272" customFormat="1" ht="14.25" customHeight="1" x14ac:dyDescent="0.25">
      <c r="A88" s="68"/>
      <c r="B88" s="68"/>
      <c r="C88" s="68"/>
      <c r="D88" s="271"/>
      <c r="E88" s="271"/>
      <c r="F88" s="271"/>
      <c r="G88" s="271"/>
      <c r="H88" s="271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69"/>
      <c r="AA88" s="269"/>
      <c r="AB88" s="269"/>
      <c r="AC88" s="1330"/>
      <c r="AD88" s="1330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</row>
    <row r="89" spans="1:46" s="272" customFormat="1" ht="14.25" customHeight="1" x14ac:dyDescent="0.25">
      <c r="A89" s="68"/>
      <c r="B89" s="68"/>
      <c r="C89" s="68"/>
      <c r="D89" s="271"/>
      <c r="E89" s="271"/>
      <c r="F89" s="271"/>
      <c r="G89" s="271"/>
      <c r="H89" s="271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69"/>
      <c r="AA89" s="269"/>
      <c r="AB89" s="269"/>
      <c r="AC89" s="682"/>
      <c r="AD89" s="682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</row>
    <row r="90" spans="1:46" s="272" customFormat="1" ht="14.25" customHeight="1" x14ac:dyDescent="0.25">
      <c r="A90" s="68"/>
      <c r="B90" s="68"/>
      <c r="C90" s="68"/>
      <c r="D90" s="271"/>
      <c r="E90" s="271"/>
      <c r="F90" s="271"/>
      <c r="G90" s="271"/>
      <c r="H90" s="271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682"/>
      <c r="AD90" s="682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</row>
    <row r="91" spans="1:46" ht="24.75" customHeight="1" x14ac:dyDescent="0.25">
      <c r="A91" s="6"/>
      <c r="D91" s="117" t="s">
        <v>1</v>
      </c>
      <c r="E91" s="177" t="s">
        <v>208</v>
      </c>
      <c r="F91" s="177"/>
      <c r="G91" s="177"/>
      <c r="H91" s="177"/>
      <c r="I91" s="177"/>
      <c r="J91" s="168"/>
      <c r="K91" s="15"/>
      <c r="L91" s="15"/>
      <c r="M91" s="15"/>
      <c r="N91" s="15"/>
      <c r="O91" s="15"/>
      <c r="P91" s="15"/>
      <c r="Q91" s="1"/>
      <c r="AC91" s="1330"/>
      <c r="AD91" s="1330"/>
    </row>
    <row r="92" spans="1:46" s="683" customFormat="1" ht="15" customHeight="1" thickBot="1" x14ac:dyDescent="0.25">
      <c r="A92" s="1228" t="s">
        <v>154</v>
      </c>
      <c r="B92" s="1229"/>
      <c r="C92" s="1230"/>
      <c r="D92" s="169"/>
      <c r="I92" s="7" t="s">
        <v>59</v>
      </c>
      <c r="J92" s="7" t="s">
        <v>60</v>
      </c>
      <c r="K92" s="7" t="s">
        <v>61</v>
      </c>
      <c r="L92" s="7" t="s">
        <v>62</v>
      </c>
      <c r="M92" s="7" t="s">
        <v>63</v>
      </c>
      <c r="N92" s="7" t="s">
        <v>64</v>
      </c>
      <c r="O92" s="7" t="s">
        <v>65</v>
      </c>
      <c r="P92" s="8" t="s">
        <v>66</v>
      </c>
      <c r="Q92" s="8" t="s">
        <v>67</v>
      </c>
      <c r="R92" s="8" t="s">
        <v>68</v>
      </c>
      <c r="S92" s="8" t="s">
        <v>69</v>
      </c>
      <c r="T92" s="8" t="s">
        <v>70</v>
      </c>
      <c r="U92" s="8" t="s">
        <v>73</v>
      </c>
      <c r="V92" s="8" t="s">
        <v>78</v>
      </c>
      <c r="W92" s="8" t="s">
        <v>86</v>
      </c>
      <c r="X92" s="8" t="s">
        <v>92</v>
      </c>
      <c r="Y92" s="8" t="s">
        <v>93</v>
      </c>
      <c r="Z92" s="8" t="s">
        <v>94</v>
      </c>
      <c r="AA92" s="8" t="s">
        <v>95</v>
      </c>
      <c r="AB92" s="7" t="s">
        <v>96</v>
      </c>
      <c r="AC92" s="7" t="s">
        <v>99</v>
      </c>
      <c r="AD92" s="7" t="s">
        <v>109</v>
      </c>
    </row>
    <row r="93" spans="1:46" s="683" customFormat="1" ht="15.75" customHeight="1" thickBot="1" x14ac:dyDescent="0.25">
      <c r="A93" s="1231"/>
      <c r="B93" s="1232"/>
      <c r="C93" s="1233"/>
      <c r="D93" s="1252" t="s">
        <v>57</v>
      </c>
      <c r="E93" s="1274" t="s">
        <v>100</v>
      </c>
      <c r="F93" s="1276" t="s">
        <v>101</v>
      </c>
      <c r="G93" s="1278" t="s">
        <v>102</v>
      </c>
      <c r="H93" s="1279"/>
      <c r="I93" s="1250" t="s">
        <v>89</v>
      </c>
      <c r="J93" s="39" t="s">
        <v>98</v>
      </c>
      <c r="K93" s="39" t="s">
        <v>72</v>
      </c>
      <c r="L93" s="300" t="s">
        <v>71</v>
      </c>
      <c r="M93" s="1316" t="s">
        <v>212</v>
      </c>
      <c r="N93" s="1317"/>
      <c r="O93" s="1317"/>
      <c r="P93" s="1317"/>
      <c r="Q93" s="1318"/>
      <c r="R93" s="1293" t="s">
        <v>219</v>
      </c>
      <c r="S93" s="1294"/>
      <c r="T93" s="1294"/>
      <c r="U93" s="1294"/>
      <c r="V93" s="1294"/>
      <c r="W93" s="1294"/>
      <c r="X93" s="1294"/>
      <c r="Y93" s="1294"/>
      <c r="Z93" s="1294"/>
      <c r="AA93" s="1294"/>
      <c r="AB93" s="1294"/>
      <c r="AC93" s="1319"/>
      <c r="AD93" s="1248" t="s">
        <v>220</v>
      </c>
    </row>
    <row r="94" spans="1:46" s="683" customFormat="1" ht="15.75" customHeight="1" x14ac:dyDescent="0.2">
      <c r="A94" s="1234" t="s">
        <v>105</v>
      </c>
      <c r="B94" s="1236" t="s">
        <v>106</v>
      </c>
      <c r="C94" s="1238" t="s">
        <v>107</v>
      </c>
      <c r="D94" s="1253"/>
      <c r="E94" s="1275"/>
      <c r="F94" s="1277"/>
      <c r="G94" s="1280" t="s">
        <v>103</v>
      </c>
      <c r="H94" s="1256" t="s">
        <v>104</v>
      </c>
      <c r="I94" s="1251"/>
      <c r="J94" s="1247" t="s">
        <v>217</v>
      </c>
      <c r="K94" s="1247" t="s">
        <v>218</v>
      </c>
      <c r="L94" s="1325" t="s">
        <v>211</v>
      </c>
      <c r="M94" s="1299" t="s">
        <v>213</v>
      </c>
      <c r="N94" s="1303" t="s">
        <v>110</v>
      </c>
      <c r="O94" s="1303" t="s">
        <v>111</v>
      </c>
      <c r="P94" s="1243" t="s">
        <v>81</v>
      </c>
      <c r="Q94" s="1245" t="s">
        <v>82</v>
      </c>
      <c r="R94" s="1321" t="s">
        <v>158</v>
      </c>
      <c r="S94" s="1312"/>
      <c r="T94" s="1312"/>
      <c r="U94" s="1322"/>
      <c r="V94" s="1321" t="s">
        <v>183</v>
      </c>
      <c r="W94" s="1312"/>
      <c r="X94" s="1312"/>
      <c r="Y94" s="1313"/>
      <c r="Z94" s="1312" t="s">
        <v>215</v>
      </c>
      <c r="AA94" s="1312"/>
      <c r="AB94" s="1312"/>
      <c r="AC94" s="1313"/>
      <c r="AD94" s="1249"/>
    </row>
    <row r="95" spans="1:46" s="683" customFormat="1" ht="39" customHeight="1" thickBot="1" x14ac:dyDescent="0.25">
      <c r="A95" s="1235"/>
      <c r="B95" s="1237"/>
      <c r="C95" s="1239"/>
      <c r="D95" s="1254"/>
      <c r="E95" s="1323"/>
      <c r="F95" s="1324"/>
      <c r="G95" s="1309"/>
      <c r="H95" s="1310"/>
      <c r="I95" s="1315"/>
      <c r="J95" s="1311"/>
      <c r="K95" s="1311"/>
      <c r="L95" s="1326"/>
      <c r="M95" s="1300"/>
      <c r="N95" s="1320"/>
      <c r="O95" s="1304"/>
      <c r="P95" s="1305"/>
      <c r="Q95" s="1306"/>
      <c r="R95" s="317" t="s">
        <v>79</v>
      </c>
      <c r="S95" s="318" t="s">
        <v>88</v>
      </c>
      <c r="T95" s="174" t="s">
        <v>90</v>
      </c>
      <c r="U95" s="175" t="s">
        <v>91</v>
      </c>
      <c r="V95" s="322" t="s">
        <v>79</v>
      </c>
      <c r="W95" s="323" t="s">
        <v>88</v>
      </c>
      <c r="X95" s="174" t="s">
        <v>90</v>
      </c>
      <c r="Y95" s="175" t="s">
        <v>91</v>
      </c>
      <c r="Z95" s="322" t="s">
        <v>79</v>
      </c>
      <c r="AA95" s="323" t="s">
        <v>88</v>
      </c>
      <c r="AB95" s="174" t="s">
        <v>90</v>
      </c>
      <c r="AC95" s="176" t="s">
        <v>91</v>
      </c>
      <c r="AD95" s="1308"/>
    </row>
    <row r="96" spans="1:46" s="297" customFormat="1" ht="30" customHeight="1" thickBot="1" x14ac:dyDescent="0.25">
      <c r="A96" s="529"/>
      <c r="B96" s="530"/>
      <c r="C96" s="531"/>
      <c r="D96" s="445" t="s">
        <v>18</v>
      </c>
      <c r="E96" s="1380"/>
      <c r="F96" s="1381"/>
      <c r="G96" s="1381"/>
      <c r="H96" s="1381"/>
      <c r="I96" s="1381"/>
      <c r="J96" s="1381"/>
      <c r="K96" s="1381"/>
      <c r="L96" s="1381"/>
      <c r="M96" s="1381"/>
      <c r="N96" s="1381"/>
      <c r="O96" s="1381"/>
      <c r="P96" s="1381"/>
      <c r="Q96" s="1381"/>
      <c r="R96" s="1381"/>
      <c r="S96" s="1381"/>
      <c r="T96" s="1381"/>
      <c r="U96" s="1381"/>
      <c r="V96" s="1381"/>
      <c r="W96" s="1381"/>
      <c r="X96" s="1381"/>
      <c r="Y96" s="1381"/>
      <c r="Z96" s="1381"/>
      <c r="AA96" s="1381"/>
      <c r="AB96" s="1381"/>
      <c r="AC96" s="1381"/>
      <c r="AD96" s="1382"/>
      <c r="AE96" s="593"/>
      <c r="AF96" s="593"/>
      <c r="AG96" s="593"/>
      <c r="AH96" s="593"/>
      <c r="AI96" s="593"/>
      <c r="AJ96" s="593"/>
      <c r="AK96" s="593"/>
      <c r="AL96" s="593"/>
      <c r="AM96" s="593"/>
      <c r="AN96" s="593"/>
      <c r="AO96" s="593"/>
      <c r="AP96" s="593"/>
      <c r="AQ96" s="593"/>
      <c r="AR96" s="593"/>
      <c r="AS96" s="593"/>
      <c r="AT96" s="593"/>
    </row>
    <row r="97" spans="1:46" s="42" customFormat="1" ht="30" customHeight="1" x14ac:dyDescent="0.25">
      <c r="A97" s="526"/>
      <c r="B97" s="527"/>
      <c r="C97" s="528"/>
      <c r="D97" s="684" t="s">
        <v>344</v>
      </c>
      <c r="E97" s="681" t="s">
        <v>237</v>
      </c>
      <c r="F97" s="679">
        <v>412</v>
      </c>
      <c r="G97" s="679">
        <v>2016</v>
      </c>
      <c r="H97" s="680">
        <v>2016</v>
      </c>
      <c r="I97" s="691">
        <f>J97+K97+L97+SUM(R97:AD97)</f>
        <v>51100</v>
      </c>
      <c r="J97" s="433">
        <v>0</v>
      </c>
      <c r="K97" s="434">
        <v>0</v>
      </c>
      <c r="L97" s="697">
        <f t="shared" ref="L97:L124" si="17">M97+N97+O97+P97+Q97</f>
        <v>51100</v>
      </c>
      <c r="M97" s="437">
        <v>0</v>
      </c>
      <c r="N97" s="438">
        <v>51100</v>
      </c>
      <c r="O97" s="438">
        <v>0</v>
      </c>
      <c r="P97" s="435">
        <v>0</v>
      </c>
      <c r="Q97" s="434">
        <v>0</v>
      </c>
      <c r="R97" s="439">
        <v>0</v>
      </c>
      <c r="S97" s="440">
        <v>0</v>
      </c>
      <c r="T97" s="435">
        <v>0</v>
      </c>
      <c r="U97" s="434">
        <v>0</v>
      </c>
      <c r="V97" s="439">
        <v>0</v>
      </c>
      <c r="W97" s="440">
        <v>0</v>
      </c>
      <c r="X97" s="435">
        <v>0</v>
      </c>
      <c r="Y97" s="434">
        <v>0</v>
      </c>
      <c r="Z97" s="439">
        <v>0</v>
      </c>
      <c r="AA97" s="440">
        <v>0</v>
      </c>
      <c r="AB97" s="435">
        <v>0</v>
      </c>
      <c r="AC97" s="434">
        <v>0</v>
      </c>
      <c r="AD97" s="436">
        <v>0</v>
      </c>
      <c r="AE97" s="593"/>
      <c r="AF97" s="593"/>
      <c r="AG97" s="593"/>
      <c r="AH97" s="593"/>
      <c r="AI97" s="593"/>
      <c r="AJ97" s="593"/>
      <c r="AK97" s="593"/>
      <c r="AL97" s="593"/>
      <c r="AM97" s="593"/>
      <c r="AN97" s="593"/>
      <c r="AO97" s="593"/>
      <c r="AP97" s="593"/>
      <c r="AQ97" s="593"/>
      <c r="AR97" s="593"/>
      <c r="AS97" s="593"/>
      <c r="AT97" s="593"/>
    </row>
    <row r="98" spans="1:46" s="42" customFormat="1" ht="30" customHeight="1" x14ac:dyDescent="0.25">
      <c r="A98" s="526"/>
      <c r="B98" s="527"/>
      <c r="C98" s="528"/>
      <c r="D98" s="684" t="s">
        <v>345</v>
      </c>
      <c r="E98" s="681" t="s">
        <v>237</v>
      </c>
      <c r="F98" s="679">
        <v>412</v>
      </c>
      <c r="G98" s="679">
        <v>2014</v>
      </c>
      <c r="H98" s="680">
        <v>2017</v>
      </c>
      <c r="I98" s="691">
        <f>J98+K98+L98+SUM(R98:AD98)</f>
        <v>177265</v>
      </c>
      <c r="J98" s="433">
        <v>11200</v>
      </c>
      <c r="K98" s="434">
        <v>0</v>
      </c>
      <c r="L98" s="697">
        <f t="shared" si="17"/>
        <v>38565</v>
      </c>
      <c r="M98" s="437">
        <v>0</v>
      </c>
      <c r="N98" s="438">
        <v>38565</v>
      </c>
      <c r="O98" s="438">
        <v>0</v>
      </c>
      <c r="P98" s="435">
        <v>0</v>
      </c>
      <c r="Q98" s="434">
        <v>0</v>
      </c>
      <c r="R98" s="439">
        <v>127500</v>
      </c>
      <c r="S98" s="440">
        <v>0</v>
      </c>
      <c r="T98" s="435">
        <v>0</v>
      </c>
      <c r="U98" s="434">
        <v>0</v>
      </c>
      <c r="V98" s="439">
        <v>0</v>
      </c>
      <c r="W98" s="440">
        <v>0</v>
      </c>
      <c r="X98" s="435">
        <v>0</v>
      </c>
      <c r="Y98" s="434">
        <v>0</v>
      </c>
      <c r="Z98" s="439">
        <v>0</v>
      </c>
      <c r="AA98" s="440">
        <v>0</v>
      </c>
      <c r="AB98" s="435">
        <v>0</v>
      </c>
      <c r="AC98" s="434">
        <v>0</v>
      </c>
      <c r="AD98" s="436">
        <v>0</v>
      </c>
      <c r="AE98" s="593"/>
      <c r="AF98" s="593"/>
      <c r="AG98" s="593"/>
      <c r="AH98" s="593"/>
      <c r="AI98" s="593"/>
      <c r="AJ98" s="593"/>
      <c r="AK98" s="593"/>
      <c r="AL98" s="593"/>
      <c r="AM98" s="593"/>
      <c r="AN98" s="593"/>
      <c r="AO98" s="593"/>
      <c r="AP98" s="593"/>
      <c r="AQ98" s="593"/>
      <c r="AR98" s="593"/>
      <c r="AS98" s="593"/>
      <c r="AT98" s="593"/>
    </row>
    <row r="99" spans="1:46" s="42" customFormat="1" ht="30" customHeight="1" x14ac:dyDescent="0.25">
      <c r="A99" s="526"/>
      <c r="B99" s="527"/>
      <c r="C99" s="528"/>
      <c r="D99" s="684" t="s">
        <v>346</v>
      </c>
      <c r="E99" s="681" t="s">
        <v>237</v>
      </c>
      <c r="F99" s="679">
        <v>412</v>
      </c>
      <c r="G99" s="679">
        <v>2015</v>
      </c>
      <c r="H99" s="680">
        <v>2016</v>
      </c>
      <c r="I99" s="691">
        <f t="shared" ref="I99:I112" si="18">J99+K99+L99+SUM(R99:AD99)</f>
        <v>19215</v>
      </c>
      <c r="J99" s="433">
        <v>2922</v>
      </c>
      <c r="K99" s="434">
        <v>5393</v>
      </c>
      <c r="L99" s="697">
        <f t="shared" si="17"/>
        <v>10900</v>
      </c>
      <c r="M99" s="437">
        <v>0</v>
      </c>
      <c r="N99" s="438">
        <v>10900</v>
      </c>
      <c r="O99" s="438">
        <v>0</v>
      </c>
      <c r="P99" s="435">
        <v>0</v>
      </c>
      <c r="Q99" s="434">
        <v>0</v>
      </c>
      <c r="R99" s="439">
        <v>0</v>
      </c>
      <c r="S99" s="440">
        <v>0</v>
      </c>
      <c r="T99" s="435">
        <v>0</v>
      </c>
      <c r="U99" s="434">
        <v>0</v>
      </c>
      <c r="V99" s="439">
        <v>0</v>
      </c>
      <c r="W99" s="440">
        <v>0</v>
      </c>
      <c r="X99" s="435">
        <v>0</v>
      </c>
      <c r="Y99" s="434">
        <v>0</v>
      </c>
      <c r="Z99" s="439">
        <v>0</v>
      </c>
      <c r="AA99" s="440">
        <v>0</v>
      </c>
      <c r="AB99" s="435">
        <v>0</v>
      </c>
      <c r="AC99" s="434">
        <v>0</v>
      </c>
      <c r="AD99" s="436">
        <v>0</v>
      </c>
      <c r="AE99" s="593"/>
      <c r="AF99" s="593"/>
      <c r="AG99" s="593"/>
      <c r="AH99" s="593"/>
      <c r="AI99" s="593"/>
      <c r="AJ99" s="593"/>
      <c r="AK99" s="593"/>
      <c r="AL99" s="593"/>
      <c r="AM99" s="593"/>
      <c r="AN99" s="593"/>
      <c r="AO99" s="593"/>
      <c r="AP99" s="593"/>
      <c r="AQ99" s="593"/>
      <c r="AR99" s="593"/>
      <c r="AS99" s="593"/>
      <c r="AT99" s="593"/>
    </row>
    <row r="100" spans="1:46" s="42" customFormat="1" ht="30" customHeight="1" x14ac:dyDescent="0.25">
      <c r="A100" s="526"/>
      <c r="B100" s="527"/>
      <c r="C100" s="528"/>
      <c r="D100" s="684" t="s">
        <v>347</v>
      </c>
      <c r="E100" s="681" t="s">
        <v>237</v>
      </c>
      <c r="F100" s="679">
        <v>412</v>
      </c>
      <c r="G100" s="679">
        <v>2016</v>
      </c>
      <c r="H100" s="680">
        <v>2016</v>
      </c>
      <c r="I100" s="691">
        <f t="shared" si="18"/>
        <v>12000</v>
      </c>
      <c r="J100" s="433">
        <v>0</v>
      </c>
      <c r="K100" s="434">
        <v>0</v>
      </c>
      <c r="L100" s="697">
        <f t="shared" si="17"/>
        <v>12000</v>
      </c>
      <c r="M100" s="437">
        <v>0</v>
      </c>
      <c r="N100" s="438">
        <v>12000</v>
      </c>
      <c r="O100" s="438">
        <v>0</v>
      </c>
      <c r="P100" s="435">
        <v>0</v>
      </c>
      <c r="Q100" s="434">
        <v>0</v>
      </c>
      <c r="R100" s="439">
        <v>0</v>
      </c>
      <c r="S100" s="440">
        <v>0</v>
      </c>
      <c r="T100" s="435">
        <v>0</v>
      </c>
      <c r="U100" s="434">
        <v>0</v>
      </c>
      <c r="V100" s="439">
        <v>0</v>
      </c>
      <c r="W100" s="440">
        <v>0</v>
      </c>
      <c r="X100" s="435">
        <v>0</v>
      </c>
      <c r="Y100" s="434">
        <v>0</v>
      </c>
      <c r="Z100" s="439">
        <v>0</v>
      </c>
      <c r="AA100" s="440">
        <v>0</v>
      </c>
      <c r="AB100" s="435">
        <v>0</v>
      </c>
      <c r="AC100" s="434">
        <v>0</v>
      </c>
      <c r="AD100" s="436">
        <v>0</v>
      </c>
      <c r="AE100" s="593"/>
      <c r="AF100" s="593"/>
      <c r="AG100" s="593"/>
      <c r="AH100" s="593"/>
      <c r="AI100" s="593"/>
      <c r="AJ100" s="593"/>
      <c r="AK100" s="593"/>
      <c r="AL100" s="593"/>
      <c r="AM100" s="593"/>
      <c r="AN100" s="593"/>
      <c r="AO100" s="593"/>
      <c r="AP100" s="593"/>
      <c r="AQ100" s="593"/>
      <c r="AR100" s="593"/>
      <c r="AS100" s="593"/>
      <c r="AT100" s="593"/>
    </row>
    <row r="101" spans="1:46" s="42" customFormat="1" ht="30" customHeight="1" x14ac:dyDescent="0.25">
      <c r="A101" s="526"/>
      <c r="B101" s="527"/>
      <c r="C101" s="528"/>
      <c r="D101" s="684" t="s">
        <v>348</v>
      </c>
      <c r="E101" s="430" t="s">
        <v>237</v>
      </c>
      <c r="F101" s="431">
        <v>412</v>
      </c>
      <c r="G101" s="431">
        <v>2016</v>
      </c>
      <c r="H101" s="432">
        <v>2016</v>
      </c>
      <c r="I101" s="691">
        <f t="shared" si="18"/>
        <v>9500</v>
      </c>
      <c r="J101" s="433">
        <v>0</v>
      </c>
      <c r="K101" s="434">
        <v>0</v>
      </c>
      <c r="L101" s="697">
        <f t="shared" si="17"/>
        <v>9500</v>
      </c>
      <c r="M101" s="437">
        <v>0</v>
      </c>
      <c r="N101" s="438">
        <v>9500</v>
      </c>
      <c r="O101" s="438">
        <v>0</v>
      </c>
      <c r="P101" s="435">
        <v>0</v>
      </c>
      <c r="Q101" s="434">
        <v>0</v>
      </c>
      <c r="R101" s="439">
        <v>0</v>
      </c>
      <c r="S101" s="440">
        <v>0</v>
      </c>
      <c r="T101" s="435">
        <v>0</v>
      </c>
      <c r="U101" s="434">
        <v>0</v>
      </c>
      <c r="V101" s="439">
        <v>0</v>
      </c>
      <c r="W101" s="440">
        <v>0</v>
      </c>
      <c r="X101" s="435">
        <v>0</v>
      </c>
      <c r="Y101" s="434">
        <v>0</v>
      </c>
      <c r="Z101" s="439">
        <v>0</v>
      </c>
      <c r="AA101" s="440">
        <v>0</v>
      </c>
      <c r="AB101" s="435">
        <v>0</v>
      </c>
      <c r="AC101" s="434">
        <v>0</v>
      </c>
      <c r="AD101" s="436">
        <v>0</v>
      </c>
      <c r="AE101" s="593"/>
      <c r="AF101" s="593"/>
      <c r="AG101" s="593"/>
      <c r="AH101" s="593"/>
      <c r="AI101" s="593"/>
      <c r="AJ101" s="593"/>
      <c r="AK101" s="593"/>
      <c r="AL101" s="593"/>
      <c r="AM101" s="593"/>
      <c r="AN101" s="593"/>
      <c r="AO101" s="593"/>
      <c r="AP101" s="593"/>
      <c r="AQ101" s="593"/>
      <c r="AR101" s="593"/>
      <c r="AS101" s="593"/>
      <c r="AT101" s="593"/>
    </row>
    <row r="102" spans="1:46" s="42" customFormat="1" ht="30" customHeight="1" x14ac:dyDescent="0.25">
      <c r="A102" s="526"/>
      <c r="B102" s="527"/>
      <c r="C102" s="528"/>
      <c r="D102" s="684" t="s">
        <v>349</v>
      </c>
      <c r="E102" s="430" t="s">
        <v>237</v>
      </c>
      <c r="F102" s="431">
        <v>412</v>
      </c>
      <c r="G102" s="431">
        <v>2016</v>
      </c>
      <c r="H102" s="432">
        <v>2016</v>
      </c>
      <c r="I102" s="691">
        <f t="shared" si="18"/>
        <v>1500</v>
      </c>
      <c r="J102" s="433">
        <v>0</v>
      </c>
      <c r="K102" s="434">
        <v>0</v>
      </c>
      <c r="L102" s="697">
        <f t="shared" si="17"/>
        <v>1500</v>
      </c>
      <c r="M102" s="437">
        <v>0</v>
      </c>
      <c r="N102" s="438">
        <v>1500</v>
      </c>
      <c r="O102" s="438">
        <v>0</v>
      </c>
      <c r="P102" s="435">
        <v>0</v>
      </c>
      <c r="Q102" s="434">
        <v>0</v>
      </c>
      <c r="R102" s="439">
        <v>0</v>
      </c>
      <c r="S102" s="440">
        <v>0</v>
      </c>
      <c r="T102" s="435">
        <v>0</v>
      </c>
      <c r="U102" s="434">
        <v>0</v>
      </c>
      <c r="V102" s="439">
        <v>0</v>
      </c>
      <c r="W102" s="440">
        <v>0</v>
      </c>
      <c r="X102" s="435">
        <v>0</v>
      </c>
      <c r="Y102" s="434">
        <v>0</v>
      </c>
      <c r="Z102" s="439">
        <v>0</v>
      </c>
      <c r="AA102" s="440">
        <v>0</v>
      </c>
      <c r="AB102" s="435">
        <v>0</v>
      </c>
      <c r="AC102" s="434">
        <v>0</v>
      </c>
      <c r="AD102" s="436">
        <v>0</v>
      </c>
      <c r="AE102" s="593"/>
      <c r="AF102" s="593"/>
      <c r="AG102" s="593"/>
      <c r="AH102" s="593"/>
      <c r="AI102" s="593"/>
      <c r="AJ102" s="593"/>
      <c r="AK102" s="593"/>
      <c r="AL102" s="593"/>
      <c r="AM102" s="593"/>
      <c r="AN102" s="593"/>
      <c r="AO102" s="593"/>
      <c r="AP102" s="593"/>
      <c r="AQ102" s="593"/>
      <c r="AR102" s="593"/>
      <c r="AS102" s="593"/>
      <c r="AT102" s="593"/>
    </row>
    <row r="103" spans="1:46" s="42" customFormat="1" ht="30" customHeight="1" x14ac:dyDescent="0.25">
      <c r="A103" s="526"/>
      <c r="B103" s="527"/>
      <c r="C103" s="528"/>
      <c r="D103" s="684" t="s">
        <v>350</v>
      </c>
      <c r="E103" s="430" t="s">
        <v>237</v>
      </c>
      <c r="F103" s="431">
        <v>412</v>
      </c>
      <c r="G103" s="431">
        <v>2017</v>
      </c>
      <c r="H103" s="432">
        <v>2017</v>
      </c>
      <c r="I103" s="691">
        <f t="shared" si="18"/>
        <v>14000</v>
      </c>
      <c r="J103" s="433">
        <v>0</v>
      </c>
      <c r="K103" s="434">
        <v>0</v>
      </c>
      <c r="L103" s="697">
        <f t="shared" si="17"/>
        <v>0</v>
      </c>
      <c r="M103" s="437">
        <v>0</v>
      </c>
      <c r="N103" s="438">
        <v>0</v>
      </c>
      <c r="O103" s="438">
        <v>0</v>
      </c>
      <c r="P103" s="435">
        <v>0</v>
      </c>
      <c r="Q103" s="434">
        <v>0</v>
      </c>
      <c r="R103" s="439">
        <v>14000</v>
      </c>
      <c r="S103" s="440">
        <v>0</v>
      </c>
      <c r="T103" s="435">
        <v>0</v>
      </c>
      <c r="U103" s="434">
        <v>0</v>
      </c>
      <c r="V103" s="439">
        <v>0</v>
      </c>
      <c r="W103" s="440">
        <v>0</v>
      </c>
      <c r="X103" s="435">
        <v>0</v>
      </c>
      <c r="Y103" s="434">
        <v>0</v>
      </c>
      <c r="Z103" s="439">
        <v>0</v>
      </c>
      <c r="AA103" s="440">
        <v>0</v>
      </c>
      <c r="AB103" s="435">
        <v>0</v>
      </c>
      <c r="AC103" s="434">
        <v>0</v>
      </c>
      <c r="AD103" s="436">
        <v>0</v>
      </c>
      <c r="AE103" s="593"/>
      <c r="AF103" s="593"/>
      <c r="AG103" s="593"/>
      <c r="AH103" s="593"/>
      <c r="AI103" s="593"/>
      <c r="AJ103" s="593"/>
      <c r="AK103" s="593"/>
      <c r="AL103" s="593"/>
      <c r="AM103" s="593"/>
      <c r="AN103" s="593"/>
      <c r="AO103" s="593"/>
      <c r="AP103" s="593"/>
      <c r="AQ103" s="593"/>
      <c r="AR103" s="593"/>
      <c r="AS103" s="593"/>
      <c r="AT103" s="593"/>
    </row>
    <row r="104" spans="1:46" s="42" customFormat="1" ht="30" customHeight="1" x14ac:dyDescent="0.25">
      <c r="A104" s="526"/>
      <c r="B104" s="527"/>
      <c r="C104" s="528"/>
      <c r="D104" s="684" t="s">
        <v>351</v>
      </c>
      <c r="E104" s="430" t="s">
        <v>239</v>
      </c>
      <c r="F104" s="431">
        <v>412</v>
      </c>
      <c r="G104" s="431">
        <v>2017</v>
      </c>
      <c r="H104" s="432">
        <v>2017</v>
      </c>
      <c r="I104" s="691">
        <f t="shared" si="18"/>
        <v>1500</v>
      </c>
      <c r="J104" s="433">
        <v>0</v>
      </c>
      <c r="K104" s="434">
        <v>0</v>
      </c>
      <c r="L104" s="697">
        <f t="shared" si="17"/>
        <v>0</v>
      </c>
      <c r="M104" s="437">
        <v>0</v>
      </c>
      <c r="N104" s="438">
        <v>0</v>
      </c>
      <c r="O104" s="438">
        <v>0</v>
      </c>
      <c r="P104" s="435">
        <v>0</v>
      </c>
      <c r="Q104" s="434">
        <v>0</v>
      </c>
      <c r="R104" s="439">
        <v>1500</v>
      </c>
      <c r="S104" s="440">
        <v>0</v>
      </c>
      <c r="T104" s="435">
        <v>0</v>
      </c>
      <c r="U104" s="434">
        <v>0</v>
      </c>
      <c r="V104" s="439">
        <v>0</v>
      </c>
      <c r="W104" s="440">
        <v>0</v>
      </c>
      <c r="X104" s="435">
        <v>0</v>
      </c>
      <c r="Y104" s="434">
        <v>0</v>
      </c>
      <c r="Z104" s="439">
        <v>0</v>
      </c>
      <c r="AA104" s="440">
        <v>0</v>
      </c>
      <c r="AB104" s="435">
        <v>0</v>
      </c>
      <c r="AC104" s="434">
        <v>0</v>
      </c>
      <c r="AD104" s="436">
        <v>0</v>
      </c>
      <c r="AE104" s="593"/>
      <c r="AF104" s="593"/>
      <c r="AG104" s="593"/>
      <c r="AH104" s="593"/>
      <c r="AI104" s="593"/>
      <c r="AJ104" s="593"/>
      <c r="AK104" s="593"/>
      <c r="AL104" s="593"/>
      <c r="AM104" s="593"/>
      <c r="AN104" s="593"/>
      <c r="AO104" s="593"/>
      <c r="AP104" s="593"/>
      <c r="AQ104" s="593"/>
      <c r="AR104" s="593"/>
      <c r="AS104" s="593"/>
      <c r="AT104" s="593"/>
    </row>
    <row r="105" spans="1:46" s="42" customFormat="1" ht="30" customHeight="1" x14ac:dyDescent="0.25">
      <c r="A105" s="526"/>
      <c r="B105" s="527"/>
      <c r="C105" s="528"/>
      <c r="D105" s="684" t="s">
        <v>352</v>
      </c>
      <c r="E105" s="430" t="s">
        <v>237</v>
      </c>
      <c r="F105" s="431">
        <v>412</v>
      </c>
      <c r="G105" s="431">
        <v>2017</v>
      </c>
      <c r="H105" s="432">
        <v>2017</v>
      </c>
      <c r="I105" s="691">
        <f t="shared" si="18"/>
        <v>5500</v>
      </c>
      <c r="J105" s="433">
        <v>0</v>
      </c>
      <c r="K105" s="434">
        <v>0</v>
      </c>
      <c r="L105" s="697">
        <f t="shared" si="17"/>
        <v>0</v>
      </c>
      <c r="M105" s="437">
        <v>0</v>
      </c>
      <c r="N105" s="438">
        <v>0</v>
      </c>
      <c r="O105" s="438">
        <v>0</v>
      </c>
      <c r="P105" s="435">
        <v>0</v>
      </c>
      <c r="Q105" s="434">
        <v>0</v>
      </c>
      <c r="R105" s="439">
        <v>5500</v>
      </c>
      <c r="S105" s="440">
        <v>0</v>
      </c>
      <c r="T105" s="435">
        <v>0</v>
      </c>
      <c r="U105" s="434">
        <v>0</v>
      </c>
      <c r="V105" s="439">
        <v>0</v>
      </c>
      <c r="W105" s="440">
        <v>0</v>
      </c>
      <c r="X105" s="435">
        <v>0</v>
      </c>
      <c r="Y105" s="434">
        <v>0</v>
      </c>
      <c r="Z105" s="439">
        <v>0</v>
      </c>
      <c r="AA105" s="440">
        <v>0</v>
      </c>
      <c r="AB105" s="435">
        <v>0</v>
      </c>
      <c r="AC105" s="434">
        <v>0</v>
      </c>
      <c r="AD105" s="436">
        <v>0</v>
      </c>
      <c r="AE105" s="593"/>
      <c r="AF105" s="593"/>
      <c r="AG105" s="593"/>
      <c r="AH105" s="593"/>
      <c r="AI105" s="593"/>
      <c r="AJ105" s="593"/>
      <c r="AK105" s="593"/>
      <c r="AL105" s="593"/>
      <c r="AM105" s="593"/>
      <c r="AN105" s="593"/>
      <c r="AO105" s="593"/>
      <c r="AP105" s="593"/>
      <c r="AQ105" s="593"/>
      <c r="AR105" s="593"/>
      <c r="AS105" s="593"/>
      <c r="AT105" s="593"/>
    </row>
    <row r="106" spans="1:46" s="42" customFormat="1" ht="30" customHeight="1" x14ac:dyDescent="0.25">
      <c r="A106" s="526"/>
      <c r="B106" s="527"/>
      <c r="C106" s="528"/>
      <c r="D106" s="684" t="s">
        <v>353</v>
      </c>
      <c r="E106" s="430" t="s">
        <v>237</v>
      </c>
      <c r="F106" s="431">
        <v>412</v>
      </c>
      <c r="G106" s="431">
        <v>2017</v>
      </c>
      <c r="H106" s="432">
        <v>2017</v>
      </c>
      <c r="I106" s="691">
        <f t="shared" si="18"/>
        <v>6500</v>
      </c>
      <c r="J106" s="433">
        <v>0</v>
      </c>
      <c r="K106" s="434">
        <v>0</v>
      </c>
      <c r="L106" s="697">
        <f t="shared" si="17"/>
        <v>0</v>
      </c>
      <c r="M106" s="437">
        <v>0</v>
      </c>
      <c r="N106" s="438">
        <v>0</v>
      </c>
      <c r="O106" s="438">
        <v>0</v>
      </c>
      <c r="P106" s="435">
        <v>0</v>
      </c>
      <c r="Q106" s="434">
        <v>0</v>
      </c>
      <c r="R106" s="439">
        <v>6500</v>
      </c>
      <c r="S106" s="440">
        <v>0</v>
      </c>
      <c r="T106" s="435">
        <v>0</v>
      </c>
      <c r="U106" s="434">
        <v>0</v>
      </c>
      <c r="V106" s="439">
        <v>0</v>
      </c>
      <c r="W106" s="440">
        <v>0</v>
      </c>
      <c r="X106" s="435">
        <v>0</v>
      </c>
      <c r="Y106" s="434">
        <v>0</v>
      </c>
      <c r="Z106" s="439">
        <v>0</v>
      </c>
      <c r="AA106" s="440">
        <v>0</v>
      </c>
      <c r="AB106" s="435">
        <v>0</v>
      </c>
      <c r="AC106" s="434">
        <v>0</v>
      </c>
      <c r="AD106" s="436">
        <v>0</v>
      </c>
      <c r="AE106" s="593"/>
      <c r="AF106" s="593"/>
      <c r="AG106" s="593"/>
      <c r="AH106" s="593"/>
      <c r="AI106" s="593"/>
      <c r="AJ106" s="593"/>
      <c r="AK106" s="593"/>
      <c r="AL106" s="593"/>
      <c r="AM106" s="593"/>
      <c r="AN106" s="593"/>
      <c r="AO106" s="593"/>
      <c r="AP106" s="593"/>
      <c r="AQ106" s="593"/>
      <c r="AR106" s="593"/>
      <c r="AS106" s="593"/>
      <c r="AT106" s="593"/>
    </row>
    <row r="107" spans="1:46" s="42" customFormat="1" ht="30" customHeight="1" x14ac:dyDescent="0.25">
      <c r="A107" s="526"/>
      <c r="B107" s="527"/>
      <c r="C107" s="528"/>
      <c r="D107" s="684" t="s">
        <v>354</v>
      </c>
      <c r="E107" s="430" t="s">
        <v>237</v>
      </c>
      <c r="F107" s="431">
        <v>412</v>
      </c>
      <c r="G107" s="431">
        <v>2017</v>
      </c>
      <c r="H107" s="432">
        <v>2017</v>
      </c>
      <c r="I107" s="691">
        <f t="shared" si="18"/>
        <v>13500</v>
      </c>
      <c r="J107" s="433">
        <v>0</v>
      </c>
      <c r="K107" s="434">
        <v>0</v>
      </c>
      <c r="L107" s="697">
        <f t="shared" si="17"/>
        <v>0</v>
      </c>
      <c r="M107" s="437">
        <v>0</v>
      </c>
      <c r="N107" s="438">
        <v>0</v>
      </c>
      <c r="O107" s="438">
        <v>0</v>
      </c>
      <c r="P107" s="435">
        <v>0</v>
      </c>
      <c r="Q107" s="434">
        <v>0</v>
      </c>
      <c r="R107" s="439">
        <v>13500</v>
      </c>
      <c r="S107" s="440">
        <v>0</v>
      </c>
      <c r="T107" s="435">
        <v>0</v>
      </c>
      <c r="U107" s="434">
        <v>0</v>
      </c>
      <c r="V107" s="439">
        <v>0</v>
      </c>
      <c r="W107" s="440">
        <v>0</v>
      </c>
      <c r="X107" s="435">
        <v>0</v>
      </c>
      <c r="Y107" s="434">
        <v>0</v>
      </c>
      <c r="Z107" s="439">
        <v>0</v>
      </c>
      <c r="AA107" s="440">
        <v>0</v>
      </c>
      <c r="AB107" s="435">
        <v>0</v>
      </c>
      <c r="AC107" s="434">
        <v>0</v>
      </c>
      <c r="AD107" s="436">
        <v>0</v>
      </c>
      <c r="AE107" s="593"/>
      <c r="AF107" s="593"/>
      <c r="AG107" s="593"/>
      <c r="AH107" s="593"/>
      <c r="AI107" s="593"/>
      <c r="AJ107" s="593"/>
      <c r="AK107" s="593"/>
      <c r="AL107" s="593"/>
      <c r="AM107" s="593"/>
      <c r="AN107" s="593"/>
      <c r="AO107" s="593"/>
      <c r="AP107" s="593"/>
      <c r="AQ107" s="593"/>
      <c r="AR107" s="593"/>
      <c r="AS107" s="593"/>
      <c r="AT107" s="593"/>
    </row>
    <row r="108" spans="1:46" s="42" customFormat="1" ht="30" customHeight="1" x14ac:dyDescent="0.25">
      <c r="A108" s="526"/>
      <c r="B108" s="527"/>
      <c r="C108" s="528"/>
      <c r="D108" s="684" t="s">
        <v>355</v>
      </c>
      <c r="E108" s="430" t="s">
        <v>239</v>
      </c>
      <c r="F108" s="431">
        <v>412</v>
      </c>
      <c r="G108" s="431">
        <v>2018</v>
      </c>
      <c r="H108" s="432">
        <v>2018</v>
      </c>
      <c r="I108" s="691">
        <f t="shared" si="18"/>
        <v>6000</v>
      </c>
      <c r="J108" s="433">
        <v>0</v>
      </c>
      <c r="K108" s="434">
        <v>0</v>
      </c>
      <c r="L108" s="697">
        <f t="shared" si="17"/>
        <v>0</v>
      </c>
      <c r="M108" s="437">
        <v>0</v>
      </c>
      <c r="N108" s="438">
        <v>0</v>
      </c>
      <c r="O108" s="438">
        <v>0</v>
      </c>
      <c r="P108" s="435">
        <v>0</v>
      </c>
      <c r="Q108" s="434">
        <v>0</v>
      </c>
      <c r="R108" s="439">
        <v>0</v>
      </c>
      <c r="S108" s="440">
        <v>0</v>
      </c>
      <c r="T108" s="435">
        <v>0</v>
      </c>
      <c r="U108" s="434">
        <v>0</v>
      </c>
      <c r="V108" s="439">
        <v>6000</v>
      </c>
      <c r="W108" s="440">
        <v>0</v>
      </c>
      <c r="X108" s="435">
        <v>0</v>
      </c>
      <c r="Y108" s="434">
        <v>0</v>
      </c>
      <c r="Z108" s="439">
        <v>0</v>
      </c>
      <c r="AA108" s="440">
        <v>0</v>
      </c>
      <c r="AB108" s="435">
        <v>0</v>
      </c>
      <c r="AC108" s="434">
        <v>0</v>
      </c>
      <c r="AD108" s="436">
        <v>0</v>
      </c>
      <c r="AE108" s="593"/>
      <c r="AF108" s="593"/>
      <c r="AG108" s="593"/>
      <c r="AH108" s="593"/>
      <c r="AI108" s="593"/>
      <c r="AJ108" s="593"/>
      <c r="AK108" s="593"/>
      <c r="AL108" s="593"/>
      <c r="AM108" s="593"/>
      <c r="AN108" s="593"/>
      <c r="AO108" s="593"/>
      <c r="AP108" s="593"/>
      <c r="AQ108" s="593"/>
      <c r="AR108" s="593"/>
      <c r="AS108" s="593"/>
      <c r="AT108" s="593"/>
    </row>
    <row r="109" spans="1:46" s="42" customFormat="1" ht="30" customHeight="1" x14ac:dyDescent="0.25">
      <c r="A109" s="526"/>
      <c r="B109" s="527"/>
      <c r="C109" s="528"/>
      <c r="D109" s="684" t="s">
        <v>356</v>
      </c>
      <c r="E109" s="430" t="s">
        <v>237</v>
      </c>
      <c r="F109" s="431">
        <v>412</v>
      </c>
      <c r="G109" s="431">
        <v>2018</v>
      </c>
      <c r="H109" s="432">
        <v>2018</v>
      </c>
      <c r="I109" s="691">
        <f t="shared" si="18"/>
        <v>5000</v>
      </c>
      <c r="J109" s="433">
        <v>0</v>
      </c>
      <c r="K109" s="434">
        <v>0</v>
      </c>
      <c r="L109" s="697">
        <f t="shared" si="17"/>
        <v>0</v>
      </c>
      <c r="M109" s="437">
        <v>0</v>
      </c>
      <c r="N109" s="438">
        <v>0</v>
      </c>
      <c r="O109" s="438">
        <v>0</v>
      </c>
      <c r="P109" s="435">
        <v>0</v>
      </c>
      <c r="Q109" s="434">
        <v>0</v>
      </c>
      <c r="R109" s="439">
        <v>0</v>
      </c>
      <c r="S109" s="440">
        <v>0</v>
      </c>
      <c r="T109" s="435">
        <v>0</v>
      </c>
      <c r="U109" s="434">
        <v>0</v>
      </c>
      <c r="V109" s="439">
        <v>5000</v>
      </c>
      <c r="W109" s="440">
        <v>0</v>
      </c>
      <c r="X109" s="435">
        <v>0</v>
      </c>
      <c r="Y109" s="434">
        <v>0</v>
      </c>
      <c r="Z109" s="439">
        <v>0</v>
      </c>
      <c r="AA109" s="440">
        <v>0</v>
      </c>
      <c r="AB109" s="435">
        <v>0</v>
      </c>
      <c r="AC109" s="434">
        <v>0</v>
      </c>
      <c r="AD109" s="436">
        <v>0</v>
      </c>
      <c r="AE109" s="593"/>
      <c r="AF109" s="593"/>
      <c r="AG109" s="593"/>
      <c r="AH109" s="593"/>
      <c r="AI109" s="593"/>
      <c r="AJ109" s="593"/>
      <c r="AK109" s="593"/>
      <c r="AL109" s="593"/>
      <c r="AM109" s="593"/>
      <c r="AN109" s="593"/>
      <c r="AO109" s="593"/>
      <c r="AP109" s="593"/>
      <c r="AQ109" s="593"/>
      <c r="AR109" s="593"/>
      <c r="AS109" s="593"/>
      <c r="AT109" s="593"/>
    </row>
    <row r="110" spans="1:46" s="296" customFormat="1" ht="30" customHeight="1" x14ac:dyDescent="0.25">
      <c r="A110" s="526"/>
      <c r="B110" s="527"/>
      <c r="C110" s="528"/>
      <c r="D110" s="684" t="s">
        <v>357</v>
      </c>
      <c r="E110" s="430" t="s">
        <v>239</v>
      </c>
      <c r="F110" s="431">
        <v>412</v>
      </c>
      <c r="G110" s="431">
        <v>2018</v>
      </c>
      <c r="H110" s="432">
        <v>2018</v>
      </c>
      <c r="I110" s="691">
        <f t="shared" si="18"/>
        <v>2800</v>
      </c>
      <c r="J110" s="433">
        <v>0</v>
      </c>
      <c r="K110" s="434">
        <v>0</v>
      </c>
      <c r="L110" s="697">
        <f t="shared" si="17"/>
        <v>0</v>
      </c>
      <c r="M110" s="437">
        <v>0</v>
      </c>
      <c r="N110" s="438">
        <v>0</v>
      </c>
      <c r="O110" s="438">
        <v>0</v>
      </c>
      <c r="P110" s="435">
        <v>0</v>
      </c>
      <c r="Q110" s="434">
        <v>0</v>
      </c>
      <c r="R110" s="439">
        <v>0</v>
      </c>
      <c r="S110" s="440">
        <v>0</v>
      </c>
      <c r="T110" s="435">
        <v>0</v>
      </c>
      <c r="U110" s="434">
        <v>0</v>
      </c>
      <c r="V110" s="439">
        <v>2800</v>
      </c>
      <c r="W110" s="440">
        <v>0</v>
      </c>
      <c r="X110" s="435">
        <v>0</v>
      </c>
      <c r="Y110" s="434">
        <v>0</v>
      </c>
      <c r="Z110" s="439">
        <v>0</v>
      </c>
      <c r="AA110" s="440">
        <v>0</v>
      </c>
      <c r="AB110" s="435">
        <v>0</v>
      </c>
      <c r="AC110" s="434">
        <v>0</v>
      </c>
      <c r="AD110" s="436">
        <v>0</v>
      </c>
      <c r="AE110" s="593"/>
      <c r="AF110" s="593"/>
      <c r="AG110" s="593"/>
      <c r="AH110" s="593"/>
      <c r="AI110" s="593"/>
      <c r="AJ110" s="593"/>
      <c r="AK110" s="593"/>
      <c r="AL110" s="593"/>
      <c r="AM110" s="593"/>
      <c r="AN110" s="593"/>
      <c r="AO110" s="593"/>
      <c r="AP110" s="593"/>
      <c r="AQ110" s="593"/>
      <c r="AR110" s="593"/>
      <c r="AS110" s="593"/>
      <c r="AT110" s="593"/>
    </row>
    <row r="111" spans="1:46" s="295" customFormat="1" ht="30" customHeight="1" x14ac:dyDescent="0.25">
      <c r="A111" s="529"/>
      <c r="B111" s="530"/>
      <c r="C111" s="531"/>
      <c r="D111" s="684" t="s">
        <v>358</v>
      </c>
      <c r="E111" s="430" t="s">
        <v>237</v>
      </c>
      <c r="F111" s="431">
        <v>412</v>
      </c>
      <c r="G111" s="431">
        <v>2018</v>
      </c>
      <c r="H111" s="432">
        <v>2018</v>
      </c>
      <c r="I111" s="691">
        <f t="shared" si="18"/>
        <v>1900</v>
      </c>
      <c r="J111" s="433">
        <v>0</v>
      </c>
      <c r="K111" s="434">
        <v>0</v>
      </c>
      <c r="L111" s="697">
        <f t="shared" si="17"/>
        <v>0</v>
      </c>
      <c r="M111" s="437">
        <v>0</v>
      </c>
      <c r="N111" s="438">
        <v>0</v>
      </c>
      <c r="O111" s="438">
        <v>0</v>
      </c>
      <c r="P111" s="435">
        <v>0</v>
      </c>
      <c r="Q111" s="434">
        <v>0</v>
      </c>
      <c r="R111" s="439">
        <v>0</v>
      </c>
      <c r="S111" s="440">
        <v>0</v>
      </c>
      <c r="T111" s="435">
        <v>0</v>
      </c>
      <c r="U111" s="434">
        <v>0</v>
      </c>
      <c r="V111" s="439">
        <v>1900</v>
      </c>
      <c r="W111" s="440">
        <v>0</v>
      </c>
      <c r="X111" s="435">
        <v>0</v>
      </c>
      <c r="Y111" s="434">
        <v>0</v>
      </c>
      <c r="Z111" s="439">
        <v>0</v>
      </c>
      <c r="AA111" s="440">
        <v>0</v>
      </c>
      <c r="AB111" s="435">
        <v>0</v>
      </c>
      <c r="AC111" s="434">
        <v>0</v>
      </c>
      <c r="AD111" s="436">
        <v>0</v>
      </c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</row>
    <row r="112" spans="1:46" s="299" customFormat="1" ht="30" customHeight="1" x14ac:dyDescent="0.25">
      <c r="A112" s="526"/>
      <c r="B112" s="527"/>
      <c r="C112" s="528"/>
      <c r="D112" s="684" t="s">
        <v>359</v>
      </c>
      <c r="E112" s="430" t="s">
        <v>237</v>
      </c>
      <c r="F112" s="431">
        <v>412</v>
      </c>
      <c r="G112" s="431">
        <v>2018</v>
      </c>
      <c r="H112" s="432">
        <v>2018</v>
      </c>
      <c r="I112" s="691">
        <f t="shared" si="18"/>
        <v>2500</v>
      </c>
      <c r="J112" s="433">
        <v>0</v>
      </c>
      <c r="K112" s="434">
        <v>0</v>
      </c>
      <c r="L112" s="697">
        <f t="shared" si="17"/>
        <v>0</v>
      </c>
      <c r="M112" s="437">
        <v>0</v>
      </c>
      <c r="N112" s="438">
        <v>0</v>
      </c>
      <c r="O112" s="438">
        <v>0</v>
      </c>
      <c r="P112" s="435">
        <v>0</v>
      </c>
      <c r="Q112" s="434">
        <v>0</v>
      </c>
      <c r="R112" s="439">
        <v>0</v>
      </c>
      <c r="S112" s="440">
        <v>0</v>
      </c>
      <c r="T112" s="435">
        <v>0</v>
      </c>
      <c r="U112" s="434">
        <v>0</v>
      </c>
      <c r="V112" s="439">
        <v>2500</v>
      </c>
      <c r="W112" s="440">
        <v>0</v>
      </c>
      <c r="X112" s="435">
        <v>0</v>
      </c>
      <c r="Y112" s="434">
        <v>0</v>
      </c>
      <c r="Z112" s="439">
        <v>0</v>
      </c>
      <c r="AA112" s="440">
        <v>0</v>
      </c>
      <c r="AB112" s="435">
        <v>0</v>
      </c>
      <c r="AC112" s="434">
        <v>0</v>
      </c>
      <c r="AD112" s="436">
        <v>0</v>
      </c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</row>
    <row r="113" spans="1:46" s="683" customFormat="1" ht="24.75" customHeight="1" x14ac:dyDescent="0.25">
      <c r="A113" s="6"/>
      <c r="D113" s="117" t="s">
        <v>1</v>
      </c>
      <c r="E113" s="177" t="s">
        <v>208</v>
      </c>
      <c r="F113" s="177"/>
      <c r="G113" s="177"/>
      <c r="H113" s="177"/>
      <c r="I113" s="177"/>
      <c r="J113" s="168"/>
      <c r="K113" s="15"/>
      <c r="L113" s="15"/>
      <c r="M113" s="15"/>
      <c r="N113" s="15"/>
      <c r="O113" s="15"/>
      <c r="P113" s="15"/>
      <c r="Q113" s="1"/>
      <c r="AC113" s="1330" t="s">
        <v>194</v>
      </c>
      <c r="AD113" s="1330"/>
    </row>
    <row r="114" spans="1:46" s="683" customFormat="1" ht="15" customHeight="1" thickBot="1" x14ac:dyDescent="0.25">
      <c r="A114" s="1228" t="s">
        <v>154</v>
      </c>
      <c r="B114" s="1229"/>
      <c r="C114" s="1230"/>
      <c r="D114" s="169"/>
      <c r="I114" s="7" t="s">
        <v>59</v>
      </c>
      <c r="J114" s="7" t="s">
        <v>60</v>
      </c>
      <c r="K114" s="7" t="s">
        <v>61</v>
      </c>
      <c r="L114" s="7" t="s">
        <v>62</v>
      </c>
      <c r="M114" s="7" t="s">
        <v>63</v>
      </c>
      <c r="N114" s="7" t="s">
        <v>64</v>
      </c>
      <c r="O114" s="7" t="s">
        <v>65</v>
      </c>
      <c r="P114" s="8" t="s">
        <v>66</v>
      </c>
      <c r="Q114" s="8" t="s">
        <v>67</v>
      </c>
      <c r="R114" s="8" t="s">
        <v>68</v>
      </c>
      <c r="S114" s="8" t="s">
        <v>69</v>
      </c>
      <c r="T114" s="8" t="s">
        <v>70</v>
      </c>
      <c r="U114" s="8" t="s">
        <v>73</v>
      </c>
      <c r="V114" s="8" t="s">
        <v>78</v>
      </c>
      <c r="W114" s="8" t="s">
        <v>86</v>
      </c>
      <c r="X114" s="8" t="s">
        <v>92</v>
      </c>
      <c r="Y114" s="8" t="s">
        <v>93</v>
      </c>
      <c r="Z114" s="8" t="s">
        <v>94</v>
      </c>
      <c r="AA114" s="8" t="s">
        <v>95</v>
      </c>
      <c r="AB114" s="7" t="s">
        <v>96</v>
      </c>
      <c r="AC114" s="7" t="s">
        <v>99</v>
      </c>
      <c r="AD114" s="7" t="s">
        <v>109</v>
      </c>
    </row>
    <row r="115" spans="1:46" s="683" customFormat="1" ht="15.75" customHeight="1" thickBot="1" x14ac:dyDescent="0.25">
      <c r="A115" s="1231"/>
      <c r="B115" s="1232"/>
      <c r="C115" s="1233"/>
      <c r="D115" s="1252" t="s">
        <v>57</v>
      </c>
      <c r="E115" s="1274" t="s">
        <v>100</v>
      </c>
      <c r="F115" s="1276" t="s">
        <v>101</v>
      </c>
      <c r="G115" s="1278" t="s">
        <v>102</v>
      </c>
      <c r="H115" s="1279"/>
      <c r="I115" s="1250" t="s">
        <v>89</v>
      </c>
      <c r="J115" s="39" t="s">
        <v>98</v>
      </c>
      <c r="K115" s="39" t="s">
        <v>72</v>
      </c>
      <c r="L115" s="300" t="s">
        <v>71</v>
      </c>
      <c r="M115" s="1316" t="s">
        <v>212</v>
      </c>
      <c r="N115" s="1317"/>
      <c r="O115" s="1317"/>
      <c r="P115" s="1317"/>
      <c r="Q115" s="1318"/>
      <c r="R115" s="1293" t="s">
        <v>219</v>
      </c>
      <c r="S115" s="1294"/>
      <c r="T115" s="1294"/>
      <c r="U115" s="1294"/>
      <c r="V115" s="1294"/>
      <c r="W115" s="1294"/>
      <c r="X115" s="1294"/>
      <c r="Y115" s="1294"/>
      <c r="Z115" s="1294"/>
      <c r="AA115" s="1294"/>
      <c r="AB115" s="1294"/>
      <c r="AC115" s="1319"/>
      <c r="AD115" s="1248" t="s">
        <v>220</v>
      </c>
    </row>
    <row r="116" spans="1:46" s="683" customFormat="1" ht="15.75" customHeight="1" x14ac:dyDescent="0.2">
      <c r="A116" s="1234" t="s">
        <v>105</v>
      </c>
      <c r="B116" s="1236" t="s">
        <v>106</v>
      </c>
      <c r="C116" s="1238" t="s">
        <v>107</v>
      </c>
      <c r="D116" s="1253"/>
      <c r="E116" s="1275"/>
      <c r="F116" s="1277"/>
      <c r="G116" s="1280" t="s">
        <v>103</v>
      </c>
      <c r="H116" s="1256" t="s">
        <v>104</v>
      </c>
      <c r="I116" s="1251"/>
      <c r="J116" s="1247" t="s">
        <v>217</v>
      </c>
      <c r="K116" s="1247" t="s">
        <v>218</v>
      </c>
      <c r="L116" s="1325" t="s">
        <v>211</v>
      </c>
      <c r="M116" s="1299" t="s">
        <v>213</v>
      </c>
      <c r="N116" s="1303" t="s">
        <v>110</v>
      </c>
      <c r="O116" s="1303" t="s">
        <v>111</v>
      </c>
      <c r="P116" s="1243" t="s">
        <v>81</v>
      </c>
      <c r="Q116" s="1245" t="s">
        <v>82</v>
      </c>
      <c r="R116" s="1321" t="s">
        <v>158</v>
      </c>
      <c r="S116" s="1312"/>
      <c r="T116" s="1312"/>
      <c r="U116" s="1322"/>
      <c r="V116" s="1321" t="s">
        <v>183</v>
      </c>
      <c r="W116" s="1312"/>
      <c r="X116" s="1312"/>
      <c r="Y116" s="1313"/>
      <c r="Z116" s="1312" t="s">
        <v>215</v>
      </c>
      <c r="AA116" s="1312"/>
      <c r="AB116" s="1312"/>
      <c r="AC116" s="1313"/>
      <c r="AD116" s="1249"/>
    </row>
    <row r="117" spans="1:46" s="683" customFormat="1" ht="39" customHeight="1" thickBot="1" x14ac:dyDescent="0.25">
      <c r="A117" s="1235"/>
      <c r="B117" s="1237"/>
      <c r="C117" s="1239"/>
      <c r="D117" s="1254"/>
      <c r="E117" s="1323"/>
      <c r="F117" s="1324"/>
      <c r="G117" s="1309"/>
      <c r="H117" s="1310"/>
      <c r="I117" s="1315"/>
      <c r="J117" s="1311"/>
      <c r="K117" s="1311"/>
      <c r="L117" s="1326"/>
      <c r="M117" s="1300"/>
      <c r="N117" s="1320"/>
      <c r="O117" s="1304"/>
      <c r="P117" s="1305"/>
      <c r="Q117" s="1306"/>
      <c r="R117" s="317" t="s">
        <v>79</v>
      </c>
      <c r="S117" s="318" t="s">
        <v>88</v>
      </c>
      <c r="T117" s="174" t="s">
        <v>90</v>
      </c>
      <c r="U117" s="175" t="s">
        <v>91</v>
      </c>
      <c r="V117" s="322" t="s">
        <v>79</v>
      </c>
      <c r="W117" s="323" t="s">
        <v>88</v>
      </c>
      <c r="X117" s="174" t="s">
        <v>90</v>
      </c>
      <c r="Y117" s="175" t="s">
        <v>91</v>
      </c>
      <c r="Z117" s="322" t="s">
        <v>79</v>
      </c>
      <c r="AA117" s="323" t="s">
        <v>88</v>
      </c>
      <c r="AB117" s="174" t="s">
        <v>90</v>
      </c>
      <c r="AC117" s="176" t="s">
        <v>91</v>
      </c>
      <c r="AD117" s="1308"/>
    </row>
    <row r="118" spans="1:46" s="43" customFormat="1" ht="30" customHeight="1" x14ac:dyDescent="0.25">
      <c r="A118" s="288"/>
      <c r="B118" s="289"/>
      <c r="C118" s="290"/>
      <c r="D118" s="684" t="s">
        <v>360</v>
      </c>
      <c r="E118" s="430" t="s">
        <v>237</v>
      </c>
      <c r="F118" s="431">
        <v>412</v>
      </c>
      <c r="G118" s="431">
        <v>2018</v>
      </c>
      <c r="H118" s="432">
        <v>2018</v>
      </c>
      <c r="I118" s="691">
        <f t="shared" ref="I118:I124" si="19">J118+K118+L118+SUM(R118:AD118)</f>
        <v>4000</v>
      </c>
      <c r="J118" s="433">
        <v>0</v>
      </c>
      <c r="K118" s="434">
        <v>0</v>
      </c>
      <c r="L118" s="697">
        <f t="shared" si="17"/>
        <v>0</v>
      </c>
      <c r="M118" s="437">
        <v>0</v>
      </c>
      <c r="N118" s="438">
        <v>0</v>
      </c>
      <c r="O118" s="438">
        <v>0</v>
      </c>
      <c r="P118" s="435">
        <v>0</v>
      </c>
      <c r="Q118" s="434">
        <v>0</v>
      </c>
      <c r="R118" s="439">
        <v>0</v>
      </c>
      <c r="S118" s="440">
        <v>0</v>
      </c>
      <c r="T118" s="435">
        <v>0</v>
      </c>
      <c r="U118" s="434">
        <v>0</v>
      </c>
      <c r="V118" s="439">
        <v>4000</v>
      </c>
      <c r="W118" s="440">
        <v>0</v>
      </c>
      <c r="X118" s="435">
        <v>0</v>
      </c>
      <c r="Y118" s="434">
        <v>0</v>
      </c>
      <c r="Z118" s="439">
        <v>0</v>
      </c>
      <c r="AA118" s="440">
        <v>0</v>
      </c>
      <c r="AB118" s="435">
        <v>0</v>
      </c>
      <c r="AC118" s="434">
        <v>0</v>
      </c>
      <c r="AD118" s="436">
        <v>0</v>
      </c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s="43" customFormat="1" ht="30" customHeight="1" x14ac:dyDescent="0.25">
      <c r="A119" s="68"/>
      <c r="B119" s="68"/>
      <c r="C119" s="68"/>
      <c r="D119" s="684" t="s">
        <v>361</v>
      </c>
      <c r="E119" s="430" t="s">
        <v>237</v>
      </c>
      <c r="F119" s="431">
        <v>412</v>
      </c>
      <c r="G119" s="431">
        <v>2019</v>
      </c>
      <c r="H119" s="432">
        <v>2019</v>
      </c>
      <c r="I119" s="691">
        <f t="shared" si="19"/>
        <v>20000</v>
      </c>
      <c r="J119" s="433">
        <v>0</v>
      </c>
      <c r="K119" s="434">
        <v>0</v>
      </c>
      <c r="L119" s="697">
        <f t="shared" si="17"/>
        <v>0</v>
      </c>
      <c r="M119" s="437">
        <v>0</v>
      </c>
      <c r="N119" s="438">
        <v>0</v>
      </c>
      <c r="O119" s="438">
        <v>0</v>
      </c>
      <c r="P119" s="435">
        <v>0</v>
      </c>
      <c r="Q119" s="434">
        <v>0</v>
      </c>
      <c r="R119" s="439">
        <v>0</v>
      </c>
      <c r="S119" s="440">
        <v>0</v>
      </c>
      <c r="T119" s="435">
        <v>0</v>
      </c>
      <c r="U119" s="434">
        <v>0</v>
      </c>
      <c r="V119" s="439">
        <v>0</v>
      </c>
      <c r="W119" s="440">
        <v>0</v>
      </c>
      <c r="X119" s="435">
        <v>0</v>
      </c>
      <c r="Y119" s="434">
        <v>0</v>
      </c>
      <c r="Z119" s="439">
        <v>20000</v>
      </c>
      <c r="AA119" s="440">
        <v>0</v>
      </c>
      <c r="AB119" s="435">
        <v>0</v>
      </c>
      <c r="AC119" s="434">
        <v>0</v>
      </c>
      <c r="AD119" s="436">
        <v>0</v>
      </c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ht="30" customHeight="1" x14ac:dyDescent="0.25">
      <c r="D120" s="684" t="s">
        <v>362</v>
      </c>
      <c r="E120" s="430" t="s">
        <v>237</v>
      </c>
      <c r="F120" s="431">
        <v>412</v>
      </c>
      <c r="G120" s="431">
        <v>2019</v>
      </c>
      <c r="H120" s="432">
        <v>2019</v>
      </c>
      <c r="I120" s="691">
        <f t="shared" si="19"/>
        <v>6000</v>
      </c>
      <c r="J120" s="433">
        <v>0</v>
      </c>
      <c r="K120" s="434">
        <v>0</v>
      </c>
      <c r="L120" s="697">
        <f t="shared" si="17"/>
        <v>0</v>
      </c>
      <c r="M120" s="437">
        <v>0</v>
      </c>
      <c r="N120" s="438">
        <v>0</v>
      </c>
      <c r="O120" s="438">
        <v>0</v>
      </c>
      <c r="P120" s="435">
        <v>0</v>
      </c>
      <c r="Q120" s="434">
        <v>0</v>
      </c>
      <c r="R120" s="439">
        <v>0</v>
      </c>
      <c r="S120" s="440">
        <v>0</v>
      </c>
      <c r="T120" s="435">
        <v>0</v>
      </c>
      <c r="U120" s="434">
        <v>0</v>
      </c>
      <c r="V120" s="439">
        <v>0</v>
      </c>
      <c r="W120" s="440">
        <v>0</v>
      </c>
      <c r="X120" s="435">
        <v>0</v>
      </c>
      <c r="Y120" s="434">
        <v>0</v>
      </c>
      <c r="Z120" s="439">
        <v>6000</v>
      </c>
      <c r="AA120" s="440">
        <v>0</v>
      </c>
      <c r="AB120" s="435">
        <v>0</v>
      </c>
      <c r="AC120" s="434">
        <v>0</v>
      </c>
      <c r="AD120" s="436">
        <v>0</v>
      </c>
    </row>
    <row r="121" spans="1:46" ht="30" customHeight="1" x14ac:dyDescent="0.25">
      <c r="D121" s="684" t="s">
        <v>363</v>
      </c>
      <c r="E121" s="430" t="s">
        <v>239</v>
      </c>
      <c r="F121" s="431">
        <v>412</v>
      </c>
      <c r="G121" s="431">
        <v>2019</v>
      </c>
      <c r="H121" s="432">
        <v>2019</v>
      </c>
      <c r="I121" s="691">
        <f t="shared" si="19"/>
        <v>12000</v>
      </c>
      <c r="J121" s="433">
        <v>0</v>
      </c>
      <c r="K121" s="434">
        <v>0</v>
      </c>
      <c r="L121" s="697">
        <f t="shared" si="17"/>
        <v>0</v>
      </c>
      <c r="M121" s="437">
        <v>0</v>
      </c>
      <c r="N121" s="438">
        <v>0</v>
      </c>
      <c r="O121" s="438">
        <v>0</v>
      </c>
      <c r="P121" s="435">
        <v>0</v>
      </c>
      <c r="Q121" s="434">
        <v>0</v>
      </c>
      <c r="R121" s="439">
        <v>0</v>
      </c>
      <c r="S121" s="440">
        <v>0</v>
      </c>
      <c r="T121" s="435">
        <v>0</v>
      </c>
      <c r="U121" s="434">
        <v>0</v>
      </c>
      <c r="V121" s="439">
        <v>0</v>
      </c>
      <c r="W121" s="440">
        <v>0</v>
      </c>
      <c r="X121" s="435">
        <v>0</v>
      </c>
      <c r="Y121" s="434">
        <v>0</v>
      </c>
      <c r="Z121" s="439">
        <v>12000</v>
      </c>
      <c r="AA121" s="440">
        <v>0</v>
      </c>
      <c r="AB121" s="435">
        <v>0</v>
      </c>
      <c r="AC121" s="434">
        <v>0</v>
      </c>
      <c r="AD121" s="436">
        <v>0</v>
      </c>
    </row>
    <row r="122" spans="1:46" ht="30" customHeight="1" x14ac:dyDescent="0.25">
      <c r="D122" s="684" t="s">
        <v>364</v>
      </c>
      <c r="E122" s="430" t="s">
        <v>237</v>
      </c>
      <c r="F122" s="431">
        <v>412</v>
      </c>
      <c r="G122" s="431">
        <v>2019</v>
      </c>
      <c r="H122" s="432">
        <v>2019</v>
      </c>
      <c r="I122" s="691">
        <f t="shared" si="19"/>
        <v>2800</v>
      </c>
      <c r="J122" s="433">
        <v>0</v>
      </c>
      <c r="K122" s="434">
        <v>0</v>
      </c>
      <c r="L122" s="697">
        <f t="shared" si="17"/>
        <v>0</v>
      </c>
      <c r="M122" s="437">
        <v>0</v>
      </c>
      <c r="N122" s="438">
        <v>0</v>
      </c>
      <c r="O122" s="438">
        <v>0</v>
      </c>
      <c r="P122" s="435">
        <v>0</v>
      </c>
      <c r="Q122" s="434">
        <v>0</v>
      </c>
      <c r="R122" s="439">
        <v>0</v>
      </c>
      <c r="S122" s="440">
        <v>0</v>
      </c>
      <c r="T122" s="435">
        <v>0</v>
      </c>
      <c r="U122" s="434">
        <v>0</v>
      </c>
      <c r="V122" s="439">
        <v>0</v>
      </c>
      <c r="W122" s="440">
        <v>0</v>
      </c>
      <c r="X122" s="435">
        <v>0</v>
      </c>
      <c r="Y122" s="434">
        <v>0</v>
      </c>
      <c r="Z122" s="439">
        <v>2800</v>
      </c>
      <c r="AA122" s="440">
        <v>0</v>
      </c>
      <c r="AB122" s="435">
        <v>0</v>
      </c>
      <c r="AC122" s="434">
        <v>0</v>
      </c>
      <c r="AD122" s="436">
        <v>0</v>
      </c>
    </row>
    <row r="123" spans="1:46" ht="30" customHeight="1" x14ac:dyDescent="0.25">
      <c r="D123" s="684" t="s">
        <v>365</v>
      </c>
      <c r="E123" s="430" t="s">
        <v>237</v>
      </c>
      <c r="F123" s="431">
        <v>412</v>
      </c>
      <c r="G123" s="431">
        <v>2017</v>
      </c>
      <c r="H123" s="432">
        <v>2019</v>
      </c>
      <c r="I123" s="691">
        <f t="shared" si="19"/>
        <v>40000</v>
      </c>
      <c r="J123" s="433">
        <v>0</v>
      </c>
      <c r="K123" s="434">
        <v>0</v>
      </c>
      <c r="L123" s="697">
        <f t="shared" si="17"/>
        <v>0</v>
      </c>
      <c r="M123" s="437">
        <v>0</v>
      </c>
      <c r="N123" s="438">
        <v>0</v>
      </c>
      <c r="O123" s="438">
        <v>0</v>
      </c>
      <c r="P123" s="435">
        <v>0</v>
      </c>
      <c r="Q123" s="434">
        <v>0</v>
      </c>
      <c r="R123" s="439">
        <v>15000</v>
      </c>
      <c r="S123" s="440">
        <v>0</v>
      </c>
      <c r="T123" s="435">
        <v>0</v>
      </c>
      <c r="U123" s="434">
        <v>0</v>
      </c>
      <c r="V123" s="439">
        <v>0</v>
      </c>
      <c r="W123" s="440">
        <v>0</v>
      </c>
      <c r="X123" s="435">
        <v>0</v>
      </c>
      <c r="Y123" s="434">
        <v>0</v>
      </c>
      <c r="Z123" s="439">
        <v>25000</v>
      </c>
      <c r="AA123" s="440">
        <v>0</v>
      </c>
      <c r="AB123" s="435">
        <v>0</v>
      </c>
      <c r="AC123" s="434">
        <v>0</v>
      </c>
      <c r="AD123" s="436">
        <v>0</v>
      </c>
    </row>
    <row r="124" spans="1:46" ht="30" customHeight="1" thickBot="1" x14ac:dyDescent="0.3">
      <c r="D124" s="684" t="s">
        <v>366</v>
      </c>
      <c r="E124" s="430" t="s">
        <v>237</v>
      </c>
      <c r="F124" s="431">
        <v>412</v>
      </c>
      <c r="G124" s="431">
        <v>2020</v>
      </c>
      <c r="H124" s="432">
        <v>2020</v>
      </c>
      <c r="I124" s="691">
        <f t="shared" si="19"/>
        <v>12000</v>
      </c>
      <c r="J124" s="433">
        <v>0</v>
      </c>
      <c r="K124" s="434">
        <v>0</v>
      </c>
      <c r="L124" s="697">
        <f t="shared" si="17"/>
        <v>0</v>
      </c>
      <c r="M124" s="437">
        <v>0</v>
      </c>
      <c r="N124" s="438">
        <v>0</v>
      </c>
      <c r="O124" s="438">
        <v>0</v>
      </c>
      <c r="P124" s="435">
        <v>0</v>
      </c>
      <c r="Q124" s="434">
        <v>0</v>
      </c>
      <c r="R124" s="439">
        <v>0</v>
      </c>
      <c r="S124" s="440">
        <v>0</v>
      </c>
      <c r="T124" s="435">
        <v>0</v>
      </c>
      <c r="U124" s="434">
        <v>0</v>
      </c>
      <c r="V124" s="439">
        <v>0</v>
      </c>
      <c r="W124" s="440">
        <v>0</v>
      </c>
      <c r="X124" s="435">
        <v>0</v>
      </c>
      <c r="Y124" s="434">
        <v>0</v>
      </c>
      <c r="Z124" s="439">
        <v>0</v>
      </c>
      <c r="AA124" s="440">
        <v>0</v>
      </c>
      <c r="AB124" s="435">
        <v>0</v>
      </c>
      <c r="AC124" s="434">
        <v>0</v>
      </c>
      <c r="AD124" s="436">
        <v>12000</v>
      </c>
    </row>
    <row r="125" spans="1:46" ht="28.5" customHeight="1" thickBot="1" x14ac:dyDescent="0.25">
      <c r="D125" s="594" t="s">
        <v>19</v>
      </c>
      <c r="E125" s="1380"/>
      <c r="F125" s="1381"/>
      <c r="G125" s="1381"/>
      <c r="H125" s="1381"/>
      <c r="I125" s="1381"/>
      <c r="J125" s="1381"/>
      <c r="K125" s="1381"/>
      <c r="L125" s="1381"/>
      <c r="M125" s="1381"/>
      <c r="N125" s="1381"/>
      <c r="O125" s="1381"/>
      <c r="P125" s="1381"/>
      <c r="Q125" s="1381"/>
      <c r="R125" s="1381"/>
      <c r="S125" s="1381"/>
      <c r="T125" s="1381"/>
      <c r="U125" s="1381"/>
      <c r="V125" s="1381"/>
      <c r="W125" s="1381"/>
      <c r="X125" s="1381"/>
      <c r="Y125" s="1381"/>
      <c r="Z125" s="1381"/>
      <c r="AA125" s="1381"/>
      <c r="AB125" s="1381"/>
      <c r="AC125" s="1381"/>
      <c r="AD125" s="1382"/>
    </row>
    <row r="126" spans="1:46" ht="31.5" customHeight="1" x14ac:dyDescent="0.25">
      <c r="D126" s="684" t="s">
        <v>367</v>
      </c>
      <c r="E126" s="478" t="s">
        <v>270</v>
      </c>
      <c r="F126" s="471">
        <v>455</v>
      </c>
      <c r="G126" s="471">
        <v>2016</v>
      </c>
      <c r="H126" s="477">
        <v>2016</v>
      </c>
      <c r="I126" s="219">
        <f>J126+K126+L126+SUM(R126:AD126)</f>
        <v>5338</v>
      </c>
      <c r="J126" s="215">
        <v>88</v>
      </c>
      <c r="K126" s="218">
        <v>0</v>
      </c>
      <c r="L126" s="301">
        <f t="shared" ref="L126:L128" si="20">M126+N126+O126+P126+Q126</f>
        <v>5250</v>
      </c>
      <c r="M126" s="305">
        <v>0</v>
      </c>
      <c r="N126" s="306">
        <v>5000</v>
      </c>
      <c r="O126" s="306">
        <v>0</v>
      </c>
      <c r="P126" s="217">
        <v>0</v>
      </c>
      <c r="Q126" s="218">
        <v>250</v>
      </c>
      <c r="R126" s="319">
        <v>0</v>
      </c>
      <c r="S126" s="320">
        <v>0</v>
      </c>
      <c r="T126" s="217">
        <v>0</v>
      </c>
      <c r="U126" s="218">
        <v>0</v>
      </c>
      <c r="V126" s="319">
        <v>0</v>
      </c>
      <c r="W126" s="320">
        <v>0</v>
      </c>
      <c r="X126" s="217">
        <v>0</v>
      </c>
      <c r="Y126" s="218">
        <v>0</v>
      </c>
      <c r="Z126" s="319">
        <v>0</v>
      </c>
      <c r="AA126" s="320">
        <v>0</v>
      </c>
      <c r="AB126" s="217">
        <v>0</v>
      </c>
      <c r="AC126" s="218">
        <v>0</v>
      </c>
      <c r="AD126" s="216">
        <v>0</v>
      </c>
    </row>
    <row r="127" spans="1:46" ht="30" customHeight="1" x14ac:dyDescent="0.25">
      <c r="D127" s="684" t="s">
        <v>368</v>
      </c>
      <c r="E127" s="478" t="s">
        <v>270</v>
      </c>
      <c r="F127" s="471">
        <v>455</v>
      </c>
      <c r="G127" s="471">
        <v>2017</v>
      </c>
      <c r="H127" s="477">
        <v>2017</v>
      </c>
      <c r="I127" s="219">
        <f>J127+K127+L127+SUM(R127:AD127)</f>
        <v>53099</v>
      </c>
      <c r="J127" s="215">
        <v>0</v>
      </c>
      <c r="K127" s="218">
        <v>0</v>
      </c>
      <c r="L127" s="301">
        <f t="shared" si="20"/>
        <v>1000</v>
      </c>
      <c r="M127" s="305">
        <v>0</v>
      </c>
      <c r="N127" s="306">
        <v>0</v>
      </c>
      <c r="O127" s="306">
        <v>0</v>
      </c>
      <c r="P127" s="217">
        <v>0</v>
      </c>
      <c r="Q127" s="218">
        <v>1000</v>
      </c>
      <c r="R127" s="319">
        <v>52099</v>
      </c>
      <c r="S127" s="320">
        <v>0</v>
      </c>
      <c r="T127" s="217">
        <v>0</v>
      </c>
      <c r="U127" s="218"/>
      <c r="V127" s="319">
        <v>0</v>
      </c>
      <c r="W127" s="320">
        <v>0</v>
      </c>
      <c r="X127" s="217">
        <v>0</v>
      </c>
      <c r="Y127" s="218">
        <v>0</v>
      </c>
      <c r="Z127" s="319">
        <v>0</v>
      </c>
      <c r="AA127" s="320">
        <v>0</v>
      </c>
      <c r="AB127" s="217">
        <v>0</v>
      </c>
      <c r="AC127" s="218">
        <v>0</v>
      </c>
      <c r="AD127" s="216">
        <v>0</v>
      </c>
    </row>
    <row r="128" spans="1:46" ht="44.25" customHeight="1" thickBot="1" x14ac:dyDescent="0.3">
      <c r="D128" s="684" t="s">
        <v>369</v>
      </c>
      <c r="E128" s="478" t="s">
        <v>270</v>
      </c>
      <c r="F128" s="471">
        <v>455</v>
      </c>
      <c r="G128" s="471">
        <v>2017</v>
      </c>
      <c r="H128" s="477">
        <v>2017</v>
      </c>
      <c r="I128" s="219">
        <f>J128+K128+L128+SUM(R128:AD128)</f>
        <v>60900</v>
      </c>
      <c r="J128" s="215">
        <v>1000</v>
      </c>
      <c r="K128" s="218">
        <v>0</v>
      </c>
      <c r="L128" s="301">
        <f t="shared" si="20"/>
        <v>0</v>
      </c>
      <c r="M128" s="305">
        <v>0</v>
      </c>
      <c r="N128" s="306">
        <v>0</v>
      </c>
      <c r="O128" s="306">
        <v>0</v>
      </c>
      <c r="P128" s="217">
        <v>0</v>
      </c>
      <c r="Q128" s="218">
        <v>0</v>
      </c>
      <c r="R128" s="319">
        <v>0</v>
      </c>
      <c r="S128" s="320">
        <v>0</v>
      </c>
      <c r="T128" s="217">
        <v>0</v>
      </c>
      <c r="U128" s="218">
        <v>500</v>
      </c>
      <c r="V128" s="319">
        <v>59400</v>
      </c>
      <c r="W128" s="320">
        <v>0</v>
      </c>
      <c r="X128" s="217">
        <v>0</v>
      </c>
      <c r="Y128" s="218">
        <v>0</v>
      </c>
      <c r="Z128" s="319">
        <v>0</v>
      </c>
      <c r="AA128" s="320">
        <v>0</v>
      </c>
      <c r="AB128" s="217">
        <v>0</v>
      </c>
      <c r="AC128" s="218">
        <v>0</v>
      </c>
      <c r="AD128" s="216">
        <v>0</v>
      </c>
    </row>
    <row r="129" spans="4:30" ht="30" customHeight="1" thickBot="1" x14ac:dyDescent="0.3">
      <c r="D129" s="1369" t="s">
        <v>428</v>
      </c>
      <c r="E129" s="1370"/>
      <c r="F129" s="1370"/>
      <c r="G129" s="1370"/>
      <c r="H129" s="1371"/>
      <c r="I129" s="1141">
        <f t="shared" ref="I129:AD129" si="21">SUM(I96:I128)</f>
        <v>545917</v>
      </c>
      <c r="J129" s="1141">
        <f t="shared" si="21"/>
        <v>15210</v>
      </c>
      <c r="K129" s="1141">
        <f t="shared" si="21"/>
        <v>5393</v>
      </c>
      <c r="L129" s="1141">
        <f t="shared" si="21"/>
        <v>129815</v>
      </c>
      <c r="M129" s="1141">
        <f t="shared" si="21"/>
        <v>0</v>
      </c>
      <c r="N129" s="1141">
        <f t="shared" si="21"/>
        <v>128565</v>
      </c>
      <c r="O129" s="1141">
        <f t="shared" si="21"/>
        <v>0</v>
      </c>
      <c r="P129" s="1141">
        <f t="shared" si="21"/>
        <v>0</v>
      </c>
      <c r="Q129" s="1141">
        <f t="shared" si="21"/>
        <v>1250</v>
      </c>
      <c r="R129" s="1141">
        <f t="shared" si="21"/>
        <v>235599</v>
      </c>
      <c r="S129" s="1141">
        <f t="shared" si="21"/>
        <v>0</v>
      </c>
      <c r="T129" s="1141">
        <f t="shared" si="21"/>
        <v>0</v>
      </c>
      <c r="U129" s="1141">
        <f t="shared" si="21"/>
        <v>500</v>
      </c>
      <c r="V129" s="1141">
        <f t="shared" si="21"/>
        <v>81600</v>
      </c>
      <c r="W129" s="1141">
        <f t="shared" si="21"/>
        <v>0</v>
      </c>
      <c r="X129" s="1141">
        <f t="shared" si="21"/>
        <v>0</v>
      </c>
      <c r="Y129" s="1141">
        <f t="shared" si="21"/>
        <v>0</v>
      </c>
      <c r="Z129" s="1141">
        <f t="shared" si="21"/>
        <v>65800</v>
      </c>
      <c r="AA129" s="1141">
        <f t="shared" si="21"/>
        <v>0</v>
      </c>
      <c r="AB129" s="1141">
        <f t="shared" si="21"/>
        <v>0</v>
      </c>
      <c r="AC129" s="1141">
        <f t="shared" si="21"/>
        <v>0</v>
      </c>
      <c r="AD129" s="1141">
        <f t="shared" si="21"/>
        <v>12000</v>
      </c>
    </row>
    <row r="130" spans="4:30" ht="18.75" thickBot="1" x14ac:dyDescent="0.3">
      <c r="D130" s="74"/>
      <c r="E130" s="74"/>
      <c r="F130" s="74"/>
      <c r="G130" s="74"/>
      <c r="H130" s="74"/>
      <c r="I130" s="113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</row>
    <row r="131" spans="4:30" ht="18" x14ac:dyDescent="0.25">
      <c r="D131" s="25" t="s">
        <v>83</v>
      </c>
      <c r="E131" s="202"/>
      <c r="F131" s="202"/>
      <c r="G131" s="202"/>
      <c r="H131" s="202"/>
      <c r="I131" s="10" t="s">
        <v>74</v>
      </c>
      <c r="J131" s="85" t="s">
        <v>108</v>
      </c>
      <c r="K131" s="17" t="s">
        <v>84</v>
      </c>
      <c r="L131" s="17"/>
      <c r="M131" s="17" t="s">
        <v>115</v>
      </c>
      <c r="N131" s="85"/>
      <c r="O131" s="85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78"/>
    </row>
    <row r="132" spans="4:30" ht="15" x14ac:dyDescent="0.25">
      <c r="D132" s="13"/>
      <c r="E132" s="203"/>
      <c r="F132" s="203"/>
      <c r="G132" s="203"/>
      <c r="H132" s="203"/>
      <c r="I132" s="12" t="s">
        <v>75</v>
      </c>
      <c r="J132" s="20" t="s">
        <v>108</v>
      </c>
      <c r="K132" s="18" t="s">
        <v>85</v>
      </c>
      <c r="L132" s="18"/>
      <c r="M132" s="18" t="s">
        <v>112</v>
      </c>
      <c r="N132" s="20"/>
      <c r="O132" s="20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80"/>
    </row>
    <row r="133" spans="4:30" ht="15.75" x14ac:dyDescent="0.25">
      <c r="D133" s="81"/>
      <c r="E133" s="203"/>
      <c r="F133" s="203"/>
      <c r="G133" s="203"/>
      <c r="H133" s="203"/>
      <c r="I133" s="12" t="s">
        <v>76</v>
      </c>
      <c r="J133" s="20" t="s">
        <v>108</v>
      </c>
      <c r="K133" s="21" t="s">
        <v>221</v>
      </c>
      <c r="L133" s="18"/>
      <c r="M133" s="20"/>
      <c r="N133" s="20"/>
      <c r="O133" s="20"/>
      <c r="P133" s="21"/>
      <c r="Q133" s="79"/>
      <c r="R133" s="79"/>
      <c r="S133" s="79"/>
      <c r="T133" s="79"/>
      <c r="U133" s="79"/>
      <c r="V133" s="79"/>
      <c r="W133" s="79"/>
      <c r="X133" s="79"/>
      <c r="Y133" s="79"/>
      <c r="Z133" s="82"/>
    </row>
    <row r="134" spans="4:30" ht="16.5" thickBot="1" x14ac:dyDescent="0.3">
      <c r="D134" s="83"/>
      <c r="E134" s="204"/>
      <c r="F134" s="204"/>
      <c r="G134" s="204"/>
      <c r="H134" s="204"/>
      <c r="I134" s="11" t="s">
        <v>77</v>
      </c>
      <c r="J134" s="22" t="s">
        <v>108</v>
      </c>
      <c r="K134" s="23" t="s">
        <v>222</v>
      </c>
      <c r="L134" s="24"/>
      <c r="M134" s="22"/>
      <c r="N134" s="22"/>
      <c r="O134" s="22"/>
      <c r="P134" s="23"/>
      <c r="Q134" s="35"/>
      <c r="R134" s="35"/>
      <c r="S134" s="35"/>
      <c r="T134" s="35"/>
      <c r="U134" s="35"/>
      <c r="V134" s="35"/>
      <c r="W134" s="35"/>
      <c r="X134" s="35"/>
      <c r="Y134" s="35"/>
      <c r="Z134" s="14"/>
    </row>
  </sheetData>
  <mergeCells count="147">
    <mergeCell ref="R44:U44"/>
    <mergeCell ref="V44:Y44"/>
    <mergeCell ref="Z44:AC44"/>
    <mergeCell ref="A42:C43"/>
    <mergeCell ref="D43:D45"/>
    <mergeCell ref="E43:E45"/>
    <mergeCell ref="F43:F45"/>
    <mergeCell ref="G43:H43"/>
    <mergeCell ref="I43:I45"/>
    <mergeCell ref="M43:Q43"/>
    <mergeCell ref="R43:AC43"/>
    <mergeCell ref="A44:A45"/>
    <mergeCell ref="B44:B45"/>
    <mergeCell ref="C44:C45"/>
    <mergeCell ref="G44:G45"/>
    <mergeCell ref="H44:H45"/>
    <mergeCell ref="J44:J45"/>
    <mergeCell ref="K44:K45"/>
    <mergeCell ref="L44:L45"/>
    <mergeCell ref="M44:M45"/>
    <mergeCell ref="D129:H129"/>
    <mergeCell ref="V5:Y5"/>
    <mergeCell ref="Z5:AC5"/>
    <mergeCell ref="N5:N6"/>
    <mergeCell ref="L5:L6"/>
    <mergeCell ref="A3:C4"/>
    <mergeCell ref="D4:D6"/>
    <mergeCell ref="E4:E6"/>
    <mergeCell ref="A5:A6"/>
    <mergeCell ref="B5:B6"/>
    <mergeCell ref="C5:C6"/>
    <mergeCell ref="E48:AD48"/>
    <mergeCell ref="AC91:AD91"/>
    <mergeCell ref="D87:H87"/>
    <mergeCell ref="D49:AD49"/>
    <mergeCell ref="D9:AD9"/>
    <mergeCell ref="D20:AD20"/>
    <mergeCell ref="D22:AD22"/>
    <mergeCell ref="E96:AD96"/>
    <mergeCell ref="E125:AD125"/>
    <mergeCell ref="AC88:AD88"/>
    <mergeCell ref="E27:AD27"/>
    <mergeCell ref="E28:AD28"/>
    <mergeCell ref="E31:AD31"/>
    <mergeCell ref="E33:AD33"/>
    <mergeCell ref="E46:AD46"/>
    <mergeCell ref="AC1:AD1"/>
    <mergeCell ref="G5:G6"/>
    <mergeCell ref="F4:F6"/>
    <mergeCell ref="G4:H4"/>
    <mergeCell ref="H5:H6"/>
    <mergeCell ref="J5:J6"/>
    <mergeCell ref="K5:K6"/>
    <mergeCell ref="AD4:AD6"/>
    <mergeCell ref="P5:P6"/>
    <mergeCell ref="O5:O6"/>
    <mergeCell ref="Q5:Q6"/>
    <mergeCell ref="I4:I6"/>
    <mergeCell ref="M4:Q4"/>
    <mergeCell ref="R4:AC4"/>
    <mergeCell ref="M5:M6"/>
    <mergeCell ref="R5:U5"/>
    <mergeCell ref="E8:AD8"/>
    <mergeCell ref="AD43:AD45"/>
    <mergeCell ref="N44:N45"/>
    <mergeCell ref="O44:O45"/>
    <mergeCell ref="P44:P45"/>
    <mergeCell ref="Q44:Q45"/>
    <mergeCell ref="N80:N81"/>
    <mergeCell ref="D82:AD82"/>
    <mergeCell ref="A78:C79"/>
    <mergeCell ref="D79:D81"/>
    <mergeCell ref="E79:E81"/>
    <mergeCell ref="F79:F81"/>
    <mergeCell ref="G79:H79"/>
    <mergeCell ref="I79:I81"/>
    <mergeCell ref="M79:Q79"/>
    <mergeCell ref="R79:AC79"/>
    <mergeCell ref="AD79:AD81"/>
    <mergeCell ref="A80:A81"/>
    <mergeCell ref="B80:B81"/>
    <mergeCell ref="C80:C81"/>
    <mergeCell ref="G80:G81"/>
    <mergeCell ref="H80:H81"/>
    <mergeCell ref="Z80:AC80"/>
    <mergeCell ref="AC76:AD76"/>
    <mergeCell ref="A92:C93"/>
    <mergeCell ref="D93:D95"/>
    <mergeCell ref="E93:E95"/>
    <mergeCell ref="F93:F95"/>
    <mergeCell ref="G93:H93"/>
    <mergeCell ref="I93:I95"/>
    <mergeCell ref="M93:Q93"/>
    <mergeCell ref="R93:AC93"/>
    <mergeCell ref="AD93:AD95"/>
    <mergeCell ref="A94:A95"/>
    <mergeCell ref="B94:B95"/>
    <mergeCell ref="C94:C95"/>
    <mergeCell ref="G94:G95"/>
    <mergeCell ref="H94:H95"/>
    <mergeCell ref="O80:O81"/>
    <mergeCell ref="P80:P81"/>
    <mergeCell ref="Q80:Q81"/>
    <mergeCell ref="R80:U80"/>
    <mergeCell ref="V80:Y80"/>
    <mergeCell ref="J80:J81"/>
    <mergeCell ref="K80:K81"/>
    <mergeCell ref="L80:L81"/>
    <mergeCell ref="M80:M81"/>
    <mergeCell ref="A114:C115"/>
    <mergeCell ref="D115:D117"/>
    <mergeCell ref="E115:E117"/>
    <mergeCell ref="F115:F117"/>
    <mergeCell ref="G115:H115"/>
    <mergeCell ref="I115:I117"/>
    <mergeCell ref="M115:Q115"/>
    <mergeCell ref="R115:AC115"/>
    <mergeCell ref="AD115:AD117"/>
    <mergeCell ref="A116:A117"/>
    <mergeCell ref="B116:B117"/>
    <mergeCell ref="C116:C117"/>
    <mergeCell ref="G116:G117"/>
    <mergeCell ref="H116:H117"/>
    <mergeCell ref="AC40:AD40"/>
    <mergeCell ref="Z116:AC116"/>
    <mergeCell ref="O116:O117"/>
    <mergeCell ref="P116:P117"/>
    <mergeCell ref="Q116:Q117"/>
    <mergeCell ref="R116:U116"/>
    <mergeCell ref="V116:Y116"/>
    <mergeCell ref="J116:J117"/>
    <mergeCell ref="K116:K117"/>
    <mergeCell ref="L116:L117"/>
    <mergeCell ref="M116:M117"/>
    <mergeCell ref="N116:N117"/>
    <mergeCell ref="Z94:AC94"/>
    <mergeCell ref="AC113:AD113"/>
    <mergeCell ref="O94:O95"/>
    <mergeCell ref="P94:P95"/>
    <mergeCell ref="Q94:Q95"/>
    <mergeCell ref="R94:U94"/>
    <mergeCell ref="V94:Y94"/>
    <mergeCell ref="J94:J95"/>
    <mergeCell ref="K94:K95"/>
    <mergeCell ref="L94:L95"/>
    <mergeCell ref="M94:M95"/>
    <mergeCell ref="N94:N95"/>
  </mergeCells>
  <phoneticPr fontId="38" type="noConversion"/>
  <pageMargins left="0" right="0" top="0.98425196850393704" bottom="0.19685039370078741" header="0.59055118110236227" footer="0.19685039370078741"/>
  <pageSetup paperSize="9" scale="48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rowBreaks count="2" manualBreakCount="2">
    <brk id="75" min="3" max="29" man="1"/>
    <brk id="112" min="3" max="29" man="1"/>
  </rowBreaks>
  <ignoredErrors>
    <ignoredError sqref="I126:I128 I11:I19 I21 I23:I26 I29:I30 I32 I34:I39 I47 I52:I75 I83:I86 I97:I112 I118:I124 I7 I50:I5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252"/>
  <sheetViews>
    <sheetView view="pageBreakPreview" topLeftCell="A7" zoomScale="70" zoomScaleNormal="70" zoomScaleSheetLayoutView="70" workbookViewId="0">
      <selection activeCell="L29" sqref="L29"/>
    </sheetView>
  </sheetViews>
  <sheetFormatPr defaultRowHeight="12.75" x14ac:dyDescent="0.2"/>
  <cols>
    <col min="1" max="3" width="6.7109375" customWidth="1"/>
    <col min="4" max="4" width="46.7109375" customWidth="1"/>
    <col min="5" max="5" width="5.140625" customWidth="1"/>
    <col min="6" max="6" width="4.7109375" customWidth="1"/>
    <col min="7" max="7" width="5.28515625" customWidth="1"/>
    <col min="8" max="8" width="5" customWidth="1"/>
    <col min="9" max="9" width="13.5703125" customWidth="1"/>
    <col min="10" max="10" width="11.28515625" customWidth="1"/>
    <col min="11" max="11" width="10.7109375" customWidth="1"/>
    <col min="12" max="12" width="12.42578125" customWidth="1"/>
    <col min="13" max="30" width="10.7109375" customWidth="1"/>
  </cols>
  <sheetData>
    <row r="1" spans="1:46" ht="15.75" customHeight="1" x14ac:dyDescent="0.4">
      <c r="A1" s="59"/>
      <c r="B1" s="60"/>
      <c r="C1" s="60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330" t="s">
        <v>39</v>
      </c>
      <c r="AD1" s="1330"/>
    </row>
    <row r="2" spans="1:46" ht="24.75" customHeight="1" x14ac:dyDescent="0.25">
      <c r="A2" s="6"/>
      <c r="D2" s="117" t="s">
        <v>1</v>
      </c>
      <c r="E2" s="177" t="s">
        <v>206</v>
      </c>
      <c r="F2" s="177"/>
      <c r="G2" s="177"/>
      <c r="H2" s="177"/>
      <c r="I2" s="177"/>
      <c r="J2" s="177"/>
      <c r="K2" s="177"/>
      <c r="L2" s="177"/>
      <c r="M2" s="15"/>
      <c r="N2" s="15"/>
      <c r="O2" s="15"/>
      <c r="P2" s="15"/>
      <c r="Q2" s="1"/>
      <c r="AD2" s="5" t="s">
        <v>87</v>
      </c>
    </row>
    <row r="3" spans="1:46" ht="15" customHeight="1" thickBot="1" x14ac:dyDescent="0.25">
      <c r="A3" s="1228" t="s">
        <v>154</v>
      </c>
      <c r="B3" s="1229"/>
      <c r="C3" s="1230"/>
      <c r="D3" s="169" t="s">
        <v>20</v>
      </c>
      <c r="I3" s="7" t="s">
        <v>59</v>
      </c>
      <c r="J3" s="7" t="s">
        <v>60</v>
      </c>
      <c r="K3" s="7" t="s">
        <v>61</v>
      </c>
      <c r="L3" s="7" t="s">
        <v>62</v>
      </c>
      <c r="M3" s="7" t="s">
        <v>63</v>
      </c>
      <c r="N3" s="7" t="s">
        <v>64</v>
      </c>
      <c r="O3" s="7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8" t="s">
        <v>70</v>
      </c>
      <c r="U3" s="8" t="s">
        <v>73</v>
      </c>
      <c r="V3" s="8" t="s">
        <v>78</v>
      </c>
      <c r="W3" s="8" t="s">
        <v>86</v>
      </c>
      <c r="X3" s="8" t="s">
        <v>92</v>
      </c>
      <c r="Y3" s="8" t="s">
        <v>93</v>
      </c>
      <c r="Z3" s="8" t="s">
        <v>94</v>
      </c>
      <c r="AA3" s="8" t="s">
        <v>95</v>
      </c>
      <c r="AB3" s="7" t="s">
        <v>96</v>
      </c>
      <c r="AC3" s="7" t="s">
        <v>99</v>
      </c>
      <c r="AD3" s="7" t="s">
        <v>109</v>
      </c>
    </row>
    <row r="4" spans="1:46" ht="15.75" customHeight="1" thickBot="1" x14ac:dyDescent="0.25">
      <c r="A4" s="1231"/>
      <c r="B4" s="1232"/>
      <c r="C4" s="1233"/>
      <c r="D4" s="1252" t="s">
        <v>57</v>
      </c>
      <c r="E4" s="1274" t="s">
        <v>100</v>
      </c>
      <c r="F4" s="1276" t="s">
        <v>101</v>
      </c>
      <c r="G4" s="1278" t="s">
        <v>102</v>
      </c>
      <c r="H4" s="1279"/>
      <c r="I4" s="1250" t="s">
        <v>89</v>
      </c>
      <c r="J4" s="39" t="s">
        <v>98</v>
      </c>
      <c r="K4" s="39" t="s">
        <v>72</v>
      </c>
      <c r="L4" s="300" t="s">
        <v>71</v>
      </c>
      <c r="M4" s="1316" t="s">
        <v>212</v>
      </c>
      <c r="N4" s="1317"/>
      <c r="O4" s="1317"/>
      <c r="P4" s="1317"/>
      <c r="Q4" s="1318"/>
      <c r="R4" s="1293" t="s">
        <v>219</v>
      </c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319"/>
      <c r="AD4" s="1248" t="s">
        <v>220</v>
      </c>
    </row>
    <row r="5" spans="1:46" ht="15.75" customHeight="1" x14ac:dyDescent="0.2">
      <c r="A5" s="1234" t="s">
        <v>105</v>
      </c>
      <c r="B5" s="1236" t="s">
        <v>106</v>
      </c>
      <c r="C5" s="1238" t="s">
        <v>107</v>
      </c>
      <c r="D5" s="1253"/>
      <c r="E5" s="1275"/>
      <c r="F5" s="1277"/>
      <c r="G5" s="1280" t="s">
        <v>103</v>
      </c>
      <c r="H5" s="1256" t="s">
        <v>104</v>
      </c>
      <c r="I5" s="1251"/>
      <c r="J5" s="1247" t="s">
        <v>217</v>
      </c>
      <c r="K5" s="1247" t="s">
        <v>218</v>
      </c>
      <c r="L5" s="1325" t="s">
        <v>211</v>
      </c>
      <c r="M5" s="1299" t="s">
        <v>213</v>
      </c>
      <c r="N5" s="1303" t="s">
        <v>110</v>
      </c>
      <c r="O5" s="1303" t="s">
        <v>111</v>
      </c>
      <c r="P5" s="1243" t="s">
        <v>81</v>
      </c>
      <c r="Q5" s="1245" t="s">
        <v>82</v>
      </c>
      <c r="R5" s="1321" t="s">
        <v>158</v>
      </c>
      <c r="S5" s="1312"/>
      <c r="T5" s="1312"/>
      <c r="U5" s="1322"/>
      <c r="V5" s="1321" t="s">
        <v>183</v>
      </c>
      <c r="W5" s="1312"/>
      <c r="X5" s="1312"/>
      <c r="Y5" s="1313"/>
      <c r="Z5" s="1312" t="s">
        <v>215</v>
      </c>
      <c r="AA5" s="1312"/>
      <c r="AB5" s="1312"/>
      <c r="AC5" s="1313"/>
      <c r="AD5" s="1249"/>
    </row>
    <row r="6" spans="1:46" ht="39" customHeight="1" thickBot="1" x14ac:dyDescent="0.25">
      <c r="A6" s="1235"/>
      <c r="B6" s="1237"/>
      <c r="C6" s="1239"/>
      <c r="D6" s="1254"/>
      <c r="E6" s="1323"/>
      <c r="F6" s="1324"/>
      <c r="G6" s="1309"/>
      <c r="H6" s="1310"/>
      <c r="I6" s="1315"/>
      <c r="J6" s="1311"/>
      <c r="K6" s="1311"/>
      <c r="L6" s="1326"/>
      <c r="M6" s="1300"/>
      <c r="N6" s="1320"/>
      <c r="O6" s="1304"/>
      <c r="P6" s="1305"/>
      <c r="Q6" s="1306"/>
      <c r="R6" s="317" t="s">
        <v>79</v>
      </c>
      <c r="S6" s="318" t="s">
        <v>88</v>
      </c>
      <c r="T6" s="174" t="s">
        <v>90</v>
      </c>
      <c r="U6" s="175" t="s">
        <v>91</v>
      </c>
      <c r="V6" s="322" t="s">
        <v>79</v>
      </c>
      <c r="W6" s="323" t="s">
        <v>88</v>
      </c>
      <c r="X6" s="174" t="s">
        <v>90</v>
      </c>
      <c r="Y6" s="175" t="s">
        <v>91</v>
      </c>
      <c r="Z6" s="322" t="s">
        <v>79</v>
      </c>
      <c r="AA6" s="323" t="s">
        <v>88</v>
      </c>
      <c r="AB6" s="174" t="s">
        <v>90</v>
      </c>
      <c r="AC6" s="176" t="s">
        <v>91</v>
      </c>
      <c r="AD6" s="1308"/>
    </row>
    <row r="7" spans="1:46" s="297" customFormat="1" ht="30" customHeight="1" thickBot="1" x14ac:dyDescent="0.3">
      <c r="A7" s="506"/>
      <c r="B7" s="404"/>
      <c r="C7" s="507"/>
      <c r="D7" s="774" t="s">
        <v>155</v>
      </c>
      <c r="E7" s="1429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5"/>
      <c r="V7" s="1425"/>
      <c r="W7" s="1425"/>
      <c r="X7" s="1425"/>
      <c r="Y7" s="1425"/>
      <c r="Z7" s="1425"/>
      <c r="AA7" s="1425"/>
      <c r="AB7" s="1425"/>
      <c r="AC7" s="1425"/>
      <c r="AD7" s="1426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99" customFormat="1" ht="30" customHeight="1" x14ac:dyDescent="0.25">
      <c r="A8" s="535"/>
      <c r="B8" s="536"/>
      <c r="C8" s="537"/>
      <c r="D8" s="775" t="s">
        <v>490</v>
      </c>
      <c r="E8" s="185" t="s">
        <v>229</v>
      </c>
      <c r="F8" s="186">
        <v>400</v>
      </c>
      <c r="G8" s="186">
        <v>2016</v>
      </c>
      <c r="H8" s="770">
        <v>2017</v>
      </c>
      <c r="I8" s="702">
        <f t="shared" ref="I8:I9" si="0">J8+K8+L8+SUM(R8:AD8)</f>
        <v>90000</v>
      </c>
      <c r="J8" s="227">
        <v>0</v>
      </c>
      <c r="K8" s="231">
        <v>0</v>
      </c>
      <c r="L8" s="311">
        <f t="shared" ref="L8:L9" si="1">M8+N8+O8+P8+Q8</f>
        <v>80000</v>
      </c>
      <c r="M8" s="303">
        <v>0</v>
      </c>
      <c r="N8" s="304">
        <v>80000</v>
      </c>
      <c r="O8" s="304">
        <v>0</v>
      </c>
      <c r="P8" s="211">
        <v>0</v>
      </c>
      <c r="Q8" s="231">
        <v>0</v>
      </c>
      <c r="R8" s="331">
        <v>10000</v>
      </c>
      <c r="S8" s="328">
        <v>0</v>
      </c>
      <c r="T8" s="211">
        <v>0</v>
      </c>
      <c r="U8" s="231">
        <v>0</v>
      </c>
      <c r="V8" s="331">
        <v>0</v>
      </c>
      <c r="W8" s="328">
        <v>0</v>
      </c>
      <c r="X8" s="211">
        <v>0</v>
      </c>
      <c r="Y8" s="466">
        <v>0</v>
      </c>
      <c r="Z8" s="441">
        <v>0</v>
      </c>
      <c r="AA8" s="328">
        <v>0</v>
      </c>
      <c r="AB8" s="211">
        <v>0</v>
      </c>
      <c r="AC8" s="466">
        <v>0</v>
      </c>
      <c r="AD8" s="206">
        <v>0</v>
      </c>
      <c r="AE8" s="767"/>
      <c r="AF8" s="470"/>
      <c r="AG8" s="470"/>
      <c r="AH8" s="470"/>
      <c r="AI8" s="470"/>
      <c r="AJ8" s="470"/>
      <c r="AK8" s="470"/>
      <c r="AL8" s="470"/>
      <c r="AM8" s="470"/>
      <c r="AN8" s="470"/>
      <c r="AO8" s="470"/>
      <c r="AP8" s="470"/>
      <c r="AQ8" s="470"/>
      <c r="AR8" s="470"/>
      <c r="AS8" s="470"/>
      <c r="AT8" s="470"/>
    </row>
    <row r="9" spans="1:46" s="299" customFormat="1" ht="30" customHeight="1" thickBot="1" x14ac:dyDescent="0.3">
      <c r="A9" s="535"/>
      <c r="B9" s="536"/>
      <c r="C9" s="537"/>
      <c r="D9" s="776" t="s">
        <v>491</v>
      </c>
      <c r="E9" s="771" t="s">
        <v>275</v>
      </c>
      <c r="F9" s="772">
        <v>400</v>
      </c>
      <c r="G9" s="772">
        <v>2017</v>
      </c>
      <c r="H9" s="773">
        <v>2018</v>
      </c>
      <c r="I9" s="714">
        <f t="shared" si="0"/>
        <v>150000</v>
      </c>
      <c r="J9" s="672">
        <v>0</v>
      </c>
      <c r="K9" s="777">
        <v>0</v>
      </c>
      <c r="L9" s="340">
        <f t="shared" si="1"/>
        <v>0</v>
      </c>
      <c r="M9" s="778">
        <v>0</v>
      </c>
      <c r="N9" s="312">
        <v>0</v>
      </c>
      <c r="O9" s="778">
        <v>0</v>
      </c>
      <c r="P9" s="671">
        <v>0</v>
      </c>
      <c r="Q9" s="777">
        <v>0</v>
      </c>
      <c r="R9" s="779">
        <v>100000</v>
      </c>
      <c r="S9" s="780">
        <v>0</v>
      </c>
      <c r="T9" s="671">
        <v>0</v>
      </c>
      <c r="U9" s="777">
        <v>0</v>
      </c>
      <c r="V9" s="779">
        <v>50000</v>
      </c>
      <c r="W9" s="780">
        <v>0</v>
      </c>
      <c r="X9" s="671">
        <v>0</v>
      </c>
      <c r="Y9" s="781">
        <v>0</v>
      </c>
      <c r="Z9" s="449">
        <v>0</v>
      </c>
      <c r="AA9" s="330">
        <v>0</v>
      </c>
      <c r="AB9" s="226">
        <v>0</v>
      </c>
      <c r="AC9" s="580">
        <v>0</v>
      </c>
      <c r="AD9" s="223">
        <v>0</v>
      </c>
      <c r="AE9" s="767"/>
      <c r="AF9" s="470"/>
      <c r="AG9" s="470"/>
      <c r="AH9" s="470"/>
      <c r="AI9" s="470"/>
      <c r="AJ9" s="470"/>
      <c r="AK9" s="470"/>
      <c r="AL9" s="470"/>
      <c r="AM9" s="470"/>
      <c r="AN9" s="470"/>
      <c r="AO9" s="470"/>
      <c r="AP9" s="470"/>
      <c r="AQ9" s="470"/>
      <c r="AR9" s="470"/>
      <c r="AS9" s="470"/>
      <c r="AT9" s="470"/>
    </row>
    <row r="10" spans="1:46" s="43" customFormat="1" ht="7.5" customHeight="1" x14ac:dyDescent="0.25">
      <c r="A10" s="68"/>
      <c r="B10" s="68"/>
      <c r="C10" s="68"/>
      <c r="D10" s="268"/>
      <c r="E10" s="268"/>
      <c r="F10" s="268"/>
      <c r="G10" s="268"/>
      <c r="H10" s="268"/>
      <c r="I10" s="113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15" customHeight="1" thickBot="1" x14ac:dyDescent="0.25">
      <c r="A11" s="1228" t="s">
        <v>154</v>
      </c>
      <c r="B11" s="1229"/>
      <c r="C11" s="1230"/>
      <c r="I11" s="7" t="s">
        <v>59</v>
      </c>
      <c r="J11" s="7" t="s">
        <v>60</v>
      </c>
      <c r="K11" s="7" t="s">
        <v>61</v>
      </c>
      <c r="L11" s="7" t="s">
        <v>62</v>
      </c>
      <c r="M11" s="7" t="s">
        <v>63</v>
      </c>
      <c r="N11" s="7" t="s">
        <v>64</v>
      </c>
      <c r="O11" s="7" t="s">
        <v>65</v>
      </c>
      <c r="P11" s="8" t="s">
        <v>66</v>
      </c>
      <c r="Q11" s="8" t="s">
        <v>67</v>
      </c>
      <c r="R11" s="8" t="s">
        <v>68</v>
      </c>
      <c r="S11" s="8" t="s">
        <v>69</v>
      </c>
      <c r="T11" s="8" t="s">
        <v>70</v>
      </c>
      <c r="U11" s="8" t="s">
        <v>73</v>
      </c>
      <c r="V11" s="8" t="s">
        <v>78</v>
      </c>
      <c r="W11" s="8" t="s">
        <v>86</v>
      </c>
      <c r="X11" s="8" t="s">
        <v>92</v>
      </c>
      <c r="Y11" s="8" t="s">
        <v>93</v>
      </c>
      <c r="Z11" s="8" t="s">
        <v>94</v>
      </c>
      <c r="AA11" s="8" t="s">
        <v>95</v>
      </c>
      <c r="AB11" s="7" t="s">
        <v>96</v>
      </c>
      <c r="AC11" s="7" t="s">
        <v>99</v>
      </c>
      <c r="AD11" s="7" t="s">
        <v>109</v>
      </c>
    </row>
    <row r="12" spans="1:46" ht="15.75" customHeight="1" thickBot="1" x14ac:dyDescent="0.25">
      <c r="A12" s="1231"/>
      <c r="B12" s="1232"/>
      <c r="C12" s="1233"/>
      <c r="D12" s="1252" t="s">
        <v>57</v>
      </c>
      <c r="E12" s="1274" t="s">
        <v>100</v>
      </c>
      <c r="F12" s="1276" t="s">
        <v>101</v>
      </c>
      <c r="G12" s="1278" t="s">
        <v>102</v>
      </c>
      <c r="H12" s="1279"/>
      <c r="I12" s="1250" t="s">
        <v>89</v>
      </c>
      <c r="J12" s="39" t="s">
        <v>98</v>
      </c>
      <c r="K12" s="39" t="s">
        <v>72</v>
      </c>
      <c r="L12" s="300" t="s">
        <v>71</v>
      </c>
      <c r="M12" s="1316" t="s">
        <v>212</v>
      </c>
      <c r="N12" s="1317"/>
      <c r="O12" s="1317"/>
      <c r="P12" s="1317"/>
      <c r="Q12" s="1318"/>
      <c r="R12" s="1293" t="s">
        <v>219</v>
      </c>
      <c r="S12" s="1294"/>
      <c r="T12" s="1294"/>
      <c r="U12" s="1294"/>
      <c r="V12" s="1294"/>
      <c r="W12" s="1294"/>
      <c r="X12" s="1294"/>
      <c r="Y12" s="1294"/>
      <c r="Z12" s="1294"/>
      <c r="AA12" s="1294"/>
      <c r="AB12" s="1294"/>
      <c r="AC12" s="1319"/>
      <c r="AD12" s="1248" t="s">
        <v>220</v>
      </c>
    </row>
    <row r="13" spans="1:46" ht="15.75" customHeight="1" x14ac:dyDescent="0.2">
      <c r="A13" s="1234" t="s">
        <v>105</v>
      </c>
      <c r="B13" s="1236" t="s">
        <v>106</v>
      </c>
      <c r="C13" s="1238" t="s">
        <v>107</v>
      </c>
      <c r="D13" s="1253"/>
      <c r="E13" s="1275"/>
      <c r="F13" s="1277"/>
      <c r="G13" s="1280" t="s">
        <v>103</v>
      </c>
      <c r="H13" s="1256" t="s">
        <v>104</v>
      </c>
      <c r="I13" s="1251"/>
      <c r="J13" s="1247" t="s">
        <v>217</v>
      </c>
      <c r="K13" s="1247" t="s">
        <v>218</v>
      </c>
      <c r="L13" s="1325" t="s">
        <v>211</v>
      </c>
      <c r="M13" s="1299" t="s">
        <v>213</v>
      </c>
      <c r="N13" s="1303" t="s">
        <v>110</v>
      </c>
      <c r="O13" s="1303" t="s">
        <v>111</v>
      </c>
      <c r="P13" s="1243" t="s">
        <v>81</v>
      </c>
      <c r="Q13" s="1245" t="s">
        <v>82</v>
      </c>
      <c r="R13" s="1321" t="s">
        <v>158</v>
      </c>
      <c r="S13" s="1312"/>
      <c r="T13" s="1312"/>
      <c r="U13" s="1322"/>
      <c r="V13" s="1321" t="s">
        <v>183</v>
      </c>
      <c r="W13" s="1312"/>
      <c r="X13" s="1312"/>
      <c r="Y13" s="1313"/>
      <c r="Z13" s="1312" t="s">
        <v>215</v>
      </c>
      <c r="AA13" s="1312"/>
      <c r="AB13" s="1312"/>
      <c r="AC13" s="1313"/>
      <c r="AD13" s="1249"/>
    </row>
    <row r="14" spans="1:46" ht="39" customHeight="1" thickBot="1" x14ac:dyDescent="0.25">
      <c r="A14" s="1235"/>
      <c r="B14" s="1237"/>
      <c r="C14" s="1239"/>
      <c r="D14" s="1254"/>
      <c r="E14" s="1323"/>
      <c r="F14" s="1324"/>
      <c r="G14" s="1309"/>
      <c r="H14" s="1310"/>
      <c r="I14" s="1315"/>
      <c r="J14" s="1311"/>
      <c r="K14" s="1311"/>
      <c r="L14" s="1326"/>
      <c r="M14" s="1300"/>
      <c r="N14" s="1320"/>
      <c r="O14" s="1304"/>
      <c r="P14" s="1305"/>
      <c r="Q14" s="1306"/>
      <c r="R14" s="317" t="s">
        <v>79</v>
      </c>
      <c r="S14" s="318" t="s">
        <v>88</v>
      </c>
      <c r="T14" s="174" t="s">
        <v>90</v>
      </c>
      <c r="U14" s="175" t="s">
        <v>91</v>
      </c>
      <c r="V14" s="322" t="s">
        <v>79</v>
      </c>
      <c r="W14" s="323" t="s">
        <v>88</v>
      </c>
      <c r="X14" s="174" t="s">
        <v>90</v>
      </c>
      <c r="Y14" s="175" t="s">
        <v>91</v>
      </c>
      <c r="Z14" s="322" t="s">
        <v>79</v>
      </c>
      <c r="AA14" s="323" t="s">
        <v>88</v>
      </c>
      <c r="AB14" s="174" t="s">
        <v>90</v>
      </c>
      <c r="AC14" s="176" t="s">
        <v>91</v>
      </c>
      <c r="AD14" s="1308"/>
    </row>
    <row r="15" spans="1:46" s="42" customFormat="1" ht="30" customHeight="1" thickBot="1" x14ac:dyDescent="0.25">
      <c r="A15" s="407"/>
      <c r="B15" s="408"/>
      <c r="C15" s="419"/>
      <c r="D15" s="443" t="s">
        <v>21</v>
      </c>
      <c r="E15" s="1380"/>
      <c r="F15" s="1381"/>
      <c r="G15" s="1381"/>
      <c r="H15" s="1381"/>
      <c r="I15" s="1381"/>
      <c r="J15" s="1381"/>
      <c r="K15" s="1381"/>
      <c r="L15" s="1381"/>
      <c r="M15" s="1381"/>
      <c r="N15" s="1381"/>
      <c r="O15" s="1381"/>
      <c r="P15" s="1381"/>
      <c r="Q15" s="1381"/>
      <c r="R15" s="1381"/>
      <c r="S15" s="1381"/>
      <c r="T15" s="1381"/>
      <c r="U15" s="1381"/>
      <c r="V15" s="1381"/>
      <c r="W15" s="1381"/>
      <c r="X15" s="1381"/>
      <c r="Y15" s="1381"/>
      <c r="Z15" s="1425"/>
      <c r="AA15" s="1425"/>
      <c r="AB15" s="1425"/>
      <c r="AC15" s="1425"/>
      <c r="AD15" s="1426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299" customFormat="1" ht="30" customHeight="1" x14ac:dyDescent="0.25">
      <c r="A16" s="407"/>
      <c r="B16" s="408"/>
      <c r="C16" s="419"/>
      <c r="D16" s="784" t="s">
        <v>577</v>
      </c>
      <c r="E16" s="51" t="s">
        <v>231</v>
      </c>
      <c r="F16" s="52">
        <v>430</v>
      </c>
      <c r="G16" s="369">
        <v>2016</v>
      </c>
      <c r="H16" s="759">
        <v>2016</v>
      </c>
      <c r="I16" s="787">
        <f t="shared" ref="I16:I29" si="2">J16+K16+L16+SUM(R16:AD16)</f>
        <v>3000</v>
      </c>
      <c r="J16" s="227">
        <v>0</v>
      </c>
      <c r="K16" s="231">
        <v>0</v>
      </c>
      <c r="L16" s="399">
        <f t="shared" ref="L16:L29" si="3">M16+N16+O16+P16+Q16</f>
        <v>3000</v>
      </c>
      <c r="M16" s="303">
        <v>0</v>
      </c>
      <c r="N16" s="304">
        <v>3000</v>
      </c>
      <c r="O16" s="304">
        <v>0</v>
      </c>
      <c r="P16" s="211">
        <v>0</v>
      </c>
      <c r="Q16" s="231">
        <v>0</v>
      </c>
      <c r="R16" s="331">
        <v>0</v>
      </c>
      <c r="S16" s="328">
        <v>0</v>
      </c>
      <c r="T16" s="211">
        <v>0</v>
      </c>
      <c r="U16" s="231">
        <v>0</v>
      </c>
      <c r="V16" s="331">
        <v>0</v>
      </c>
      <c r="W16" s="328">
        <v>0</v>
      </c>
      <c r="X16" s="211">
        <v>0</v>
      </c>
      <c r="Y16" s="466">
        <v>0</v>
      </c>
      <c r="Z16" s="441">
        <v>0</v>
      </c>
      <c r="AA16" s="328">
        <v>0</v>
      </c>
      <c r="AB16" s="211">
        <v>0</v>
      </c>
      <c r="AC16" s="466">
        <v>0</v>
      </c>
      <c r="AD16" s="206">
        <v>0</v>
      </c>
      <c r="AE16" s="767"/>
      <c r="AF16" s="119"/>
      <c r="AG16" s="470"/>
      <c r="AH16" s="470"/>
      <c r="AI16" s="470"/>
      <c r="AJ16" s="470"/>
      <c r="AK16" s="470"/>
      <c r="AL16" s="470"/>
      <c r="AM16" s="470"/>
      <c r="AN16" s="470"/>
      <c r="AO16" s="470"/>
      <c r="AP16" s="470"/>
      <c r="AQ16" s="470"/>
      <c r="AR16" s="470"/>
      <c r="AS16" s="470"/>
      <c r="AT16" s="470"/>
    </row>
    <row r="17" spans="1:48" s="299" customFormat="1" ht="30" customHeight="1" x14ac:dyDescent="0.25">
      <c r="A17" s="407"/>
      <c r="B17" s="408"/>
      <c r="C17" s="419"/>
      <c r="D17" s="785" t="s">
        <v>492</v>
      </c>
      <c r="E17" s="181" t="s">
        <v>231</v>
      </c>
      <c r="F17" s="182">
        <v>430</v>
      </c>
      <c r="G17" s="54">
        <v>2016</v>
      </c>
      <c r="H17" s="197">
        <v>2016</v>
      </c>
      <c r="I17" s="691">
        <f t="shared" si="2"/>
        <v>2150</v>
      </c>
      <c r="J17" s="208">
        <v>0</v>
      </c>
      <c r="K17" s="232">
        <v>0</v>
      </c>
      <c r="L17" s="310">
        <f t="shared" si="3"/>
        <v>2150</v>
      </c>
      <c r="M17" s="308">
        <v>0</v>
      </c>
      <c r="N17" s="309">
        <v>2150</v>
      </c>
      <c r="O17" s="309">
        <v>0</v>
      </c>
      <c r="P17" s="210">
        <v>0</v>
      </c>
      <c r="Q17" s="232">
        <v>0</v>
      </c>
      <c r="R17" s="324">
        <v>0</v>
      </c>
      <c r="S17" s="325">
        <v>0</v>
      </c>
      <c r="T17" s="210">
        <v>0</v>
      </c>
      <c r="U17" s="232">
        <v>0</v>
      </c>
      <c r="V17" s="324">
        <v>0</v>
      </c>
      <c r="W17" s="325">
        <v>0</v>
      </c>
      <c r="X17" s="210">
        <v>0</v>
      </c>
      <c r="Y17" s="512">
        <v>0</v>
      </c>
      <c r="Z17" s="326">
        <v>0</v>
      </c>
      <c r="AA17" s="320">
        <v>0</v>
      </c>
      <c r="AB17" s="217">
        <v>0</v>
      </c>
      <c r="AC17" s="214">
        <v>0</v>
      </c>
      <c r="AD17" s="219">
        <v>0</v>
      </c>
      <c r="AE17" s="767"/>
      <c r="AF17" s="119"/>
      <c r="AG17" s="470"/>
      <c r="AH17" s="470"/>
      <c r="AI17" s="470"/>
      <c r="AJ17" s="470"/>
      <c r="AK17" s="470"/>
      <c r="AL17" s="470"/>
      <c r="AM17" s="470"/>
      <c r="AN17" s="470"/>
      <c r="AO17" s="470"/>
      <c r="AP17" s="470"/>
      <c r="AQ17" s="470"/>
      <c r="AR17" s="470"/>
      <c r="AS17" s="470"/>
      <c r="AT17" s="470"/>
    </row>
    <row r="18" spans="1:48" s="299" customFormat="1" ht="30" customHeight="1" x14ac:dyDescent="0.25">
      <c r="A18" s="407"/>
      <c r="B18" s="408"/>
      <c r="C18" s="419"/>
      <c r="D18" s="468" t="s">
        <v>493</v>
      </c>
      <c r="E18" s="181" t="s">
        <v>231</v>
      </c>
      <c r="F18" s="182">
        <v>430</v>
      </c>
      <c r="G18" s="182">
        <v>2017</v>
      </c>
      <c r="H18" s="442">
        <v>2017</v>
      </c>
      <c r="I18" s="789">
        <f t="shared" si="2"/>
        <v>611</v>
      </c>
      <c r="J18" s="208">
        <v>0</v>
      </c>
      <c r="K18" s="232">
        <v>0</v>
      </c>
      <c r="L18" s="487">
        <f t="shared" si="3"/>
        <v>0</v>
      </c>
      <c r="M18" s="308">
        <v>0</v>
      </c>
      <c r="N18" s="309">
        <v>0</v>
      </c>
      <c r="O18" s="309">
        <v>0</v>
      </c>
      <c r="P18" s="210">
        <v>0</v>
      </c>
      <c r="Q18" s="232">
        <v>0</v>
      </c>
      <c r="R18" s="324">
        <v>611</v>
      </c>
      <c r="S18" s="325">
        <v>0</v>
      </c>
      <c r="T18" s="210">
        <v>0</v>
      </c>
      <c r="U18" s="232">
        <v>0</v>
      </c>
      <c r="V18" s="324">
        <v>0</v>
      </c>
      <c r="W18" s="325">
        <v>0</v>
      </c>
      <c r="X18" s="210">
        <v>0</v>
      </c>
      <c r="Y18" s="512">
        <v>0</v>
      </c>
      <c r="Z18" s="326">
        <v>0</v>
      </c>
      <c r="AA18" s="320">
        <v>0</v>
      </c>
      <c r="AB18" s="217">
        <v>0</v>
      </c>
      <c r="AC18" s="214">
        <v>0</v>
      </c>
      <c r="AD18" s="219">
        <v>0</v>
      </c>
      <c r="AE18" s="767"/>
      <c r="AF18" s="133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456"/>
      <c r="AV18" s="456"/>
    </row>
    <row r="19" spans="1:48" s="299" customFormat="1" ht="30" customHeight="1" x14ac:dyDescent="0.25">
      <c r="A19" s="407"/>
      <c r="B19" s="408"/>
      <c r="C19" s="419"/>
      <c r="D19" s="786" t="s">
        <v>494</v>
      </c>
      <c r="E19" s="53" t="s">
        <v>231</v>
      </c>
      <c r="F19" s="182">
        <v>430</v>
      </c>
      <c r="G19" s="54">
        <v>2016</v>
      </c>
      <c r="H19" s="197">
        <v>2016</v>
      </c>
      <c r="I19" s="691">
        <f t="shared" si="2"/>
        <v>129</v>
      </c>
      <c r="J19" s="208">
        <v>0</v>
      </c>
      <c r="K19" s="232">
        <v>0</v>
      </c>
      <c r="L19" s="310">
        <f t="shared" si="3"/>
        <v>129</v>
      </c>
      <c r="M19" s="305">
        <v>0</v>
      </c>
      <c r="N19" s="306">
        <v>129</v>
      </c>
      <c r="O19" s="306">
        <v>0</v>
      </c>
      <c r="P19" s="217">
        <v>0</v>
      </c>
      <c r="Q19" s="218">
        <v>0</v>
      </c>
      <c r="R19" s="319">
        <v>0</v>
      </c>
      <c r="S19" s="320">
        <v>0</v>
      </c>
      <c r="T19" s="210">
        <v>0</v>
      </c>
      <c r="U19" s="232">
        <v>0</v>
      </c>
      <c r="V19" s="324">
        <v>0</v>
      </c>
      <c r="W19" s="325">
        <v>0</v>
      </c>
      <c r="X19" s="210">
        <v>0</v>
      </c>
      <c r="Y19" s="512">
        <v>0</v>
      </c>
      <c r="Z19" s="326">
        <v>0</v>
      </c>
      <c r="AA19" s="320">
        <v>0</v>
      </c>
      <c r="AB19" s="217">
        <v>0</v>
      </c>
      <c r="AC19" s="214">
        <v>0</v>
      </c>
      <c r="AD19" s="219">
        <v>0</v>
      </c>
      <c r="AE19" s="767"/>
      <c r="AF19" s="133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456"/>
      <c r="AV19" s="456"/>
    </row>
    <row r="20" spans="1:48" s="299" customFormat="1" ht="30" customHeight="1" thickBot="1" x14ac:dyDescent="0.3">
      <c r="A20" s="407"/>
      <c r="B20" s="408"/>
      <c r="C20" s="419"/>
      <c r="D20" s="426" t="s">
        <v>495</v>
      </c>
      <c r="E20" s="53" t="s">
        <v>231</v>
      </c>
      <c r="F20" s="182">
        <v>430</v>
      </c>
      <c r="G20" s="182">
        <v>2016</v>
      </c>
      <c r="H20" s="233">
        <v>2016</v>
      </c>
      <c r="I20" s="788">
        <f t="shared" si="2"/>
        <v>370</v>
      </c>
      <c r="J20" s="208">
        <v>0</v>
      </c>
      <c r="K20" s="232">
        <v>0</v>
      </c>
      <c r="L20" s="486">
        <f t="shared" si="3"/>
        <v>370</v>
      </c>
      <c r="M20" s="305">
        <v>0</v>
      </c>
      <c r="N20" s="306">
        <v>370</v>
      </c>
      <c r="O20" s="306">
        <v>0</v>
      </c>
      <c r="P20" s="217">
        <v>0</v>
      </c>
      <c r="Q20" s="218">
        <v>0</v>
      </c>
      <c r="R20" s="319">
        <v>0</v>
      </c>
      <c r="S20" s="320">
        <v>0</v>
      </c>
      <c r="T20" s="210">
        <v>0</v>
      </c>
      <c r="U20" s="232">
        <v>0</v>
      </c>
      <c r="V20" s="324">
        <v>0</v>
      </c>
      <c r="W20" s="325">
        <v>0</v>
      </c>
      <c r="X20" s="210">
        <v>0</v>
      </c>
      <c r="Y20" s="512">
        <v>0</v>
      </c>
      <c r="Z20" s="449">
        <v>0</v>
      </c>
      <c r="AA20" s="330">
        <v>0</v>
      </c>
      <c r="AB20" s="226">
        <v>0</v>
      </c>
      <c r="AC20" s="580">
        <v>0</v>
      </c>
      <c r="AD20" s="223">
        <v>0</v>
      </c>
      <c r="AE20" s="767"/>
      <c r="AF20" s="133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456"/>
      <c r="AV20" s="456"/>
    </row>
    <row r="21" spans="1:48" s="43" customFormat="1" ht="30" customHeight="1" thickBot="1" x14ac:dyDescent="0.3">
      <c r="A21" s="288"/>
      <c r="B21" s="289"/>
      <c r="C21" s="290"/>
      <c r="D21" s="1342" t="s">
        <v>532</v>
      </c>
      <c r="E21" s="1353"/>
      <c r="F21" s="1353"/>
      <c r="G21" s="1353"/>
      <c r="H21" s="1354"/>
      <c r="I21" s="229">
        <f>SUM(I16:I20)</f>
        <v>6260</v>
      </c>
      <c r="J21" s="229">
        <f t="shared" ref="J21:AD21" si="4">SUM(J16:J20)</f>
        <v>0</v>
      </c>
      <c r="K21" s="229">
        <f t="shared" si="4"/>
        <v>0</v>
      </c>
      <c r="L21" s="302">
        <f t="shared" si="4"/>
        <v>5649</v>
      </c>
      <c r="M21" s="302">
        <f t="shared" si="4"/>
        <v>0</v>
      </c>
      <c r="N21" s="302">
        <f t="shared" si="4"/>
        <v>5649</v>
      </c>
      <c r="O21" s="302">
        <f t="shared" si="4"/>
        <v>0</v>
      </c>
      <c r="P21" s="229">
        <f t="shared" si="4"/>
        <v>0</v>
      </c>
      <c r="Q21" s="229">
        <f t="shared" si="4"/>
        <v>0</v>
      </c>
      <c r="R21" s="321">
        <f t="shared" si="4"/>
        <v>611</v>
      </c>
      <c r="S21" s="321">
        <f t="shared" si="4"/>
        <v>0</v>
      </c>
      <c r="T21" s="229">
        <f t="shared" si="4"/>
        <v>0</v>
      </c>
      <c r="U21" s="229">
        <f t="shared" si="4"/>
        <v>0</v>
      </c>
      <c r="V21" s="321">
        <f t="shared" si="4"/>
        <v>0</v>
      </c>
      <c r="W21" s="321">
        <f t="shared" si="4"/>
        <v>0</v>
      </c>
      <c r="X21" s="229">
        <f t="shared" si="4"/>
        <v>0</v>
      </c>
      <c r="Y21" s="229">
        <f t="shared" si="4"/>
        <v>0</v>
      </c>
      <c r="Z21" s="321">
        <f t="shared" si="4"/>
        <v>0</v>
      </c>
      <c r="AA21" s="321">
        <f t="shared" si="4"/>
        <v>0</v>
      </c>
      <c r="AB21" s="229">
        <f t="shared" si="4"/>
        <v>0</v>
      </c>
      <c r="AC21" s="229">
        <f t="shared" si="4"/>
        <v>0</v>
      </c>
      <c r="AD21" s="229">
        <f t="shared" si="4"/>
        <v>0</v>
      </c>
      <c r="AE21" s="685"/>
      <c r="AF21" s="685"/>
      <c r="AG21" s="685"/>
      <c r="AH21" s="685"/>
      <c r="AI21" s="685"/>
      <c r="AJ21" s="685"/>
      <c r="AK21" s="685"/>
      <c r="AL21" s="685"/>
      <c r="AM21" s="685"/>
      <c r="AN21" s="685"/>
      <c r="AO21" s="685"/>
      <c r="AP21" s="685"/>
      <c r="AQ21" s="685"/>
      <c r="AR21" s="685"/>
      <c r="AS21" s="685"/>
      <c r="AT21" s="685"/>
    </row>
    <row r="22" spans="1:48" s="58" customFormat="1" ht="30" customHeight="1" thickBot="1" x14ac:dyDescent="0.25">
      <c r="A22" s="394"/>
      <c r="B22" s="395"/>
      <c r="C22" s="538"/>
      <c r="D22" s="443" t="s">
        <v>22</v>
      </c>
      <c r="E22" s="1380"/>
      <c r="F22" s="1381"/>
      <c r="G22" s="1381"/>
      <c r="H22" s="1381"/>
      <c r="I22" s="1381"/>
      <c r="J22" s="1381"/>
      <c r="K22" s="1381"/>
      <c r="L22" s="1381"/>
      <c r="M22" s="1381"/>
      <c r="N22" s="1381"/>
      <c r="O22" s="1381"/>
      <c r="P22" s="1381"/>
      <c r="Q22" s="1381"/>
      <c r="R22" s="1381"/>
      <c r="S22" s="1381"/>
      <c r="T22" s="1381"/>
      <c r="U22" s="1381"/>
      <c r="V22" s="1381"/>
      <c r="W22" s="1381"/>
      <c r="X22" s="1381"/>
      <c r="Y22" s="1381"/>
      <c r="Z22" s="1430"/>
      <c r="AA22" s="1430"/>
      <c r="AB22" s="1430"/>
      <c r="AC22" s="1430"/>
      <c r="AD22" s="1430"/>
      <c r="AE22" s="119"/>
      <c r="AF22" s="119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8" s="299" customFormat="1" ht="30" customHeight="1" x14ac:dyDescent="0.25">
      <c r="A23" s="407"/>
      <c r="B23" s="408"/>
      <c r="C23" s="419"/>
      <c r="D23" s="792" t="s">
        <v>496</v>
      </c>
      <c r="E23" s="53" t="s">
        <v>239</v>
      </c>
      <c r="F23" s="54">
        <v>427</v>
      </c>
      <c r="G23" s="54">
        <v>2016</v>
      </c>
      <c r="H23" s="197">
        <v>2016</v>
      </c>
      <c r="I23" s="691">
        <f t="shared" si="2"/>
        <v>6500</v>
      </c>
      <c r="J23" s="208">
        <v>0</v>
      </c>
      <c r="K23" s="232">
        <v>0</v>
      </c>
      <c r="L23" s="310">
        <f t="shared" si="3"/>
        <v>6500</v>
      </c>
      <c r="M23" s="308">
        <v>0</v>
      </c>
      <c r="N23" s="782">
        <v>6500</v>
      </c>
      <c r="O23" s="309">
        <v>0</v>
      </c>
      <c r="P23" s="210">
        <v>0</v>
      </c>
      <c r="Q23" s="232">
        <v>0</v>
      </c>
      <c r="R23" s="319">
        <v>0</v>
      </c>
      <c r="S23" s="320">
        <v>0</v>
      </c>
      <c r="T23" s="210">
        <v>0</v>
      </c>
      <c r="U23" s="232">
        <v>0</v>
      </c>
      <c r="V23" s="324">
        <v>0</v>
      </c>
      <c r="W23" s="325">
        <v>0</v>
      </c>
      <c r="X23" s="210">
        <v>0</v>
      </c>
      <c r="Y23" s="512">
        <v>0</v>
      </c>
      <c r="Z23" s="326">
        <v>0</v>
      </c>
      <c r="AA23" s="320">
        <v>0</v>
      </c>
      <c r="AB23" s="217">
        <v>0</v>
      </c>
      <c r="AC23" s="214">
        <v>0</v>
      </c>
      <c r="AD23" s="219">
        <v>0</v>
      </c>
      <c r="AE23" s="767"/>
      <c r="AF23" s="119"/>
      <c r="AG23" s="470"/>
      <c r="AH23" s="470"/>
      <c r="AI23" s="470"/>
      <c r="AJ23" s="470"/>
      <c r="AK23" s="470"/>
      <c r="AL23" s="470"/>
      <c r="AM23" s="470"/>
      <c r="AN23" s="470"/>
      <c r="AO23" s="470"/>
      <c r="AP23" s="470"/>
      <c r="AQ23" s="470"/>
      <c r="AR23" s="470"/>
      <c r="AS23" s="470"/>
      <c r="AT23" s="470"/>
    </row>
    <row r="24" spans="1:48" s="299" customFormat="1" ht="30" customHeight="1" x14ac:dyDescent="0.25">
      <c r="A24" s="407"/>
      <c r="B24" s="408"/>
      <c r="C24" s="419"/>
      <c r="D24" s="793" t="s">
        <v>497</v>
      </c>
      <c r="E24" s="53" t="s">
        <v>239</v>
      </c>
      <c r="F24" s="54">
        <v>427</v>
      </c>
      <c r="G24" s="54">
        <v>2016</v>
      </c>
      <c r="H24" s="197">
        <v>2016</v>
      </c>
      <c r="I24" s="691">
        <f t="shared" si="2"/>
        <v>150</v>
      </c>
      <c r="J24" s="208">
        <v>0</v>
      </c>
      <c r="K24" s="232">
        <v>0</v>
      </c>
      <c r="L24" s="310">
        <f t="shared" si="3"/>
        <v>150</v>
      </c>
      <c r="M24" s="308">
        <v>0</v>
      </c>
      <c r="N24" s="782">
        <v>150</v>
      </c>
      <c r="O24" s="309">
        <v>0</v>
      </c>
      <c r="P24" s="210">
        <v>0</v>
      </c>
      <c r="Q24" s="232">
        <v>0</v>
      </c>
      <c r="R24" s="319">
        <v>0</v>
      </c>
      <c r="S24" s="320">
        <v>0</v>
      </c>
      <c r="T24" s="210">
        <v>0</v>
      </c>
      <c r="U24" s="232">
        <v>0</v>
      </c>
      <c r="V24" s="324">
        <v>0</v>
      </c>
      <c r="W24" s="325">
        <v>0</v>
      </c>
      <c r="X24" s="210">
        <v>0</v>
      </c>
      <c r="Y24" s="512">
        <v>0</v>
      </c>
      <c r="Z24" s="326">
        <v>0</v>
      </c>
      <c r="AA24" s="320">
        <v>0</v>
      </c>
      <c r="AB24" s="217">
        <v>0</v>
      </c>
      <c r="AC24" s="214">
        <v>0</v>
      </c>
      <c r="AD24" s="219">
        <v>0</v>
      </c>
      <c r="AE24" s="767"/>
      <c r="AF24" s="119"/>
      <c r="AG24" s="470"/>
      <c r="AH24" s="470"/>
      <c r="AI24" s="470"/>
      <c r="AJ24" s="470"/>
      <c r="AK24" s="470"/>
      <c r="AL24" s="470"/>
      <c r="AM24" s="470"/>
      <c r="AN24" s="470"/>
      <c r="AO24" s="470"/>
      <c r="AP24" s="470"/>
      <c r="AQ24" s="470"/>
      <c r="AR24" s="470"/>
      <c r="AS24" s="470"/>
      <c r="AT24" s="470"/>
    </row>
    <row r="25" spans="1:48" s="299" customFormat="1" ht="30" customHeight="1" x14ac:dyDescent="0.25">
      <c r="A25" s="407"/>
      <c r="B25" s="408"/>
      <c r="C25" s="419"/>
      <c r="D25" s="429" t="s">
        <v>498</v>
      </c>
      <c r="E25" s="53" t="s">
        <v>239</v>
      </c>
      <c r="F25" s="54">
        <v>427</v>
      </c>
      <c r="G25" s="54">
        <v>2018</v>
      </c>
      <c r="H25" s="91">
        <v>2018</v>
      </c>
      <c r="I25" s="691">
        <f t="shared" si="2"/>
        <v>3000</v>
      </c>
      <c r="J25" s="208">
        <v>0</v>
      </c>
      <c r="K25" s="232">
        <v>0</v>
      </c>
      <c r="L25" s="310">
        <f t="shared" si="3"/>
        <v>0</v>
      </c>
      <c r="M25" s="308">
        <v>0</v>
      </c>
      <c r="N25" s="782">
        <v>0</v>
      </c>
      <c r="O25" s="309">
        <v>0</v>
      </c>
      <c r="P25" s="210">
        <v>0</v>
      </c>
      <c r="Q25" s="232">
        <v>0</v>
      </c>
      <c r="R25" s="319">
        <v>0</v>
      </c>
      <c r="S25" s="320">
        <v>0</v>
      </c>
      <c r="T25" s="210">
        <v>0</v>
      </c>
      <c r="U25" s="232">
        <v>0</v>
      </c>
      <c r="V25" s="783">
        <v>3000</v>
      </c>
      <c r="W25" s="325">
        <v>0</v>
      </c>
      <c r="X25" s="210">
        <v>0</v>
      </c>
      <c r="Y25" s="512">
        <v>0</v>
      </c>
      <c r="Z25" s="326">
        <v>0</v>
      </c>
      <c r="AA25" s="320">
        <v>0</v>
      </c>
      <c r="AB25" s="217">
        <v>0</v>
      </c>
      <c r="AC25" s="214">
        <v>0</v>
      </c>
      <c r="AD25" s="219">
        <v>0</v>
      </c>
      <c r="AE25" s="767"/>
      <c r="AF25" s="119"/>
      <c r="AG25" s="470"/>
      <c r="AH25" s="470"/>
      <c r="AI25" s="470"/>
      <c r="AJ25" s="470"/>
      <c r="AK25" s="470"/>
      <c r="AL25" s="470"/>
      <c r="AM25" s="470"/>
      <c r="AN25" s="470"/>
      <c r="AO25" s="470"/>
      <c r="AP25" s="470"/>
      <c r="AQ25" s="470"/>
      <c r="AR25" s="470"/>
      <c r="AS25" s="470"/>
      <c r="AT25" s="470"/>
    </row>
    <row r="26" spans="1:48" s="299" customFormat="1" ht="30" customHeight="1" x14ac:dyDescent="0.25">
      <c r="A26" s="407"/>
      <c r="B26" s="408"/>
      <c r="C26" s="419"/>
      <c r="D26" s="453" t="s">
        <v>499</v>
      </c>
      <c r="E26" s="53" t="s">
        <v>239</v>
      </c>
      <c r="F26" s="54">
        <v>427</v>
      </c>
      <c r="G26" s="54">
        <v>2017</v>
      </c>
      <c r="H26" s="91">
        <v>2017</v>
      </c>
      <c r="I26" s="691">
        <f t="shared" si="2"/>
        <v>14500</v>
      </c>
      <c r="J26" s="208">
        <v>0</v>
      </c>
      <c r="K26" s="232">
        <v>0</v>
      </c>
      <c r="L26" s="310">
        <f t="shared" si="3"/>
        <v>0</v>
      </c>
      <c r="M26" s="308">
        <v>0</v>
      </c>
      <c r="N26" s="782">
        <v>0</v>
      </c>
      <c r="O26" s="309">
        <v>0</v>
      </c>
      <c r="P26" s="210">
        <v>0</v>
      </c>
      <c r="Q26" s="232">
        <v>0</v>
      </c>
      <c r="R26" s="783">
        <v>14500</v>
      </c>
      <c r="S26" s="320">
        <v>0</v>
      </c>
      <c r="T26" s="210">
        <v>0</v>
      </c>
      <c r="U26" s="232">
        <v>0</v>
      </c>
      <c r="V26" s="324">
        <v>0</v>
      </c>
      <c r="W26" s="325">
        <v>0</v>
      </c>
      <c r="X26" s="210">
        <v>0</v>
      </c>
      <c r="Y26" s="512">
        <v>0</v>
      </c>
      <c r="Z26" s="326">
        <v>0</v>
      </c>
      <c r="AA26" s="320">
        <v>0</v>
      </c>
      <c r="AB26" s="217">
        <v>0</v>
      </c>
      <c r="AC26" s="214">
        <v>0</v>
      </c>
      <c r="AD26" s="219">
        <v>0</v>
      </c>
      <c r="AE26" s="767"/>
      <c r="AF26" s="119"/>
      <c r="AG26" s="470"/>
      <c r="AH26" s="470"/>
      <c r="AI26" s="470"/>
      <c r="AJ26" s="470"/>
      <c r="AK26" s="470"/>
      <c r="AL26" s="470"/>
      <c r="AM26" s="470"/>
      <c r="AN26" s="470"/>
      <c r="AO26" s="470"/>
      <c r="AP26" s="470"/>
      <c r="AQ26" s="470"/>
      <c r="AR26" s="470"/>
      <c r="AS26" s="470"/>
      <c r="AT26" s="470"/>
    </row>
    <row r="27" spans="1:48" s="299" customFormat="1" ht="30" customHeight="1" x14ac:dyDescent="0.25">
      <c r="A27" s="407"/>
      <c r="B27" s="408"/>
      <c r="C27" s="419"/>
      <c r="D27" s="453" t="s">
        <v>500</v>
      </c>
      <c r="E27" s="53" t="s">
        <v>239</v>
      </c>
      <c r="F27" s="54">
        <v>427</v>
      </c>
      <c r="G27" s="54">
        <v>2018</v>
      </c>
      <c r="H27" s="91">
        <v>2018</v>
      </c>
      <c r="I27" s="691">
        <f t="shared" si="2"/>
        <v>776</v>
      </c>
      <c r="J27" s="208">
        <v>0</v>
      </c>
      <c r="K27" s="232">
        <v>0</v>
      </c>
      <c r="L27" s="310">
        <f t="shared" si="3"/>
        <v>0</v>
      </c>
      <c r="M27" s="308">
        <v>0</v>
      </c>
      <c r="N27" s="782">
        <v>0</v>
      </c>
      <c r="O27" s="309">
        <v>0</v>
      </c>
      <c r="P27" s="210">
        <v>0</v>
      </c>
      <c r="Q27" s="232">
        <v>0</v>
      </c>
      <c r="R27" s="319">
        <v>0</v>
      </c>
      <c r="S27" s="320">
        <v>0</v>
      </c>
      <c r="T27" s="210">
        <v>0</v>
      </c>
      <c r="U27" s="232">
        <v>0</v>
      </c>
      <c r="V27" s="783">
        <v>776</v>
      </c>
      <c r="W27" s="325">
        <v>0</v>
      </c>
      <c r="X27" s="210">
        <v>0</v>
      </c>
      <c r="Y27" s="512">
        <v>0</v>
      </c>
      <c r="Z27" s="326">
        <v>0</v>
      </c>
      <c r="AA27" s="320">
        <v>0</v>
      </c>
      <c r="AB27" s="217">
        <v>0</v>
      </c>
      <c r="AC27" s="214">
        <v>0</v>
      </c>
      <c r="AD27" s="219">
        <v>0</v>
      </c>
      <c r="AE27" s="767"/>
      <c r="AF27" s="119"/>
      <c r="AG27" s="470"/>
      <c r="AH27" s="470"/>
      <c r="AI27" s="470"/>
      <c r="AJ27" s="470"/>
      <c r="AK27" s="470"/>
      <c r="AL27" s="470"/>
      <c r="AM27" s="470"/>
      <c r="AN27" s="470"/>
      <c r="AO27" s="470"/>
      <c r="AP27" s="470"/>
      <c r="AQ27" s="470"/>
      <c r="AR27" s="470"/>
      <c r="AS27" s="470"/>
      <c r="AT27" s="470"/>
    </row>
    <row r="28" spans="1:48" s="299" customFormat="1" ht="30" customHeight="1" x14ac:dyDescent="0.25">
      <c r="A28" s="407"/>
      <c r="B28" s="408"/>
      <c r="C28" s="419"/>
      <c r="D28" s="196" t="s">
        <v>501</v>
      </c>
      <c r="E28" s="53" t="s">
        <v>239</v>
      </c>
      <c r="F28" s="54">
        <v>427</v>
      </c>
      <c r="G28" s="54">
        <v>2016</v>
      </c>
      <c r="H28" s="197">
        <v>2016</v>
      </c>
      <c r="I28" s="691">
        <f t="shared" si="2"/>
        <v>401</v>
      </c>
      <c r="J28" s="208">
        <v>0</v>
      </c>
      <c r="K28" s="232">
        <v>0</v>
      </c>
      <c r="L28" s="310">
        <f t="shared" si="3"/>
        <v>401</v>
      </c>
      <c r="M28" s="308">
        <v>0</v>
      </c>
      <c r="N28" s="790">
        <v>401</v>
      </c>
      <c r="O28" s="309">
        <v>0</v>
      </c>
      <c r="P28" s="210">
        <v>0</v>
      </c>
      <c r="Q28" s="232">
        <v>0</v>
      </c>
      <c r="R28" s="791">
        <v>0</v>
      </c>
      <c r="S28" s="320">
        <v>0</v>
      </c>
      <c r="T28" s="210">
        <v>0</v>
      </c>
      <c r="U28" s="232">
        <v>0</v>
      </c>
      <c r="V28" s="783">
        <v>0</v>
      </c>
      <c r="W28" s="325">
        <v>0</v>
      </c>
      <c r="X28" s="210">
        <v>0</v>
      </c>
      <c r="Y28" s="512">
        <v>0</v>
      </c>
      <c r="Z28" s="326">
        <v>0</v>
      </c>
      <c r="AA28" s="320">
        <v>0</v>
      </c>
      <c r="AB28" s="217">
        <v>0</v>
      </c>
      <c r="AC28" s="214">
        <v>0</v>
      </c>
      <c r="AD28" s="219">
        <v>0</v>
      </c>
      <c r="AE28" s="767"/>
      <c r="AF28" s="119"/>
      <c r="AG28" s="470"/>
      <c r="AH28" s="470"/>
      <c r="AI28" s="470"/>
      <c r="AJ28" s="470"/>
      <c r="AK28" s="470"/>
      <c r="AL28" s="470"/>
      <c r="AM28" s="470"/>
      <c r="AN28" s="470"/>
      <c r="AO28" s="470"/>
      <c r="AP28" s="470"/>
      <c r="AQ28" s="470"/>
      <c r="AR28" s="470"/>
      <c r="AS28" s="470"/>
      <c r="AT28" s="470"/>
    </row>
    <row r="29" spans="1:48" s="299" customFormat="1" ht="30" customHeight="1" thickBot="1" x14ac:dyDescent="0.3">
      <c r="A29" s="407"/>
      <c r="B29" s="408"/>
      <c r="C29" s="419"/>
      <c r="D29" s="428" t="s">
        <v>502</v>
      </c>
      <c r="E29" s="53" t="s">
        <v>239</v>
      </c>
      <c r="F29" s="54">
        <v>427</v>
      </c>
      <c r="G29" s="54">
        <v>2016</v>
      </c>
      <c r="H29" s="197">
        <v>2016</v>
      </c>
      <c r="I29" s="691">
        <f t="shared" si="2"/>
        <v>230</v>
      </c>
      <c r="J29" s="208">
        <v>0</v>
      </c>
      <c r="K29" s="232">
        <v>0</v>
      </c>
      <c r="L29" s="310">
        <f t="shared" si="3"/>
        <v>230</v>
      </c>
      <c r="M29" s="308">
        <v>0</v>
      </c>
      <c r="N29" s="790">
        <v>230</v>
      </c>
      <c r="O29" s="309">
        <v>0</v>
      </c>
      <c r="P29" s="210">
        <v>0</v>
      </c>
      <c r="Q29" s="232">
        <v>0</v>
      </c>
      <c r="R29" s="791">
        <v>0</v>
      </c>
      <c r="S29" s="320">
        <v>0</v>
      </c>
      <c r="T29" s="210">
        <v>0</v>
      </c>
      <c r="U29" s="232">
        <v>0</v>
      </c>
      <c r="V29" s="783">
        <v>0</v>
      </c>
      <c r="W29" s="325">
        <v>0</v>
      </c>
      <c r="X29" s="210">
        <v>0</v>
      </c>
      <c r="Y29" s="512">
        <v>0</v>
      </c>
      <c r="Z29" s="326">
        <v>0</v>
      </c>
      <c r="AA29" s="320">
        <v>0</v>
      </c>
      <c r="AB29" s="217">
        <v>0</v>
      </c>
      <c r="AC29" s="214">
        <v>0</v>
      </c>
      <c r="AD29" s="219">
        <v>0</v>
      </c>
      <c r="AE29" s="767"/>
      <c r="AF29" s="119"/>
      <c r="AG29" s="470"/>
      <c r="AH29" s="470"/>
      <c r="AI29" s="470"/>
      <c r="AJ29" s="470"/>
      <c r="AK29" s="470"/>
      <c r="AL29" s="470"/>
      <c r="AM29" s="470"/>
      <c r="AN29" s="470"/>
      <c r="AO29" s="470"/>
      <c r="AP29" s="470"/>
      <c r="AQ29" s="470"/>
      <c r="AR29" s="470"/>
      <c r="AS29" s="470"/>
      <c r="AT29" s="470"/>
    </row>
    <row r="30" spans="1:48" s="43" customFormat="1" ht="30" customHeight="1" thickBot="1" x14ac:dyDescent="0.3">
      <c r="A30" s="288"/>
      <c r="B30" s="289"/>
      <c r="C30" s="290"/>
      <c r="D30" s="1342" t="s">
        <v>533</v>
      </c>
      <c r="E30" s="1353"/>
      <c r="F30" s="1353"/>
      <c r="G30" s="1353"/>
      <c r="H30" s="1354"/>
      <c r="I30" s="229">
        <f>SUM(I23:I29)</f>
        <v>25557</v>
      </c>
      <c r="J30" s="229">
        <f t="shared" ref="J30:AD30" si="5">SUM(J23:J29)</f>
        <v>0</v>
      </c>
      <c r="K30" s="229">
        <f t="shared" si="5"/>
        <v>0</v>
      </c>
      <c r="L30" s="302">
        <f t="shared" si="5"/>
        <v>7281</v>
      </c>
      <c r="M30" s="302">
        <f t="shared" si="5"/>
        <v>0</v>
      </c>
      <c r="N30" s="302">
        <f t="shared" si="5"/>
        <v>7281</v>
      </c>
      <c r="O30" s="302">
        <f t="shared" si="5"/>
        <v>0</v>
      </c>
      <c r="P30" s="229">
        <f t="shared" si="5"/>
        <v>0</v>
      </c>
      <c r="Q30" s="229">
        <f t="shared" si="5"/>
        <v>0</v>
      </c>
      <c r="R30" s="321">
        <f t="shared" si="5"/>
        <v>14500</v>
      </c>
      <c r="S30" s="321">
        <f t="shared" si="5"/>
        <v>0</v>
      </c>
      <c r="T30" s="229">
        <f t="shared" si="5"/>
        <v>0</v>
      </c>
      <c r="U30" s="229">
        <f t="shared" si="5"/>
        <v>0</v>
      </c>
      <c r="V30" s="321">
        <f t="shared" si="5"/>
        <v>3776</v>
      </c>
      <c r="W30" s="321">
        <f t="shared" si="5"/>
        <v>0</v>
      </c>
      <c r="X30" s="229">
        <f t="shared" si="5"/>
        <v>0</v>
      </c>
      <c r="Y30" s="229">
        <f t="shared" si="5"/>
        <v>0</v>
      </c>
      <c r="Z30" s="321">
        <f t="shared" si="5"/>
        <v>0</v>
      </c>
      <c r="AA30" s="321">
        <f t="shared" si="5"/>
        <v>0</v>
      </c>
      <c r="AB30" s="229">
        <f t="shared" si="5"/>
        <v>0</v>
      </c>
      <c r="AC30" s="229">
        <f t="shared" si="5"/>
        <v>0</v>
      </c>
      <c r="AD30" s="229">
        <f t="shared" si="5"/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8" s="272" customFormat="1" ht="12.75" customHeight="1" x14ac:dyDescent="0.25">
      <c r="A31" s="68"/>
      <c r="B31" s="68"/>
      <c r="C31" s="68"/>
      <c r="D31" s="271"/>
      <c r="E31" s="16"/>
      <c r="F31" s="16"/>
      <c r="G31" s="16"/>
      <c r="H31" s="16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</row>
    <row r="32" spans="1:48" s="272" customFormat="1" ht="12.75" customHeight="1" thickBot="1" x14ac:dyDescent="0.3">
      <c r="A32" s="68"/>
      <c r="B32" s="68"/>
      <c r="C32" s="68"/>
      <c r="D32" s="271"/>
      <c r="E32" s="16"/>
      <c r="F32" s="16"/>
      <c r="G32" s="16"/>
      <c r="H32" s="16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</row>
    <row r="33" spans="1:46" s="4" customFormat="1" ht="15.95" customHeight="1" x14ac:dyDescent="0.25">
      <c r="A33" s="68"/>
      <c r="B33" s="68"/>
      <c r="C33" s="68"/>
      <c r="D33" s="25" t="s">
        <v>83</v>
      </c>
      <c r="E33" s="202"/>
      <c r="F33" s="202"/>
      <c r="G33" s="202"/>
      <c r="H33" s="202"/>
      <c r="I33" s="10" t="s">
        <v>74</v>
      </c>
      <c r="J33" s="85" t="s">
        <v>108</v>
      </c>
      <c r="K33" s="17" t="s">
        <v>84</v>
      </c>
      <c r="L33" s="17"/>
      <c r="M33" s="17" t="s">
        <v>115</v>
      </c>
      <c r="N33" s="85"/>
      <c r="O33" s="85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78"/>
      <c r="AA33" s="75"/>
      <c r="AB33" s="75"/>
      <c r="AC33" s="76"/>
      <c r="AD33" s="16"/>
      <c r="AE33" s="797"/>
      <c r="AF33" s="797"/>
      <c r="AG33" s="797"/>
      <c r="AH33" s="797"/>
      <c r="AI33" s="797"/>
      <c r="AJ33" s="797"/>
      <c r="AK33" s="797"/>
      <c r="AL33" s="797"/>
      <c r="AM33" s="797"/>
      <c r="AN33" s="797"/>
      <c r="AO33" s="797"/>
      <c r="AP33" s="797"/>
      <c r="AQ33" s="797"/>
      <c r="AR33" s="797"/>
      <c r="AS33" s="797"/>
      <c r="AT33" s="797"/>
    </row>
    <row r="34" spans="1:46" s="4" customFormat="1" ht="15.95" customHeight="1" x14ac:dyDescent="0.25">
      <c r="A34" s="58"/>
      <c r="B34" s="58"/>
      <c r="C34" s="58"/>
      <c r="D34" s="13"/>
      <c r="E34" s="203"/>
      <c r="F34" s="203"/>
      <c r="G34" s="203"/>
      <c r="H34" s="203"/>
      <c r="I34" s="12" t="s">
        <v>75</v>
      </c>
      <c r="J34" s="20" t="s">
        <v>108</v>
      </c>
      <c r="K34" s="18" t="s">
        <v>85</v>
      </c>
      <c r="L34" s="18"/>
      <c r="M34" s="18" t="s">
        <v>112</v>
      </c>
      <c r="N34" s="20"/>
      <c r="O34" s="2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80"/>
      <c r="AA34" s="76"/>
      <c r="AB34" s="76"/>
      <c r="AC34" s="76"/>
      <c r="AD34" s="16"/>
      <c r="AE34" s="797"/>
      <c r="AF34" s="797"/>
      <c r="AG34" s="797"/>
      <c r="AH34" s="797"/>
      <c r="AI34" s="797"/>
      <c r="AJ34" s="797"/>
      <c r="AK34" s="797"/>
      <c r="AL34" s="797"/>
      <c r="AM34" s="797"/>
      <c r="AN34" s="797"/>
      <c r="AO34" s="797"/>
      <c r="AP34" s="797"/>
      <c r="AQ34" s="797"/>
      <c r="AR34" s="797"/>
      <c r="AS34" s="797"/>
      <c r="AT34" s="797"/>
    </row>
    <row r="35" spans="1:46" s="3" customFormat="1" ht="15.95" customHeight="1" x14ac:dyDescent="0.25">
      <c r="A35" s="65"/>
      <c r="B35" s="66"/>
      <c r="C35" s="67"/>
      <c r="D35" s="81"/>
      <c r="E35" s="203"/>
      <c r="F35" s="203"/>
      <c r="G35" s="203"/>
      <c r="H35" s="203"/>
      <c r="I35" s="12" t="s">
        <v>76</v>
      </c>
      <c r="J35" s="20" t="s">
        <v>108</v>
      </c>
      <c r="K35" s="21" t="s">
        <v>221</v>
      </c>
      <c r="L35" s="18"/>
      <c r="M35" s="20"/>
      <c r="N35" s="20"/>
      <c r="O35" s="20"/>
      <c r="P35" s="21"/>
      <c r="Q35" s="79"/>
      <c r="R35" s="79"/>
      <c r="S35" s="79"/>
      <c r="T35" s="79"/>
      <c r="U35" s="79"/>
      <c r="V35" s="79"/>
      <c r="W35" s="79"/>
      <c r="X35" s="79"/>
      <c r="Y35" s="79"/>
      <c r="Z35" s="82"/>
      <c r="AA35" s="9"/>
      <c r="AB35" s="9"/>
      <c r="AE35" s="797"/>
      <c r="AF35" s="797"/>
      <c r="AG35" s="797"/>
      <c r="AH35" s="797"/>
      <c r="AI35" s="797"/>
      <c r="AJ35" s="797"/>
      <c r="AK35" s="797"/>
      <c r="AL35" s="797"/>
      <c r="AM35" s="797"/>
      <c r="AN35" s="797"/>
      <c r="AO35" s="797"/>
      <c r="AP35" s="797"/>
      <c r="AQ35" s="797"/>
      <c r="AR35" s="797"/>
      <c r="AS35" s="797"/>
      <c r="AT35" s="797"/>
    </row>
    <row r="36" spans="1:46" s="3" customFormat="1" ht="15.95" customHeight="1" thickBot="1" x14ac:dyDescent="0.3">
      <c r="A36" s="4"/>
      <c r="B36" s="66"/>
      <c r="C36" s="67"/>
      <c r="D36" s="83"/>
      <c r="E36" s="204"/>
      <c r="F36" s="204"/>
      <c r="G36" s="204"/>
      <c r="H36" s="204"/>
      <c r="I36" s="11" t="s">
        <v>77</v>
      </c>
      <c r="J36" s="22" t="s">
        <v>108</v>
      </c>
      <c r="K36" s="23" t="s">
        <v>222</v>
      </c>
      <c r="L36" s="24"/>
      <c r="M36" s="22"/>
      <c r="N36" s="22"/>
      <c r="O36" s="22"/>
      <c r="P36" s="23"/>
      <c r="Q36" s="35"/>
      <c r="R36" s="35"/>
      <c r="S36" s="35"/>
      <c r="T36" s="35"/>
      <c r="U36" s="35"/>
      <c r="V36" s="35"/>
      <c r="W36" s="35"/>
      <c r="X36" s="35"/>
      <c r="Y36" s="35"/>
      <c r="Z36" s="14"/>
      <c r="AE36" s="797"/>
      <c r="AF36" s="797"/>
      <c r="AG36" s="797"/>
      <c r="AH36" s="797"/>
      <c r="AI36" s="797"/>
      <c r="AJ36" s="797"/>
      <c r="AK36" s="797"/>
      <c r="AL36" s="797"/>
      <c r="AM36" s="797"/>
      <c r="AN36" s="797"/>
      <c r="AO36" s="797"/>
      <c r="AP36" s="797"/>
      <c r="AQ36" s="797"/>
      <c r="AR36" s="797"/>
      <c r="AS36" s="797"/>
      <c r="AT36" s="797"/>
    </row>
    <row r="37" spans="1:46" s="272" customFormat="1" ht="12.75" customHeight="1" x14ac:dyDescent="0.25">
      <c r="A37" s="68"/>
      <c r="B37" s="68"/>
      <c r="C37" s="68"/>
      <c r="D37" s="271"/>
      <c r="E37" s="16"/>
      <c r="F37" s="16"/>
      <c r="G37" s="16"/>
      <c r="H37" s="16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</row>
    <row r="38" spans="1:46" s="272" customFormat="1" ht="12.75" customHeight="1" x14ac:dyDescent="0.25">
      <c r="A38" s="68"/>
      <c r="B38" s="68"/>
      <c r="C38" s="68"/>
      <c r="D38" s="271"/>
      <c r="E38" s="16"/>
      <c r="F38" s="16"/>
      <c r="G38" s="16"/>
      <c r="H38" s="16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</row>
    <row r="39" spans="1:46" s="272" customFormat="1" ht="12.75" customHeight="1" x14ac:dyDescent="0.25">
      <c r="A39" s="68"/>
      <c r="B39" s="68"/>
      <c r="C39" s="68"/>
      <c r="D39" s="271"/>
      <c r="E39" s="16"/>
      <c r="F39" s="16"/>
      <c r="G39" s="16"/>
      <c r="H39" s="16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</row>
    <row r="40" spans="1:46" s="272" customFormat="1" ht="12.75" customHeight="1" x14ac:dyDescent="0.25">
      <c r="A40" s="68"/>
      <c r="B40" s="68"/>
      <c r="C40" s="68"/>
      <c r="D40" s="271"/>
      <c r="E40" s="16"/>
      <c r="F40" s="16"/>
      <c r="G40" s="16"/>
      <c r="H40" s="16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</row>
    <row r="41" spans="1:46" s="272" customFormat="1" ht="12.75" customHeight="1" x14ac:dyDescent="0.25">
      <c r="A41" s="68"/>
      <c r="B41" s="68"/>
      <c r="C41" s="68"/>
      <c r="D41" s="271"/>
      <c r="E41" s="16"/>
      <c r="F41" s="16"/>
      <c r="G41" s="16"/>
      <c r="H41" s="16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</row>
    <row r="42" spans="1:46" s="272" customFormat="1" ht="12.75" customHeight="1" x14ac:dyDescent="0.25">
      <c r="A42" s="68"/>
      <c r="B42" s="68"/>
      <c r="C42" s="68"/>
      <c r="D42" s="271"/>
      <c r="E42" s="16"/>
      <c r="F42" s="16"/>
      <c r="G42" s="16"/>
      <c r="H42" s="16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</row>
    <row r="43" spans="1:46" s="272" customFormat="1" ht="12.75" customHeight="1" x14ac:dyDescent="0.25">
      <c r="A43" s="68"/>
      <c r="B43" s="68"/>
      <c r="C43" s="68"/>
      <c r="D43" s="271"/>
      <c r="E43" s="16"/>
      <c r="F43" s="16"/>
      <c r="G43" s="16"/>
      <c r="H43" s="16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</row>
    <row r="44" spans="1:46" s="272" customFormat="1" ht="12.75" customHeight="1" x14ac:dyDescent="0.25">
      <c r="A44" s="68"/>
      <c r="B44" s="68"/>
      <c r="C44" s="68"/>
      <c r="D44" s="271"/>
      <c r="E44" s="16"/>
      <c r="F44" s="16"/>
      <c r="G44" s="16"/>
      <c r="H44" s="16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</row>
    <row r="45" spans="1:46" s="272" customFormat="1" ht="12.75" customHeight="1" x14ac:dyDescent="0.25">
      <c r="A45" s="68"/>
      <c r="B45" s="68"/>
      <c r="C45" s="68"/>
      <c r="D45" s="271"/>
      <c r="E45" s="16"/>
      <c r="F45" s="16"/>
      <c r="G45" s="16"/>
      <c r="H45" s="16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</row>
    <row r="46" spans="1:46" s="272" customFormat="1" ht="12.75" customHeight="1" x14ac:dyDescent="0.25">
      <c r="A46" s="68"/>
      <c r="B46" s="68"/>
      <c r="C46" s="68"/>
      <c r="D46" s="271"/>
      <c r="E46" s="16"/>
      <c r="F46" s="16"/>
      <c r="G46" s="16"/>
      <c r="H46" s="16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</row>
    <row r="47" spans="1:46" s="272" customFormat="1" ht="12.75" customHeight="1" x14ac:dyDescent="0.25">
      <c r="A47" s="68"/>
      <c r="B47" s="68"/>
      <c r="C47" s="68"/>
      <c r="D47" s="271"/>
      <c r="E47" s="16"/>
      <c r="F47" s="16"/>
      <c r="G47" s="16"/>
      <c r="H47" s="16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</row>
    <row r="48" spans="1:46" s="272" customFormat="1" ht="12.75" customHeight="1" x14ac:dyDescent="0.25">
      <c r="A48" s="68"/>
      <c r="B48" s="68"/>
      <c r="C48" s="68"/>
      <c r="D48" s="271"/>
      <c r="E48" s="16"/>
      <c r="F48" s="16"/>
      <c r="G48" s="16"/>
      <c r="H48" s="16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</row>
    <row r="49" spans="1:46" s="272" customFormat="1" ht="12.75" customHeight="1" x14ac:dyDescent="0.25">
      <c r="A49" s="68"/>
      <c r="B49" s="68"/>
      <c r="C49" s="68"/>
      <c r="D49" s="271"/>
      <c r="E49" s="16"/>
      <c r="F49" s="16"/>
      <c r="G49" s="16"/>
      <c r="H49" s="16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</row>
    <row r="50" spans="1:46" s="272" customFormat="1" ht="12.75" customHeight="1" x14ac:dyDescent="0.25">
      <c r="A50" s="68"/>
      <c r="B50" s="68"/>
      <c r="C50" s="68"/>
      <c r="D50" s="271"/>
      <c r="E50" s="16"/>
      <c r="F50" s="16"/>
      <c r="G50" s="16"/>
      <c r="H50" s="16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</row>
    <row r="51" spans="1:46" s="272" customFormat="1" ht="12.75" customHeight="1" x14ac:dyDescent="0.25">
      <c r="A51" s="68"/>
      <c r="B51" s="68"/>
      <c r="C51" s="68"/>
      <c r="D51" s="271"/>
      <c r="E51" s="16"/>
      <c r="F51" s="16"/>
      <c r="G51" s="16"/>
      <c r="H51" s="16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</row>
    <row r="52" spans="1:46" s="272" customFormat="1" ht="12.75" customHeight="1" x14ac:dyDescent="0.25">
      <c r="A52" s="68"/>
      <c r="B52" s="68"/>
      <c r="C52" s="68"/>
      <c r="D52" s="271"/>
      <c r="E52" s="16"/>
      <c r="F52" s="16"/>
      <c r="G52" s="16"/>
      <c r="H52" s="16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</row>
    <row r="53" spans="1:46" s="272" customFormat="1" ht="12.75" customHeight="1" x14ac:dyDescent="0.25">
      <c r="A53" s="68"/>
      <c r="B53" s="68"/>
      <c r="C53" s="68"/>
      <c r="D53" s="271"/>
      <c r="E53" s="16"/>
      <c r="F53" s="16"/>
      <c r="G53" s="16"/>
      <c r="H53" s="16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</row>
    <row r="54" spans="1:46" s="9" customFormat="1" ht="15.75" customHeight="1" x14ac:dyDescent="0.25">
      <c r="A54" s="273"/>
      <c r="B54" s="274"/>
      <c r="C54" s="275"/>
      <c r="D54" s="147"/>
      <c r="E54" s="263"/>
      <c r="F54" s="263"/>
      <c r="G54" s="263"/>
      <c r="H54" s="263"/>
      <c r="I54" s="264"/>
      <c r="J54" s="265"/>
      <c r="K54" s="266"/>
      <c r="L54" s="267"/>
      <c r="M54" s="265"/>
      <c r="N54" s="265"/>
      <c r="O54" s="265"/>
      <c r="P54" s="266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</row>
    <row r="55" spans="1:46" ht="15.75" customHeight="1" x14ac:dyDescent="0.4">
      <c r="A55" s="59"/>
      <c r="B55" s="60"/>
      <c r="C55" s="60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330" t="s">
        <v>170</v>
      </c>
      <c r="AD55" s="1330"/>
    </row>
    <row r="56" spans="1:46" ht="20.25" customHeight="1" x14ac:dyDescent="0.25">
      <c r="A56" s="6"/>
      <c r="D56" s="117" t="s">
        <v>127</v>
      </c>
      <c r="E56" s="177" t="s">
        <v>206</v>
      </c>
      <c r="F56" s="6"/>
      <c r="G56" s="6"/>
      <c r="H56" s="6"/>
      <c r="I56" s="15"/>
      <c r="J56" s="15"/>
      <c r="K56" s="15"/>
      <c r="L56" s="15"/>
      <c r="M56" s="15"/>
      <c r="N56" s="15"/>
      <c r="O56" s="15"/>
      <c r="P56" s="15"/>
      <c r="Q56" s="1"/>
      <c r="AD56" s="5" t="s">
        <v>87</v>
      </c>
    </row>
    <row r="57" spans="1:46" ht="15" customHeight="1" thickBot="1" x14ac:dyDescent="0.25">
      <c r="A57" s="1228" t="s">
        <v>154</v>
      </c>
      <c r="B57" s="1229"/>
      <c r="C57" s="1230"/>
      <c r="D57" s="298"/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  <c r="N57" s="7" t="s">
        <v>64</v>
      </c>
      <c r="O57" s="7" t="s">
        <v>65</v>
      </c>
      <c r="P57" s="8" t="s">
        <v>66</v>
      </c>
      <c r="Q57" s="8" t="s">
        <v>67</v>
      </c>
      <c r="R57" s="8" t="s">
        <v>68</v>
      </c>
      <c r="S57" s="8" t="s">
        <v>69</v>
      </c>
      <c r="T57" s="8" t="s">
        <v>70</v>
      </c>
      <c r="U57" s="8" t="s">
        <v>73</v>
      </c>
      <c r="V57" s="8" t="s">
        <v>78</v>
      </c>
      <c r="W57" s="8" t="s">
        <v>86</v>
      </c>
      <c r="X57" s="8" t="s">
        <v>92</v>
      </c>
      <c r="Y57" s="8" t="s">
        <v>93</v>
      </c>
      <c r="Z57" s="8" t="s">
        <v>94</v>
      </c>
      <c r="AA57" s="8" t="s">
        <v>95</v>
      </c>
      <c r="AB57" s="7" t="s">
        <v>96</v>
      </c>
      <c r="AC57" s="7" t="s">
        <v>99</v>
      </c>
      <c r="AD57" s="7" t="s">
        <v>109</v>
      </c>
    </row>
    <row r="58" spans="1:46" ht="15.75" customHeight="1" thickBot="1" x14ac:dyDescent="0.25">
      <c r="A58" s="1231"/>
      <c r="B58" s="1232"/>
      <c r="C58" s="1233"/>
      <c r="D58" s="1252" t="s">
        <v>57</v>
      </c>
      <c r="E58" s="1274" t="s">
        <v>100</v>
      </c>
      <c r="F58" s="1276" t="s">
        <v>101</v>
      </c>
      <c r="G58" s="1278" t="s">
        <v>102</v>
      </c>
      <c r="H58" s="1279"/>
      <c r="I58" s="1250" t="s">
        <v>89</v>
      </c>
      <c r="J58" s="39" t="s">
        <v>98</v>
      </c>
      <c r="K58" s="39" t="s">
        <v>72</v>
      </c>
      <c r="L58" s="300" t="s">
        <v>71</v>
      </c>
      <c r="M58" s="1316" t="s">
        <v>212</v>
      </c>
      <c r="N58" s="1317"/>
      <c r="O58" s="1317"/>
      <c r="P58" s="1317"/>
      <c r="Q58" s="1318"/>
      <c r="R58" s="1293" t="s">
        <v>219</v>
      </c>
      <c r="S58" s="1294"/>
      <c r="T58" s="1294"/>
      <c r="U58" s="1294"/>
      <c r="V58" s="1294"/>
      <c r="W58" s="1294"/>
      <c r="X58" s="1294"/>
      <c r="Y58" s="1294"/>
      <c r="Z58" s="1294"/>
      <c r="AA58" s="1294"/>
      <c r="AB58" s="1294"/>
      <c r="AC58" s="1319"/>
      <c r="AD58" s="1248" t="s">
        <v>220</v>
      </c>
    </row>
    <row r="59" spans="1:46" ht="15.75" customHeight="1" x14ac:dyDescent="0.2">
      <c r="A59" s="1234" t="s">
        <v>105</v>
      </c>
      <c r="B59" s="1236" t="s">
        <v>106</v>
      </c>
      <c r="C59" s="1238" t="s">
        <v>107</v>
      </c>
      <c r="D59" s="1253"/>
      <c r="E59" s="1275"/>
      <c r="F59" s="1277"/>
      <c r="G59" s="1280" t="s">
        <v>103</v>
      </c>
      <c r="H59" s="1256" t="s">
        <v>104</v>
      </c>
      <c r="I59" s="1251"/>
      <c r="J59" s="1247" t="s">
        <v>217</v>
      </c>
      <c r="K59" s="1247" t="s">
        <v>218</v>
      </c>
      <c r="L59" s="1325" t="s">
        <v>211</v>
      </c>
      <c r="M59" s="1299" t="s">
        <v>213</v>
      </c>
      <c r="N59" s="1303" t="s">
        <v>110</v>
      </c>
      <c r="O59" s="1303" t="s">
        <v>111</v>
      </c>
      <c r="P59" s="1243" t="s">
        <v>81</v>
      </c>
      <c r="Q59" s="1245" t="s">
        <v>82</v>
      </c>
      <c r="R59" s="1321" t="s">
        <v>158</v>
      </c>
      <c r="S59" s="1312"/>
      <c r="T59" s="1312"/>
      <c r="U59" s="1322"/>
      <c r="V59" s="1321" t="s">
        <v>183</v>
      </c>
      <c r="W59" s="1312"/>
      <c r="X59" s="1312"/>
      <c r="Y59" s="1313"/>
      <c r="Z59" s="1312" t="s">
        <v>215</v>
      </c>
      <c r="AA59" s="1312"/>
      <c r="AB59" s="1312"/>
      <c r="AC59" s="1313"/>
      <c r="AD59" s="1249"/>
    </row>
    <row r="60" spans="1:46" ht="39" customHeight="1" thickBot="1" x14ac:dyDescent="0.25">
      <c r="A60" s="1235"/>
      <c r="B60" s="1237"/>
      <c r="C60" s="1239"/>
      <c r="D60" s="1254"/>
      <c r="E60" s="1323"/>
      <c r="F60" s="1324"/>
      <c r="G60" s="1309"/>
      <c r="H60" s="1310"/>
      <c r="I60" s="1315"/>
      <c r="J60" s="1311"/>
      <c r="K60" s="1311"/>
      <c r="L60" s="1326"/>
      <c r="M60" s="1300"/>
      <c r="N60" s="1320"/>
      <c r="O60" s="1304"/>
      <c r="P60" s="1305"/>
      <c r="Q60" s="1306"/>
      <c r="R60" s="317" t="s">
        <v>79</v>
      </c>
      <c r="S60" s="318" t="s">
        <v>88</v>
      </c>
      <c r="T60" s="174" t="s">
        <v>90</v>
      </c>
      <c r="U60" s="175" t="s">
        <v>91</v>
      </c>
      <c r="V60" s="322" t="s">
        <v>79</v>
      </c>
      <c r="W60" s="323" t="s">
        <v>88</v>
      </c>
      <c r="X60" s="174" t="s">
        <v>90</v>
      </c>
      <c r="Y60" s="175" t="s">
        <v>91</v>
      </c>
      <c r="Z60" s="322" t="s">
        <v>79</v>
      </c>
      <c r="AA60" s="323" t="s">
        <v>88</v>
      </c>
      <c r="AB60" s="174" t="s">
        <v>90</v>
      </c>
      <c r="AC60" s="176" t="s">
        <v>91</v>
      </c>
      <c r="AD60" s="1308"/>
    </row>
    <row r="61" spans="1:46" s="41" customFormat="1" ht="30" customHeight="1" thickBot="1" x14ac:dyDescent="0.25">
      <c r="A61" s="506"/>
      <c r="B61" s="404"/>
      <c r="C61" s="507"/>
      <c r="D61" s="446" t="s">
        <v>23</v>
      </c>
      <c r="E61" s="1431"/>
      <c r="F61" s="1423"/>
      <c r="G61" s="1423"/>
      <c r="H61" s="1423"/>
      <c r="I61" s="1423"/>
      <c r="J61" s="1423"/>
      <c r="K61" s="1423"/>
      <c r="L61" s="1423"/>
      <c r="M61" s="1423"/>
      <c r="N61" s="1423"/>
      <c r="O61" s="1423"/>
      <c r="P61" s="1423"/>
      <c r="Q61" s="1423"/>
      <c r="R61" s="1423"/>
      <c r="S61" s="1423"/>
      <c r="T61" s="1423"/>
      <c r="U61" s="1423"/>
      <c r="V61" s="1423"/>
      <c r="W61" s="1423"/>
      <c r="X61" s="1423"/>
      <c r="Y61" s="1423"/>
      <c r="Z61" s="1432"/>
      <c r="AA61" s="1432"/>
      <c r="AB61" s="1432"/>
      <c r="AC61" s="1432"/>
      <c r="AD61" s="1424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s="295" customFormat="1" ht="30" customHeight="1" x14ac:dyDescent="0.25">
      <c r="A62" s="539"/>
      <c r="B62" s="540"/>
      <c r="C62" s="541"/>
      <c r="D62" s="849" t="s">
        <v>505</v>
      </c>
      <c r="E62" s="185"/>
      <c r="F62" s="186">
        <v>424</v>
      </c>
      <c r="G62" s="186">
        <v>2016</v>
      </c>
      <c r="H62" s="608">
        <v>2017</v>
      </c>
      <c r="I62" s="691">
        <f t="shared" ref="I62:I104" si="6">J62+K62+L62+SUM(R62:AD62)</f>
        <v>120000</v>
      </c>
      <c r="J62" s="208">
        <v>0</v>
      </c>
      <c r="K62" s="232">
        <v>0</v>
      </c>
      <c r="L62" s="310">
        <f t="shared" ref="L62:L104" si="7">M62+N62+O62+P62+Q62</f>
        <v>60000</v>
      </c>
      <c r="M62" s="308">
        <v>0</v>
      </c>
      <c r="N62" s="782">
        <v>60000</v>
      </c>
      <c r="O62" s="309">
        <v>0</v>
      </c>
      <c r="P62" s="210">
        <v>0</v>
      </c>
      <c r="Q62" s="232">
        <v>0</v>
      </c>
      <c r="R62" s="783">
        <v>60000</v>
      </c>
      <c r="S62" s="320">
        <v>0</v>
      </c>
      <c r="T62" s="210">
        <v>0</v>
      </c>
      <c r="U62" s="232">
        <v>0</v>
      </c>
      <c r="V62" s="783">
        <v>0</v>
      </c>
      <c r="W62" s="325">
        <v>0</v>
      </c>
      <c r="X62" s="210">
        <v>0</v>
      </c>
      <c r="Y62" s="512">
        <v>0</v>
      </c>
      <c r="Z62" s="326">
        <v>0</v>
      </c>
      <c r="AA62" s="320">
        <v>0</v>
      </c>
      <c r="AB62" s="217">
        <v>0</v>
      </c>
      <c r="AC62" s="214">
        <v>0</v>
      </c>
      <c r="AD62" s="219">
        <v>0</v>
      </c>
      <c r="AE62" s="767"/>
      <c r="AF62" s="470"/>
      <c r="AG62" s="470"/>
      <c r="AH62" s="470"/>
      <c r="AI62" s="470"/>
      <c r="AJ62" s="470"/>
      <c r="AK62" s="470"/>
      <c r="AL62" s="470"/>
      <c r="AM62" s="470"/>
      <c r="AN62" s="470"/>
      <c r="AO62" s="470"/>
      <c r="AP62" s="470"/>
      <c r="AQ62" s="470"/>
      <c r="AR62" s="470"/>
      <c r="AS62" s="470"/>
      <c r="AT62" s="470"/>
    </row>
    <row r="63" spans="1:46" s="299" customFormat="1" ht="30" customHeight="1" x14ac:dyDescent="0.25">
      <c r="A63" s="539"/>
      <c r="B63" s="540"/>
      <c r="C63" s="541"/>
      <c r="D63" s="850" t="s">
        <v>506</v>
      </c>
      <c r="E63" s="183"/>
      <c r="F63" s="172">
        <v>424</v>
      </c>
      <c r="G63" s="172">
        <v>2017</v>
      </c>
      <c r="H63" s="609">
        <v>2018</v>
      </c>
      <c r="I63" s="691">
        <f t="shared" si="6"/>
        <v>180000</v>
      </c>
      <c r="J63" s="208">
        <v>0</v>
      </c>
      <c r="K63" s="232">
        <v>0</v>
      </c>
      <c r="L63" s="310">
        <f t="shared" si="7"/>
        <v>0</v>
      </c>
      <c r="M63" s="308">
        <v>0</v>
      </c>
      <c r="N63" s="782"/>
      <c r="O63" s="309">
        <v>0</v>
      </c>
      <c r="P63" s="210">
        <v>0</v>
      </c>
      <c r="Q63" s="232">
        <v>0</v>
      </c>
      <c r="R63" s="783">
        <v>90000</v>
      </c>
      <c r="S63" s="320">
        <v>0</v>
      </c>
      <c r="T63" s="210">
        <v>0</v>
      </c>
      <c r="U63" s="232">
        <v>0</v>
      </c>
      <c r="V63" s="783">
        <v>90000</v>
      </c>
      <c r="W63" s="325">
        <v>0</v>
      </c>
      <c r="X63" s="210">
        <v>0</v>
      </c>
      <c r="Y63" s="512">
        <v>0</v>
      </c>
      <c r="Z63" s="326">
        <v>0</v>
      </c>
      <c r="AA63" s="320">
        <v>0</v>
      </c>
      <c r="AB63" s="217">
        <v>0</v>
      </c>
      <c r="AC63" s="214">
        <v>0</v>
      </c>
      <c r="AD63" s="219">
        <v>0</v>
      </c>
      <c r="AE63" s="767"/>
      <c r="AF63" s="470"/>
      <c r="AG63" s="470"/>
      <c r="AH63" s="470"/>
      <c r="AI63" s="470"/>
      <c r="AJ63" s="470"/>
      <c r="AK63" s="470"/>
      <c r="AL63" s="470"/>
      <c r="AM63" s="470"/>
      <c r="AN63" s="470"/>
      <c r="AO63" s="470"/>
      <c r="AP63" s="470"/>
      <c r="AQ63" s="470"/>
      <c r="AR63" s="470"/>
      <c r="AS63" s="470"/>
      <c r="AT63" s="470"/>
    </row>
    <row r="64" spans="1:46" s="299" customFormat="1" ht="30" customHeight="1" x14ac:dyDescent="0.25">
      <c r="A64" s="539"/>
      <c r="B64" s="540"/>
      <c r="C64" s="541"/>
      <c r="D64" s="453" t="s">
        <v>507</v>
      </c>
      <c r="E64" s="53" t="s">
        <v>231</v>
      </c>
      <c r="F64" s="54">
        <v>424</v>
      </c>
      <c r="G64" s="54">
        <v>2016</v>
      </c>
      <c r="H64" s="197">
        <v>2016</v>
      </c>
      <c r="I64" s="691">
        <f t="shared" si="6"/>
        <v>500</v>
      </c>
      <c r="J64" s="208">
        <v>0</v>
      </c>
      <c r="K64" s="232">
        <v>0</v>
      </c>
      <c r="L64" s="310">
        <f t="shared" si="7"/>
        <v>500</v>
      </c>
      <c r="M64" s="308">
        <v>0</v>
      </c>
      <c r="N64" s="782">
        <v>500</v>
      </c>
      <c r="O64" s="309">
        <v>0</v>
      </c>
      <c r="P64" s="210">
        <v>0</v>
      </c>
      <c r="Q64" s="232">
        <v>0</v>
      </c>
      <c r="R64" s="791">
        <v>0</v>
      </c>
      <c r="S64" s="320">
        <v>0</v>
      </c>
      <c r="T64" s="210">
        <v>0</v>
      </c>
      <c r="U64" s="232">
        <v>0</v>
      </c>
      <c r="V64" s="783">
        <v>0</v>
      </c>
      <c r="W64" s="325">
        <v>0</v>
      </c>
      <c r="X64" s="210">
        <v>0</v>
      </c>
      <c r="Y64" s="512">
        <v>0</v>
      </c>
      <c r="Z64" s="326">
        <v>0</v>
      </c>
      <c r="AA64" s="320">
        <v>0</v>
      </c>
      <c r="AB64" s="217">
        <v>0</v>
      </c>
      <c r="AC64" s="214">
        <v>0</v>
      </c>
      <c r="AD64" s="219">
        <v>0</v>
      </c>
      <c r="AE64" s="767"/>
      <c r="AF64" s="470"/>
      <c r="AG64" s="470"/>
      <c r="AH64" s="470"/>
      <c r="AI64" s="470"/>
      <c r="AJ64" s="470"/>
      <c r="AK64" s="470"/>
      <c r="AL64" s="470"/>
      <c r="AM64" s="470"/>
      <c r="AN64" s="470"/>
      <c r="AO64" s="470"/>
      <c r="AP64" s="470"/>
      <c r="AQ64" s="470"/>
      <c r="AR64" s="470"/>
      <c r="AS64" s="470"/>
      <c r="AT64" s="470"/>
    </row>
    <row r="65" spans="1:48" s="299" customFormat="1" ht="30" customHeight="1" x14ac:dyDescent="0.25">
      <c r="A65" s="539"/>
      <c r="B65" s="540"/>
      <c r="C65" s="541"/>
      <c r="D65" s="426" t="s">
        <v>508</v>
      </c>
      <c r="E65" s="53" t="s">
        <v>340</v>
      </c>
      <c r="F65" s="54">
        <v>424</v>
      </c>
      <c r="G65" s="54">
        <v>2016</v>
      </c>
      <c r="H65" s="197">
        <v>2016</v>
      </c>
      <c r="I65" s="691">
        <f t="shared" si="6"/>
        <v>450</v>
      </c>
      <c r="J65" s="208">
        <v>0</v>
      </c>
      <c r="K65" s="232">
        <v>0</v>
      </c>
      <c r="L65" s="310">
        <f t="shared" si="7"/>
        <v>450</v>
      </c>
      <c r="M65" s="308">
        <v>0</v>
      </c>
      <c r="N65" s="782">
        <v>450</v>
      </c>
      <c r="O65" s="309">
        <v>0</v>
      </c>
      <c r="P65" s="210">
        <v>0</v>
      </c>
      <c r="Q65" s="232">
        <v>0</v>
      </c>
      <c r="R65" s="791">
        <v>0</v>
      </c>
      <c r="S65" s="320">
        <v>0</v>
      </c>
      <c r="T65" s="210">
        <v>0</v>
      </c>
      <c r="U65" s="232">
        <v>0</v>
      </c>
      <c r="V65" s="783">
        <v>0</v>
      </c>
      <c r="W65" s="325">
        <v>0</v>
      </c>
      <c r="X65" s="210">
        <v>0</v>
      </c>
      <c r="Y65" s="512">
        <v>0</v>
      </c>
      <c r="Z65" s="326">
        <v>0</v>
      </c>
      <c r="AA65" s="320">
        <v>0</v>
      </c>
      <c r="AB65" s="217">
        <v>0</v>
      </c>
      <c r="AC65" s="214">
        <v>0</v>
      </c>
      <c r="AD65" s="219">
        <v>0</v>
      </c>
      <c r="AE65" s="767"/>
      <c r="AF65" s="470"/>
      <c r="AG65" s="470"/>
      <c r="AH65" s="470"/>
      <c r="AI65" s="470"/>
      <c r="AJ65" s="470"/>
      <c r="AK65" s="470"/>
      <c r="AL65" s="470"/>
      <c r="AM65" s="470"/>
      <c r="AN65" s="470"/>
      <c r="AO65" s="470"/>
      <c r="AP65" s="470"/>
      <c r="AQ65" s="470"/>
      <c r="AR65" s="470"/>
      <c r="AS65" s="470"/>
      <c r="AT65" s="470"/>
    </row>
    <row r="66" spans="1:48" s="299" customFormat="1" ht="30" customHeight="1" x14ac:dyDescent="0.25">
      <c r="A66" s="539"/>
      <c r="B66" s="540"/>
      <c r="C66" s="541"/>
      <c r="D66" s="429" t="s">
        <v>573</v>
      </c>
      <c r="E66" s="53" t="s">
        <v>231</v>
      </c>
      <c r="F66" s="54">
        <v>424</v>
      </c>
      <c r="G66" s="54">
        <v>2016</v>
      </c>
      <c r="H66" s="197">
        <v>2016</v>
      </c>
      <c r="I66" s="691">
        <f t="shared" si="6"/>
        <v>250</v>
      </c>
      <c r="J66" s="208">
        <v>0</v>
      </c>
      <c r="K66" s="232">
        <v>0</v>
      </c>
      <c r="L66" s="310">
        <f t="shared" si="7"/>
        <v>250</v>
      </c>
      <c r="M66" s="308">
        <v>0</v>
      </c>
      <c r="N66" s="794">
        <v>250</v>
      </c>
      <c r="O66" s="309">
        <v>0</v>
      </c>
      <c r="P66" s="210">
        <v>0</v>
      </c>
      <c r="Q66" s="232">
        <v>0</v>
      </c>
      <c r="R66" s="791">
        <v>0</v>
      </c>
      <c r="S66" s="320">
        <v>0</v>
      </c>
      <c r="T66" s="210">
        <v>0</v>
      </c>
      <c r="U66" s="232">
        <v>0</v>
      </c>
      <c r="V66" s="783">
        <v>0</v>
      </c>
      <c r="W66" s="325">
        <v>0</v>
      </c>
      <c r="X66" s="210">
        <v>0</v>
      </c>
      <c r="Y66" s="512">
        <v>0</v>
      </c>
      <c r="Z66" s="326">
        <v>0</v>
      </c>
      <c r="AA66" s="320">
        <v>0</v>
      </c>
      <c r="AB66" s="217">
        <v>0</v>
      </c>
      <c r="AC66" s="214">
        <v>0</v>
      </c>
      <c r="AD66" s="219">
        <v>0</v>
      </c>
      <c r="AE66" s="767"/>
      <c r="AF66" s="470"/>
      <c r="AG66" s="470"/>
      <c r="AH66" s="470"/>
      <c r="AI66" s="470"/>
      <c r="AJ66" s="470"/>
      <c r="AK66" s="470"/>
      <c r="AL66" s="470"/>
      <c r="AM66" s="470"/>
      <c r="AN66" s="470"/>
      <c r="AO66" s="470"/>
      <c r="AP66" s="470"/>
      <c r="AQ66" s="470"/>
      <c r="AR66" s="470"/>
      <c r="AS66" s="470"/>
      <c r="AT66" s="470"/>
    </row>
    <row r="67" spans="1:48" s="299" customFormat="1" ht="30" customHeight="1" x14ac:dyDescent="0.25">
      <c r="A67" s="539"/>
      <c r="B67" s="540"/>
      <c r="C67" s="541"/>
      <c r="D67" s="429" t="s">
        <v>509</v>
      </c>
      <c r="E67" s="53" t="s">
        <v>231</v>
      </c>
      <c r="F67" s="54">
        <v>424</v>
      </c>
      <c r="G67" s="54">
        <v>2016</v>
      </c>
      <c r="H67" s="609">
        <v>2018</v>
      </c>
      <c r="I67" s="691">
        <f t="shared" si="6"/>
        <v>1050</v>
      </c>
      <c r="J67" s="208">
        <v>0</v>
      </c>
      <c r="K67" s="232">
        <v>0</v>
      </c>
      <c r="L67" s="310">
        <f t="shared" si="7"/>
        <v>350</v>
      </c>
      <c r="M67" s="308">
        <v>0</v>
      </c>
      <c r="N67" s="794">
        <v>350</v>
      </c>
      <c r="O67" s="309">
        <v>0</v>
      </c>
      <c r="P67" s="210">
        <v>0</v>
      </c>
      <c r="Q67" s="232">
        <v>0</v>
      </c>
      <c r="R67" s="783">
        <v>350</v>
      </c>
      <c r="S67" s="320">
        <v>0</v>
      </c>
      <c r="T67" s="210">
        <v>0</v>
      </c>
      <c r="U67" s="232">
        <v>0</v>
      </c>
      <c r="V67" s="783">
        <v>350</v>
      </c>
      <c r="W67" s="325">
        <v>0</v>
      </c>
      <c r="X67" s="210">
        <v>0</v>
      </c>
      <c r="Y67" s="512">
        <v>0</v>
      </c>
      <c r="Z67" s="326">
        <v>0</v>
      </c>
      <c r="AA67" s="320">
        <v>0</v>
      </c>
      <c r="AB67" s="217">
        <v>0</v>
      </c>
      <c r="AC67" s="214">
        <v>0</v>
      </c>
      <c r="AD67" s="219">
        <v>0</v>
      </c>
      <c r="AE67" s="767"/>
      <c r="AF67" s="470"/>
      <c r="AG67" s="470"/>
      <c r="AH67" s="470"/>
      <c r="AI67" s="470"/>
      <c r="AJ67" s="470"/>
      <c r="AK67" s="470"/>
      <c r="AL67" s="470"/>
      <c r="AM67" s="470"/>
      <c r="AN67" s="470"/>
      <c r="AO67" s="470"/>
      <c r="AP67" s="470"/>
      <c r="AQ67" s="470"/>
      <c r="AR67" s="470"/>
      <c r="AS67" s="470"/>
      <c r="AT67" s="470"/>
    </row>
    <row r="68" spans="1:48" s="299" customFormat="1" ht="30" customHeight="1" x14ac:dyDescent="0.25">
      <c r="A68" s="539"/>
      <c r="B68" s="540"/>
      <c r="C68" s="541"/>
      <c r="D68" s="424" t="s">
        <v>510</v>
      </c>
      <c r="E68" s="53" t="s">
        <v>231</v>
      </c>
      <c r="F68" s="54">
        <v>424</v>
      </c>
      <c r="G68" s="54">
        <v>2016</v>
      </c>
      <c r="H68" s="197">
        <v>2016</v>
      </c>
      <c r="I68" s="691">
        <f t="shared" si="6"/>
        <v>140</v>
      </c>
      <c r="J68" s="208">
        <v>0</v>
      </c>
      <c r="K68" s="232">
        <v>0</v>
      </c>
      <c r="L68" s="310">
        <f t="shared" si="7"/>
        <v>140</v>
      </c>
      <c r="M68" s="308">
        <v>0</v>
      </c>
      <c r="N68" s="794">
        <v>140</v>
      </c>
      <c r="O68" s="309">
        <v>0</v>
      </c>
      <c r="P68" s="210">
        <v>0</v>
      </c>
      <c r="Q68" s="232">
        <v>0</v>
      </c>
      <c r="R68" s="791">
        <v>0</v>
      </c>
      <c r="S68" s="320">
        <v>0</v>
      </c>
      <c r="T68" s="210">
        <v>0</v>
      </c>
      <c r="U68" s="232">
        <v>0</v>
      </c>
      <c r="V68" s="783">
        <v>0</v>
      </c>
      <c r="W68" s="325">
        <v>0</v>
      </c>
      <c r="X68" s="210">
        <v>0</v>
      </c>
      <c r="Y68" s="512">
        <v>0</v>
      </c>
      <c r="Z68" s="326">
        <v>0</v>
      </c>
      <c r="AA68" s="320">
        <v>0</v>
      </c>
      <c r="AB68" s="217">
        <v>0</v>
      </c>
      <c r="AC68" s="214">
        <v>0</v>
      </c>
      <c r="AD68" s="219">
        <v>0</v>
      </c>
      <c r="AE68" s="767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</row>
    <row r="69" spans="1:48" s="299" customFormat="1" ht="30" customHeight="1" x14ac:dyDescent="0.25">
      <c r="A69" s="539"/>
      <c r="B69" s="540"/>
      <c r="C69" s="541"/>
      <c r="D69" s="429" t="s">
        <v>511</v>
      </c>
      <c r="E69" s="53" t="s">
        <v>231</v>
      </c>
      <c r="F69" s="54">
        <v>424</v>
      </c>
      <c r="G69" s="54">
        <v>2016</v>
      </c>
      <c r="H69" s="197">
        <v>2016</v>
      </c>
      <c r="I69" s="691">
        <f t="shared" si="6"/>
        <v>140</v>
      </c>
      <c r="J69" s="208">
        <v>0</v>
      </c>
      <c r="K69" s="232">
        <v>0</v>
      </c>
      <c r="L69" s="310">
        <f t="shared" si="7"/>
        <v>140</v>
      </c>
      <c r="M69" s="308">
        <v>0</v>
      </c>
      <c r="N69" s="794">
        <v>140</v>
      </c>
      <c r="O69" s="309">
        <v>0</v>
      </c>
      <c r="P69" s="210">
        <v>0</v>
      </c>
      <c r="Q69" s="232">
        <v>0</v>
      </c>
      <c r="R69" s="791">
        <v>0</v>
      </c>
      <c r="S69" s="320">
        <v>0</v>
      </c>
      <c r="T69" s="210">
        <v>0</v>
      </c>
      <c r="U69" s="232">
        <v>0</v>
      </c>
      <c r="V69" s="783">
        <v>0</v>
      </c>
      <c r="W69" s="325">
        <v>0</v>
      </c>
      <c r="X69" s="210">
        <v>0</v>
      </c>
      <c r="Y69" s="512">
        <v>0</v>
      </c>
      <c r="Z69" s="326">
        <v>0</v>
      </c>
      <c r="AA69" s="320">
        <v>0</v>
      </c>
      <c r="AB69" s="217">
        <v>0</v>
      </c>
      <c r="AC69" s="214">
        <v>0</v>
      </c>
      <c r="AD69" s="219">
        <v>0</v>
      </c>
      <c r="AE69" s="767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</row>
    <row r="70" spans="1:48" s="299" customFormat="1" ht="30" customHeight="1" x14ac:dyDescent="0.25">
      <c r="A70" s="539"/>
      <c r="B70" s="540"/>
      <c r="C70" s="541"/>
      <c r="D70" s="429" t="s">
        <v>512</v>
      </c>
      <c r="E70" s="53" t="s">
        <v>231</v>
      </c>
      <c r="F70" s="54">
        <v>424</v>
      </c>
      <c r="G70" s="54">
        <v>2016</v>
      </c>
      <c r="H70" s="197">
        <v>2016</v>
      </c>
      <c r="I70" s="691">
        <f t="shared" si="6"/>
        <v>486</v>
      </c>
      <c r="J70" s="208">
        <v>0</v>
      </c>
      <c r="K70" s="232">
        <v>0</v>
      </c>
      <c r="L70" s="310">
        <f t="shared" si="7"/>
        <v>486</v>
      </c>
      <c r="M70" s="308">
        <v>0</v>
      </c>
      <c r="N70" s="794">
        <v>486</v>
      </c>
      <c r="O70" s="309">
        <v>0</v>
      </c>
      <c r="P70" s="210">
        <v>0</v>
      </c>
      <c r="Q70" s="232">
        <v>0</v>
      </c>
      <c r="R70" s="791">
        <v>0</v>
      </c>
      <c r="S70" s="320">
        <v>0</v>
      </c>
      <c r="T70" s="210">
        <v>0</v>
      </c>
      <c r="U70" s="232">
        <v>0</v>
      </c>
      <c r="V70" s="783">
        <v>0</v>
      </c>
      <c r="W70" s="325">
        <v>0</v>
      </c>
      <c r="X70" s="210">
        <v>0</v>
      </c>
      <c r="Y70" s="512">
        <v>0</v>
      </c>
      <c r="Z70" s="326">
        <v>0</v>
      </c>
      <c r="AA70" s="320">
        <v>0</v>
      </c>
      <c r="AB70" s="217">
        <v>0</v>
      </c>
      <c r="AC70" s="214">
        <v>0</v>
      </c>
      <c r="AD70" s="219">
        <v>0</v>
      </c>
      <c r="AE70" s="767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</row>
    <row r="71" spans="1:48" s="299" customFormat="1" ht="30" customHeight="1" x14ac:dyDescent="0.25">
      <c r="A71" s="539"/>
      <c r="B71" s="540"/>
      <c r="C71" s="541"/>
      <c r="D71" s="429" t="s">
        <v>513</v>
      </c>
      <c r="E71" s="53" t="s">
        <v>231</v>
      </c>
      <c r="F71" s="54">
        <v>424</v>
      </c>
      <c r="G71" s="54">
        <v>2016</v>
      </c>
      <c r="H71" s="197">
        <v>2016</v>
      </c>
      <c r="I71" s="691">
        <f t="shared" si="6"/>
        <v>196</v>
      </c>
      <c r="J71" s="208">
        <v>0</v>
      </c>
      <c r="K71" s="232">
        <v>0</v>
      </c>
      <c r="L71" s="310">
        <f t="shared" si="7"/>
        <v>196</v>
      </c>
      <c r="M71" s="308">
        <v>0</v>
      </c>
      <c r="N71" s="794">
        <v>196</v>
      </c>
      <c r="O71" s="309">
        <v>0</v>
      </c>
      <c r="P71" s="210">
        <v>0</v>
      </c>
      <c r="Q71" s="232">
        <v>0</v>
      </c>
      <c r="R71" s="791">
        <v>0</v>
      </c>
      <c r="S71" s="320">
        <v>0</v>
      </c>
      <c r="T71" s="210">
        <v>0</v>
      </c>
      <c r="U71" s="232">
        <v>0</v>
      </c>
      <c r="V71" s="783">
        <v>0</v>
      </c>
      <c r="W71" s="325">
        <v>0</v>
      </c>
      <c r="X71" s="210">
        <v>0</v>
      </c>
      <c r="Y71" s="512">
        <v>0</v>
      </c>
      <c r="Z71" s="326">
        <v>0</v>
      </c>
      <c r="AA71" s="320">
        <v>0</v>
      </c>
      <c r="AB71" s="217">
        <v>0</v>
      </c>
      <c r="AC71" s="214">
        <v>0</v>
      </c>
      <c r="AD71" s="219">
        <v>0</v>
      </c>
      <c r="AE71" s="767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</row>
    <row r="72" spans="1:48" s="299" customFormat="1" ht="30" customHeight="1" x14ac:dyDescent="0.25">
      <c r="A72" s="539"/>
      <c r="B72" s="540"/>
      <c r="C72" s="541"/>
      <c r="D72" s="429" t="s">
        <v>514</v>
      </c>
      <c r="E72" s="53" t="s">
        <v>340</v>
      </c>
      <c r="F72" s="54">
        <v>424</v>
      </c>
      <c r="G72" s="54">
        <v>2016</v>
      </c>
      <c r="H72" s="197">
        <v>2016</v>
      </c>
      <c r="I72" s="691">
        <f t="shared" si="6"/>
        <v>80</v>
      </c>
      <c r="J72" s="208">
        <v>0</v>
      </c>
      <c r="K72" s="232">
        <v>0</v>
      </c>
      <c r="L72" s="310">
        <f t="shared" si="7"/>
        <v>80</v>
      </c>
      <c r="M72" s="308">
        <v>0</v>
      </c>
      <c r="N72" s="794">
        <v>80</v>
      </c>
      <c r="O72" s="309">
        <v>0</v>
      </c>
      <c r="P72" s="210">
        <v>0</v>
      </c>
      <c r="Q72" s="232">
        <v>0</v>
      </c>
      <c r="R72" s="791">
        <v>0</v>
      </c>
      <c r="S72" s="320">
        <v>0</v>
      </c>
      <c r="T72" s="210">
        <v>0</v>
      </c>
      <c r="U72" s="232">
        <v>0</v>
      </c>
      <c r="V72" s="783">
        <v>0</v>
      </c>
      <c r="W72" s="325">
        <v>0</v>
      </c>
      <c r="X72" s="210">
        <v>0</v>
      </c>
      <c r="Y72" s="512">
        <v>0</v>
      </c>
      <c r="Z72" s="326">
        <v>0</v>
      </c>
      <c r="AA72" s="320">
        <v>0</v>
      </c>
      <c r="AB72" s="217">
        <v>0</v>
      </c>
      <c r="AC72" s="214">
        <v>0</v>
      </c>
      <c r="AD72" s="219">
        <v>0</v>
      </c>
      <c r="AE72" s="767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</row>
    <row r="73" spans="1:48" s="299" customFormat="1" ht="30" customHeight="1" x14ac:dyDescent="0.25">
      <c r="A73" s="539"/>
      <c r="B73" s="540"/>
      <c r="C73" s="541"/>
      <c r="D73" s="429" t="s">
        <v>512</v>
      </c>
      <c r="E73" s="53" t="s">
        <v>231</v>
      </c>
      <c r="F73" s="54">
        <v>424</v>
      </c>
      <c r="G73" s="509">
        <v>2017</v>
      </c>
      <c r="H73" s="609">
        <v>2017</v>
      </c>
      <c r="I73" s="691">
        <f t="shared" si="6"/>
        <v>270</v>
      </c>
      <c r="J73" s="208">
        <v>0</v>
      </c>
      <c r="K73" s="232">
        <v>0</v>
      </c>
      <c r="L73" s="310">
        <f t="shared" si="7"/>
        <v>0</v>
      </c>
      <c r="M73" s="308">
        <v>0</v>
      </c>
      <c r="N73" s="794">
        <v>0</v>
      </c>
      <c r="O73" s="309">
        <v>0</v>
      </c>
      <c r="P73" s="210">
        <v>0</v>
      </c>
      <c r="Q73" s="232">
        <v>0</v>
      </c>
      <c r="R73" s="783">
        <v>270</v>
      </c>
      <c r="S73" s="320">
        <v>0</v>
      </c>
      <c r="T73" s="210">
        <v>0</v>
      </c>
      <c r="U73" s="232">
        <v>0</v>
      </c>
      <c r="V73" s="783">
        <v>0</v>
      </c>
      <c r="W73" s="325">
        <v>0</v>
      </c>
      <c r="X73" s="210">
        <v>0</v>
      </c>
      <c r="Y73" s="512">
        <v>0</v>
      </c>
      <c r="Z73" s="326">
        <v>0</v>
      </c>
      <c r="AA73" s="320">
        <v>0</v>
      </c>
      <c r="AB73" s="217">
        <v>0</v>
      </c>
      <c r="AC73" s="214">
        <v>0</v>
      </c>
      <c r="AD73" s="219">
        <v>0</v>
      </c>
      <c r="AE73" s="767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</row>
    <row r="74" spans="1:48" s="299" customFormat="1" ht="30" customHeight="1" thickBot="1" x14ac:dyDescent="0.3">
      <c r="A74" s="539"/>
      <c r="B74" s="540"/>
      <c r="C74" s="541"/>
      <c r="D74" s="429" t="s">
        <v>514</v>
      </c>
      <c r="E74" s="190" t="s">
        <v>340</v>
      </c>
      <c r="F74" s="191">
        <v>424</v>
      </c>
      <c r="G74" s="579">
        <v>2017</v>
      </c>
      <c r="H74" s="851">
        <v>2017</v>
      </c>
      <c r="I74" s="691">
        <f t="shared" si="6"/>
        <v>190</v>
      </c>
      <c r="J74" s="208">
        <v>0</v>
      </c>
      <c r="K74" s="232">
        <v>0</v>
      </c>
      <c r="L74" s="310">
        <f t="shared" si="7"/>
        <v>0</v>
      </c>
      <c r="M74" s="308">
        <v>0</v>
      </c>
      <c r="N74" s="794">
        <v>0</v>
      </c>
      <c r="O74" s="309">
        <v>0</v>
      </c>
      <c r="P74" s="210">
        <v>0</v>
      </c>
      <c r="Q74" s="232">
        <v>0</v>
      </c>
      <c r="R74" s="783">
        <v>190</v>
      </c>
      <c r="S74" s="320">
        <v>0</v>
      </c>
      <c r="T74" s="210">
        <v>0</v>
      </c>
      <c r="U74" s="232">
        <v>0</v>
      </c>
      <c r="V74" s="783">
        <v>0</v>
      </c>
      <c r="W74" s="325">
        <v>0</v>
      </c>
      <c r="X74" s="210">
        <v>0</v>
      </c>
      <c r="Y74" s="512">
        <v>0</v>
      </c>
      <c r="Z74" s="326">
        <v>0</v>
      </c>
      <c r="AA74" s="320">
        <v>0</v>
      </c>
      <c r="AB74" s="217">
        <v>0</v>
      </c>
      <c r="AC74" s="214">
        <v>0</v>
      </c>
      <c r="AD74" s="219">
        <v>0</v>
      </c>
      <c r="AE74" s="767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</row>
    <row r="75" spans="1:48" s="43" customFormat="1" ht="30" customHeight="1" thickBot="1" x14ac:dyDescent="0.3">
      <c r="A75" s="288"/>
      <c r="B75" s="289"/>
      <c r="C75" s="290"/>
      <c r="D75" s="1342" t="s">
        <v>534</v>
      </c>
      <c r="E75" s="1353"/>
      <c r="F75" s="1353"/>
      <c r="G75" s="1353"/>
      <c r="H75" s="1354"/>
      <c r="I75" s="229">
        <f>SUM(I62:I74)</f>
        <v>303752</v>
      </c>
      <c r="J75" s="229">
        <f t="shared" ref="J75:AD75" si="8">SUM(J62:J74)</f>
        <v>0</v>
      </c>
      <c r="K75" s="229">
        <f t="shared" si="8"/>
        <v>0</v>
      </c>
      <c r="L75" s="302">
        <f t="shared" si="8"/>
        <v>62592</v>
      </c>
      <c r="M75" s="302">
        <f t="shared" si="8"/>
        <v>0</v>
      </c>
      <c r="N75" s="302">
        <f t="shared" si="8"/>
        <v>62592</v>
      </c>
      <c r="O75" s="302">
        <f t="shared" si="8"/>
        <v>0</v>
      </c>
      <c r="P75" s="229">
        <f t="shared" si="8"/>
        <v>0</v>
      </c>
      <c r="Q75" s="229">
        <f t="shared" si="8"/>
        <v>0</v>
      </c>
      <c r="R75" s="321">
        <f t="shared" si="8"/>
        <v>150810</v>
      </c>
      <c r="S75" s="321">
        <f t="shared" si="8"/>
        <v>0</v>
      </c>
      <c r="T75" s="229">
        <f t="shared" si="8"/>
        <v>0</v>
      </c>
      <c r="U75" s="229">
        <f t="shared" si="8"/>
        <v>0</v>
      </c>
      <c r="V75" s="321">
        <f t="shared" si="8"/>
        <v>90350</v>
      </c>
      <c r="W75" s="321">
        <f t="shared" si="8"/>
        <v>0</v>
      </c>
      <c r="X75" s="229">
        <f t="shared" si="8"/>
        <v>0</v>
      </c>
      <c r="Y75" s="229">
        <f t="shared" si="8"/>
        <v>0</v>
      </c>
      <c r="Z75" s="321">
        <f t="shared" si="8"/>
        <v>0</v>
      </c>
      <c r="AA75" s="321">
        <f t="shared" si="8"/>
        <v>0</v>
      </c>
      <c r="AB75" s="229">
        <f t="shared" si="8"/>
        <v>0</v>
      </c>
      <c r="AC75" s="229">
        <f t="shared" si="8"/>
        <v>0</v>
      </c>
      <c r="AD75" s="229">
        <f t="shared" si="8"/>
        <v>0</v>
      </c>
      <c r="AE75" s="685"/>
      <c r="AF75" s="685"/>
      <c r="AG75" s="685"/>
      <c r="AH75" s="685"/>
      <c r="AI75" s="685"/>
      <c r="AJ75" s="685"/>
      <c r="AK75" s="685"/>
      <c r="AL75" s="685"/>
      <c r="AM75" s="685"/>
      <c r="AN75" s="685"/>
      <c r="AO75" s="685"/>
      <c r="AP75" s="685"/>
      <c r="AQ75" s="685"/>
      <c r="AR75" s="685"/>
      <c r="AS75" s="685"/>
      <c r="AT75" s="685"/>
    </row>
    <row r="76" spans="1:48" s="42" customFormat="1" ht="30" customHeight="1" thickBot="1" x14ac:dyDescent="0.25">
      <c r="A76" s="407"/>
      <c r="B76" s="408"/>
      <c r="C76" s="419"/>
      <c r="D76" s="443" t="s">
        <v>25</v>
      </c>
      <c r="E76" s="1420"/>
      <c r="F76" s="1421"/>
      <c r="G76" s="1421"/>
      <c r="H76" s="1421"/>
      <c r="I76" s="1421"/>
      <c r="J76" s="1421"/>
      <c r="K76" s="1421"/>
      <c r="L76" s="1421"/>
      <c r="M76" s="1421"/>
      <c r="N76" s="1421"/>
      <c r="O76" s="1421"/>
      <c r="P76" s="1421"/>
      <c r="Q76" s="1421"/>
      <c r="R76" s="1421"/>
      <c r="S76" s="1421"/>
      <c r="T76" s="1421"/>
      <c r="U76" s="1421"/>
      <c r="V76" s="1421"/>
      <c r="W76" s="1421"/>
      <c r="X76" s="1421"/>
      <c r="Y76" s="1421"/>
      <c r="Z76" s="1421"/>
      <c r="AA76" s="1421"/>
      <c r="AB76" s="1421"/>
      <c r="AC76" s="1421"/>
      <c r="AD76" s="1422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8" s="299" customFormat="1" ht="30" customHeight="1" x14ac:dyDescent="0.25">
      <c r="A77" s="407"/>
      <c r="B77" s="408"/>
      <c r="C77" s="419"/>
      <c r="D77" s="429" t="s">
        <v>503</v>
      </c>
      <c r="E77" s="53" t="s">
        <v>275</v>
      </c>
      <c r="F77" s="54">
        <v>438</v>
      </c>
      <c r="G77" s="54">
        <v>2016</v>
      </c>
      <c r="H77" s="54">
        <v>2016</v>
      </c>
      <c r="I77" s="691">
        <f t="shared" si="6"/>
        <v>800</v>
      </c>
      <c r="J77" s="208">
        <v>0</v>
      </c>
      <c r="K77" s="232">
        <v>0</v>
      </c>
      <c r="L77" s="310">
        <f t="shared" si="7"/>
        <v>800</v>
      </c>
      <c r="M77" s="308">
        <v>0</v>
      </c>
      <c r="N77" s="782">
        <v>800</v>
      </c>
      <c r="O77" s="309">
        <v>0</v>
      </c>
      <c r="P77" s="210">
        <v>0</v>
      </c>
      <c r="Q77" s="232">
        <v>0</v>
      </c>
      <c r="R77" s="783">
        <v>0</v>
      </c>
      <c r="S77" s="320">
        <v>0</v>
      </c>
      <c r="T77" s="210">
        <v>0</v>
      </c>
      <c r="U77" s="232">
        <v>0</v>
      </c>
      <c r="V77" s="783">
        <v>0</v>
      </c>
      <c r="W77" s="325">
        <v>0</v>
      </c>
      <c r="X77" s="210">
        <v>0</v>
      </c>
      <c r="Y77" s="512">
        <v>0</v>
      </c>
      <c r="Z77" s="326">
        <v>0</v>
      </c>
      <c r="AA77" s="320">
        <v>0</v>
      </c>
      <c r="AB77" s="217">
        <v>0</v>
      </c>
      <c r="AC77" s="214">
        <v>0</v>
      </c>
      <c r="AD77" s="219">
        <v>0</v>
      </c>
      <c r="AE77" s="767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456"/>
      <c r="AV77" s="456"/>
    </row>
    <row r="78" spans="1:48" s="299" customFormat="1" ht="30" customHeight="1" x14ac:dyDescent="0.25">
      <c r="A78" s="407"/>
      <c r="B78" s="408"/>
      <c r="C78" s="419"/>
      <c r="D78" s="429" t="s">
        <v>504</v>
      </c>
      <c r="E78" s="53" t="s">
        <v>275</v>
      </c>
      <c r="F78" s="54">
        <v>438</v>
      </c>
      <c r="G78" s="509">
        <v>2018</v>
      </c>
      <c r="H78" s="509">
        <v>2018</v>
      </c>
      <c r="I78" s="691">
        <f t="shared" si="6"/>
        <v>400</v>
      </c>
      <c r="J78" s="208">
        <v>0</v>
      </c>
      <c r="K78" s="232">
        <v>0</v>
      </c>
      <c r="L78" s="310">
        <f t="shared" si="7"/>
        <v>0</v>
      </c>
      <c r="M78" s="308">
        <v>0</v>
      </c>
      <c r="N78" s="782">
        <v>0</v>
      </c>
      <c r="O78" s="309">
        <v>0</v>
      </c>
      <c r="P78" s="210">
        <v>0</v>
      </c>
      <c r="Q78" s="232">
        <v>0</v>
      </c>
      <c r="R78" s="783">
        <v>0</v>
      </c>
      <c r="S78" s="320">
        <v>0</v>
      </c>
      <c r="T78" s="210">
        <v>0</v>
      </c>
      <c r="U78" s="232">
        <v>0</v>
      </c>
      <c r="V78" s="783">
        <v>400</v>
      </c>
      <c r="W78" s="325">
        <v>0</v>
      </c>
      <c r="X78" s="210">
        <v>0</v>
      </c>
      <c r="Y78" s="512">
        <v>0</v>
      </c>
      <c r="Z78" s="326">
        <v>0</v>
      </c>
      <c r="AA78" s="320">
        <v>0</v>
      </c>
      <c r="AB78" s="217">
        <v>0</v>
      </c>
      <c r="AC78" s="214">
        <v>0</v>
      </c>
      <c r="AD78" s="219">
        <v>0</v>
      </c>
      <c r="AE78" s="767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456"/>
      <c r="AV78" s="456"/>
    </row>
    <row r="79" spans="1:48" s="299" customFormat="1" ht="30" customHeight="1" thickBot="1" x14ac:dyDescent="0.3">
      <c r="A79" s="407"/>
      <c r="B79" s="408"/>
      <c r="C79" s="419"/>
      <c r="D79" s="795" t="s">
        <v>531</v>
      </c>
      <c r="E79" s="53" t="s">
        <v>275</v>
      </c>
      <c r="F79" s="54">
        <v>438</v>
      </c>
      <c r="G79" s="509">
        <v>2017</v>
      </c>
      <c r="H79" s="509">
        <v>2017</v>
      </c>
      <c r="I79" s="691">
        <f t="shared" si="6"/>
        <v>100</v>
      </c>
      <c r="J79" s="208">
        <v>0</v>
      </c>
      <c r="K79" s="232">
        <v>0</v>
      </c>
      <c r="L79" s="310">
        <f t="shared" si="7"/>
        <v>0</v>
      </c>
      <c r="M79" s="308">
        <v>0</v>
      </c>
      <c r="N79" s="782">
        <v>0</v>
      </c>
      <c r="O79" s="309">
        <v>0</v>
      </c>
      <c r="P79" s="210">
        <v>0</v>
      </c>
      <c r="Q79" s="232">
        <v>0</v>
      </c>
      <c r="R79" s="783">
        <v>100</v>
      </c>
      <c r="S79" s="320">
        <v>0</v>
      </c>
      <c r="T79" s="210">
        <v>0</v>
      </c>
      <c r="U79" s="232">
        <v>0</v>
      </c>
      <c r="V79" s="783">
        <v>0</v>
      </c>
      <c r="W79" s="325">
        <v>0</v>
      </c>
      <c r="X79" s="210">
        <v>0</v>
      </c>
      <c r="Y79" s="512">
        <v>0</v>
      </c>
      <c r="Z79" s="326">
        <v>0</v>
      </c>
      <c r="AA79" s="320">
        <v>0</v>
      </c>
      <c r="AB79" s="217">
        <v>0</v>
      </c>
      <c r="AC79" s="214">
        <v>0</v>
      </c>
      <c r="AD79" s="219">
        <v>0</v>
      </c>
      <c r="AE79" s="767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456"/>
      <c r="AV79" s="456"/>
    </row>
    <row r="80" spans="1:48" s="43" customFormat="1" ht="30" customHeight="1" thickBot="1" x14ac:dyDescent="0.3">
      <c r="A80" s="288"/>
      <c r="B80" s="289"/>
      <c r="C80" s="290"/>
      <c r="D80" s="1342" t="s">
        <v>536</v>
      </c>
      <c r="E80" s="1353"/>
      <c r="F80" s="1353"/>
      <c r="G80" s="1353"/>
      <c r="H80" s="1354"/>
      <c r="I80" s="229">
        <f>SUM(I77:I79)</f>
        <v>1300</v>
      </c>
      <c r="J80" s="229">
        <f t="shared" ref="J80:AD80" si="9">SUM(J77:J79)</f>
        <v>0</v>
      </c>
      <c r="K80" s="229">
        <f t="shared" si="9"/>
        <v>0</v>
      </c>
      <c r="L80" s="302">
        <f t="shared" si="9"/>
        <v>800</v>
      </c>
      <c r="M80" s="302">
        <f t="shared" si="9"/>
        <v>0</v>
      </c>
      <c r="N80" s="302">
        <f t="shared" si="9"/>
        <v>800</v>
      </c>
      <c r="O80" s="302">
        <f t="shared" si="9"/>
        <v>0</v>
      </c>
      <c r="P80" s="229">
        <f t="shared" si="9"/>
        <v>0</v>
      </c>
      <c r="Q80" s="229">
        <f t="shared" si="9"/>
        <v>0</v>
      </c>
      <c r="R80" s="321">
        <f t="shared" si="9"/>
        <v>100</v>
      </c>
      <c r="S80" s="321">
        <f t="shared" si="9"/>
        <v>0</v>
      </c>
      <c r="T80" s="229">
        <f t="shared" si="9"/>
        <v>0</v>
      </c>
      <c r="U80" s="229">
        <f t="shared" si="9"/>
        <v>0</v>
      </c>
      <c r="V80" s="321">
        <f t="shared" si="9"/>
        <v>400</v>
      </c>
      <c r="W80" s="321">
        <f t="shared" si="9"/>
        <v>0</v>
      </c>
      <c r="X80" s="229">
        <f t="shared" si="9"/>
        <v>0</v>
      </c>
      <c r="Y80" s="229">
        <f t="shared" si="9"/>
        <v>0</v>
      </c>
      <c r="Z80" s="321">
        <f t="shared" si="9"/>
        <v>0</v>
      </c>
      <c r="AA80" s="321">
        <f t="shared" si="9"/>
        <v>0</v>
      </c>
      <c r="AB80" s="229">
        <f t="shared" si="9"/>
        <v>0</v>
      </c>
      <c r="AC80" s="229">
        <f t="shared" si="9"/>
        <v>0</v>
      </c>
      <c r="AD80" s="229">
        <f t="shared" si="9"/>
        <v>0</v>
      </c>
      <c r="AE80" s="685"/>
      <c r="AF80" s="685"/>
      <c r="AG80" s="685"/>
      <c r="AH80" s="685"/>
      <c r="AI80" s="685"/>
      <c r="AJ80" s="685"/>
      <c r="AK80" s="685"/>
      <c r="AL80" s="685"/>
      <c r="AM80" s="685"/>
      <c r="AN80" s="685"/>
      <c r="AO80" s="685"/>
      <c r="AP80" s="685"/>
      <c r="AQ80" s="685"/>
      <c r="AR80" s="685"/>
      <c r="AS80" s="685"/>
      <c r="AT80" s="685"/>
    </row>
    <row r="81" spans="1:46" s="42" customFormat="1" ht="30" customHeight="1" thickBot="1" x14ac:dyDescent="0.25">
      <c r="A81" s="407"/>
      <c r="B81" s="408"/>
      <c r="C81" s="419"/>
      <c r="D81" s="443" t="s">
        <v>26</v>
      </c>
      <c r="E81" s="1420"/>
      <c r="F81" s="1421"/>
      <c r="G81" s="1421"/>
      <c r="H81" s="1421"/>
      <c r="I81" s="1421"/>
      <c r="J81" s="1421"/>
      <c r="K81" s="1421"/>
      <c r="L81" s="1421"/>
      <c r="M81" s="1421"/>
      <c r="N81" s="1421"/>
      <c r="O81" s="1421"/>
      <c r="P81" s="1421"/>
      <c r="Q81" s="1421"/>
      <c r="R81" s="1421"/>
      <c r="S81" s="1421"/>
      <c r="T81" s="1421"/>
      <c r="U81" s="1421"/>
      <c r="V81" s="1421"/>
      <c r="W81" s="1421"/>
      <c r="X81" s="1421"/>
      <c r="Y81" s="1421"/>
      <c r="Z81" s="1421"/>
      <c r="AA81" s="1421"/>
      <c r="AB81" s="1421"/>
      <c r="AC81" s="1421"/>
      <c r="AD81" s="1422"/>
      <c r="AE81" s="685"/>
      <c r="AF81" s="685"/>
      <c r="AG81" s="685"/>
      <c r="AH81" s="685"/>
      <c r="AI81" s="685"/>
      <c r="AJ81" s="685"/>
      <c r="AK81" s="685"/>
      <c r="AL81" s="685"/>
      <c r="AM81" s="685"/>
      <c r="AN81" s="685"/>
      <c r="AO81" s="685"/>
      <c r="AP81" s="685"/>
      <c r="AQ81" s="685"/>
      <c r="AR81" s="685"/>
      <c r="AS81" s="685"/>
      <c r="AT81" s="685"/>
    </row>
    <row r="82" spans="1:46" s="299" customFormat="1" ht="30" customHeight="1" x14ac:dyDescent="0.25">
      <c r="A82" s="407"/>
      <c r="B82" s="408"/>
      <c r="C82" s="419"/>
      <c r="D82" s="429" t="s">
        <v>574</v>
      </c>
      <c r="E82" s="53" t="s">
        <v>270</v>
      </c>
      <c r="F82" s="54">
        <v>429</v>
      </c>
      <c r="G82" s="54">
        <v>2016</v>
      </c>
      <c r="H82" s="54">
        <v>2016</v>
      </c>
      <c r="I82" s="691">
        <f t="shared" si="6"/>
        <v>3300</v>
      </c>
      <c r="J82" s="208">
        <v>0</v>
      </c>
      <c r="K82" s="232">
        <v>0</v>
      </c>
      <c r="L82" s="310">
        <f t="shared" si="7"/>
        <v>3300</v>
      </c>
      <c r="M82" s="308">
        <v>0</v>
      </c>
      <c r="N82" s="782">
        <v>3300</v>
      </c>
      <c r="O82" s="309">
        <v>0</v>
      </c>
      <c r="P82" s="210">
        <v>0</v>
      </c>
      <c r="Q82" s="232">
        <v>0</v>
      </c>
      <c r="R82" s="783">
        <v>0</v>
      </c>
      <c r="S82" s="320">
        <v>0</v>
      </c>
      <c r="T82" s="210">
        <v>0</v>
      </c>
      <c r="U82" s="232">
        <v>0</v>
      </c>
      <c r="V82" s="783">
        <v>0</v>
      </c>
      <c r="W82" s="325">
        <v>0</v>
      </c>
      <c r="X82" s="210">
        <v>0</v>
      </c>
      <c r="Y82" s="512">
        <v>0</v>
      </c>
      <c r="Z82" s="326">
        <v>0</v>
      </c>
      <c r="AA82" s="320">
        <v>0</v>
      </c>
      <c r="AB82" s="217">
        <v>0</v>
      </c>
      <c r="AC82" s="214">
        <v>0</v>
      </c>
      <c r="AD82" s="219">
        <v>0</v>
      </c>
      <c r="AE82" s="767"/>
      <c r="AF82" s="470"/>
      <c r="AG82" s="470"/>
      <c r="AH82" s="470"/>
      <c r="AI82" s="470"/>
      <c r="AJ82" s="470"/>
      <c r="AK82" s="470"/>
      <c r="AL82" s="470"/>
      <c r="AM82" s="470"/>
      <c r="AN82" s="470"/>
      <c r="AO82" s="470"/>
      <c r="AP82" s="470"/>
      <c r="AQ82" s="470"/>
      <c r="AR82" s="470"/>
      <c r="AS82" s="470"/>
      <c r="AT82" s="470"/>
    </row>
    <row r="83" spans="1:46" s="299" customFormat="1" ht="30" customHeight="1" x14ac:dyDescent="0.25">
      <c r="A83" s="407"/>
      <c r="B83" s="408"/>
      <c r="C83" s="419"/>
      <c r="D83" s="429" t="s">
        <v>576</v>
      </c>
      <c r="E83" s="53" t="s">
        <v>270</v>
      </c>
      <c r="F83" s="54">
        <v>429</v>
      </c>
      <c r="G83" s="54">
        <v>2016</v>
      </c>
      <c r="H83" s="54">
        <v>2016</v>
      </c>
      <c r="I83" s="691">
        <f t="shared" si="6"/>
        <v>715</v>
      </c>
      <c r="J83" s="208">
        <v>0</v>
      </c>
      <c r="K83" s="232">
        <v>0</v>
      </c>
      <c r="L83" s="310">
        <f t="shared" si="7"/>
        <v>715</v>
      </c>
      <c r="M83" s="308">
        <v>0</v>
      </c>
      <c r="N83" s="782">
        <v>715</v>
      </c>
      <c r="O83" s="309">
        <v>0</v>
      </c>
      <c r="P83" s="210">
        <v>0</v>
      </c>
      <c r="Q83" s="232">
        <v>0</v>
      </c>
      <c r="R83" s="783">
        <v>0</v>
      </c>
      <c r="S83" s="320">
        <v>0</v>
      </c>
      <c r="T83" s="210">
        <v>0</v>
      </c>
      <c r="U83" s="232">
        <v>0</v>
      </c>
      <c r="V83" s="783">
        <v>0</v>
      </c>
      <c r="W83" s="325">
        <v>0</v>
      </c>
      <c r="X83" s="210">
        <v>0</v>
      </c>
      <c r="Y83" s="512">
        <v>0</v>
      </c>
      <c r="Z83" s="326">
        <v>0</v>
      </c>
      <c r="AA83" s="320">
        <v>0</v>
      </c>
      <c r="AB83" s="217">
        <v>0</v>
      </c>
      <c r="AC83" s="214">
        <v>0</v>
      </c>
      <c r="AD83" s="219">
        <v>0</v>
      </c>
      <c r="AE83" s="767"/>
      <c r="AF83" s="470"/>
      <c r="AG83" s="470"/>
      <c r="AH83" s="470"/>
      <c r="AI83" s="470"/>
      <c r="AJ83" s="470"/>
      <c r="AK83" s="470"/>
      <c r="AL83" s="470"/>
      <c r="AM83" s="470"/>
      <c r="AN83" s="470"/>
      <c r="AO83" s="470"/>
      <c r="AP83" s="470"/>
      <c r="AQ83" s="470"/>
      <c r="AR83" s="470"/>
      <c r="AS83" s="470"/>
      <c r="AT83" s="470"/>
    </row>
    <row r="84" spans="1:46" s="299" customFormat="1" ht="30" customHeight="1" x14ac:dyDescent="0.25">
      <c r="A84" s="407"/>
      <c r="B84" s="408"/>
      <c r="C84" s="419"/>
      <c r="D84" s="429" t="s">
        <v>575</v>
      </c>
      <c r="E84" s="53" t="s">
        <v>270</v>
      </c>
      <c r="F84" s="54">
        <v>429</v>
      </c>
      <c r="G84" s="509">
        <v>2017</v>
      </c>
      <c r="H84" s="509">
        <v>2017</v>
      </c>
      <c r="I84" s="691">
        <f t="shared" si="6"/>
        <v>427</v>
      </c>
      <c r="J84" s="208">
        <v>0</v>
      </c>
      <c r="K84" s="232">
        <v>0</v>
      </c>
      <c r="L84" s="310">
        <f t="shared" si="7"/>
        <v>0</v>
      </c>
      <c r="M84" s="308">
        <v>0</v>
      </c>
      <c r="N84" s="782">
        <v>0</v>
      </c>
      <c r="O84" s="309">
        <v>0</v>
      </c>
      <c r="P84" s="210">
        <v>0</v>
      </c>
      <c r="Q84" s="232">
        <v>0</v>
      </c>
      <c r="R84" s="783">
        <v>427</v>
      </c>
      <c r="S84" s="320">
        <v>0</v>
      </c>
      <c r="T84" s="210">
        <v>0</v>
      </c>
      <c r="U84" s="232">
        <v>0</v>
      </c>
      <c r="V84" s="783">
        <v>0</v>
      </c>
      <c r="W84" s="325">
        <v>0</v>
      </c>
      <c r="X84" s="210">
        <v>0</v>
      </c>
      <c r="Y84" s="512">
        <v>0</v>
      </c>
      <c r="Z84" s="326">
        <v>0</v>
      </c>
      <c r="AA84" s="320">
        <v>0</v>
      </c>
      <c r="AB84" s="217">
        <v>0</v>
      </c>
      <c r="AC84" s="214">
        <v>0</v>
      </c>
      <c r="AD84" s="219">
        <v>0</v>
      </c>
      <c r="AE84" s="767"/>
      <c r="AF84" s="470"/>
      <c r="AG84" s="470"/>
      <c r="AH84" s="470"/>
      <c r="AI84" s="470"/>
      <c r="AJ84" s="470"/>
      <c r="AK84" s="470"/>
      <c r="AL84" s="470"/>
      <c r="AM84" s="470"/>
      <c r="AN84" s="470"/>
      <c r="AO84" s="470"/>
      <c r="AP84" s="470"/>
      <c r="AQ84" s="470"/>
      <c r="AR84" s="470"/>
      <c r="AS84" s="470"/>
      <c r="AT84" s="470"/>
    </row>
    <row r="85" spans="1:46" s="299" customFormat="1" ht="30" customHeight="1" x14ac:dyDescent="0.25">
      <c r="A85" s="407"/>
      <c r="B85" s="408"/>
      <c r="C85" s="419"/>
      <c r="D85" s="429" t="s">
        <v>521</v>
      </c>
      <c r="E85" s="53" t="s">
        <v>270</v>
      </c>
      <c r="F85" s="54">
        <v>429</v>
      </c>
      <c r="G85" s="54">
        <v>2016</v>
      </c>
      <c r="H85" s="54">
        <v>2016</v>
      </c>
      <c r="I85" s="691">
        <f t="shared" si="6"/>
        <v>121</v>
      </c>
      <c r="J85" s="208">
        <v>0</v>
      </c>
      <c r="K85" s="232">
        <v>0</v>
      </c>
      <c r="L85" s="310">
        <f t="shared" si="7"/>
        <v>121</v>
      </c>
      <c r="M85" s="308">
        <v>0</v>
      </c>
      <c r="N85" s="782">
        <v>121</v>
      </c>
      <c r="O85" s="309">
        <v>0</v>
      </c>
      <c r="P85" s="210">
        <v>0</v>
      </c>
      <c r="Q85" s="232">
        <v>0</v>
      </c>
      <c r="R85" s="783">
        <v>0</v>
      </c>
      <c r="S85" s="320">
        <v>0</v>
      </c>
      <c r="T85" s="210">
        <v>0</v>
      </c>
      <c r="U85" s="232">
        <v>0</v>
      </c>
      <c r="V85" s="783">
        <v>0</v>
      </c>
      <c r="W85" s="325">
        <v>0</v>
      </c>
      <c r="X85" s="210">
        <v>0</v>
      </c>
      <c r="Y85" s="512">
        <v>0</v>
      </c>
      <c r="Z85" s="326">
        <v>0</v>
      </c>
      <c r="AA85" s="320">
        <v>0</v>
      </c>
      <c r="AB85" s="217">
        <v>0</v>
      </c>
      <c r="AC85" s="214">
        <v>0</v>
      </c>
      <c r="AD85" s="219">
        <v>0</v>
      </c>
      <c r="AE85" s="767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470"/>
    </row>
    <row r="86" spans="1:46" s="299" customFormat="1" ht="30" customHeight="1" x14ac:dyDescent="0.25">
      <c r="A86" s="407"/>
      <c r="B86" s="408"/>
      <c r="C86" s="419"/>
      <c r="D86" s="429" t="s">
        <v>522</v>
      </c>
      <c r="E86" s="53" t="s">
        <v>270</v>
      </c>
      <c r="F86" s="54">
        <v>429</v>
      </c>
      <c r="G86" s="54">
        <v>2016</v>
      </c>
      <c r="H86" s="54">
        <v>2016</v>
      </c>
      <c r="I86" s="691">
        <f t="shared" si="6"/>
        <v>73</v>
      </c>
      <c r="J86" s="208">
        <v>0</v>
      </c>
      <c r="K86" s="232">
        <v>0</v>
      </c>
      <c r="L86" s="310">
        <f t="shared" si="7"/>
        <v>73</v>
      </c>
      <c r="M86" s="308">
        <v>0</v>
      </c>
      <c r="N86" s="782">
        <v>73</v>
      </c>
      <c r="O86" s="309">
        <v>0</v>
      </c>
      <c r="P86" s="210">
        <v>0</v>
      </c>
      <c r="Q86" s="232">
        <v>0</v>
      </c>
      <c r="R86" s="783">
        <v>0</v>
      </c>
      <c r="S86" s="320">
        <v>0</v>
      </c>
      <c r="T86" s="210">
        <v>0</v>
      </c>
      <c r="U86" s="232">
        <v>0</v>
      </c>
      <c r="V86" s="783">
        <v>0</v>
      </c>
      <c r="W86" s="325">
        <v>0</v>
      </c>
      <c r="X86" s="210">
        <v>0</v>
      </c>
      <c r="Y86" s="512">
        <v>0</v>
      </c>
      <c r="Z86" s="326">
        <v>0</v>
      </c>
      <c r="AA86" s="320">
        <v>0</v>
      </c>
      <c r="AB86" s="217">
        <v>0</v>
      </c>
      <c r="AC86" s="214">
        <v>0</v>
      </c>
      <c r="AD86" s="219">
        <v>0</v>
      </c>
      <c r="AE86" s="767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470"/>
    </row>
    <row r="87" spans="1:46" s="299" customFormat="1" ht="30" customHeight="1" x14ac:dyDescent="0.25">
      <c r="A87" s="407"/>
      <c r="B87" s="408"/>
      <c r="C87" s="419"/>
      <c r="D87" s="429" t="s">
        <v>523</v>
      </c>
      <c r="E87" s="53" t="s">
        <v>270</v>
      </c>
      <c r="F87" s="54">
        <v>429</v>
      </c>
      <c r="G87" s="509">
        <v>2017</v>
      </c>
      <c r="H87" s="509">
        <v>2017</v>
      </c>
      <c r="I87" s="691">
        <f t="shared" si="6"/>
        <v>43</v>
      </c>
      <c r="J87" s="208">
        <v>0</v>
      </c>
      <c r="K87" s="232">
        <v>0</v>
      </c>
      <c r="L87" s="310">
        <f t="shared" si="7"/>
        <v>0</v>
      </c>
      <c r="M87" s="308">
        <v>0</v>
      </c>
      <c r="N87" s="782">
        <v>0</v>
      </c>
      <c r="O87" s="309">
        <v>0</v>
      </c>
      <c r="P87" s="210">
        <v>0</v>
      </c>
      <c r="Q87" s="232">
        <v>0</v>
      </c>
      <c r="R87" s="783">
        <v>43</v>
      </c>
      <c r="S87" s="320">
        <v>0</v>
      </c>
      <c r="T87" s="210">
        <v>0</v>
      </c>
      <c r="U87" s="232">
        <v>0</v>
      </c>
      <c r="V87" s="783">
        <v>0</v>
      </c>
      <c r="W87" s="325">
        <v>0</v>
      </c>
      <c r="X87" s="210">
        <v>0</v>
      </c>
      <c r="Y87" s="512">
        <v>0</v>
      </c>
      <c r="Z87" s="326">
        <v>0</v>
      </c>
      <c r="AA87" s="320">
        <v>0</v>
      </c>
      <c r="AB87" s="217">
        <v>0</v>
      </c>
      <c r="AC87" s="214">
        <v>0</v>
      </c>
      <c r="AD87" s="219">
        <v>0</v>
      </c>
      <c r="AE87" s="767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470"/>
    </row>
    <row r="88" spans="1:46" s="299" customFormat="1" ht="30" customHeight="1" thickBot="1" x14ac:dyDescent="0.3">
      <c r="A88" s="407"/>
      <c r="B88" s="408"/>
      <c r="C88" s="419"/>
      <c r="D88" s="429" t="s">
        <v>524</v>
      </c>
      <c r="E88" s="53" t="s">
        <v>270</v>
      </c>
      <c r="F88" s="54">
        <v>429</v>
      </c>
      <c r="G88" s="509">
        <v>2017</v>
      </c>
      <c r="H88" s="509">
        <v>2017</v>
      </c>
      <c r="I88" s="691">
        <f t="shared" si="6"/>
        <v>49</v>
      </c>
      <c r="J88" s="208">
        <v>0</v>
      </c>
      <c r="K88" s="232">
        <v>0</v>
      </c>
      <c r="L88" s="310">
        <f t="shared" si="7"/>
        <v>0</v>
      </c>
      <c r="M88" s="308">
        <v>0</v>
      </c>
      <c r="N88" s="782">
        <v>0</v>
      </c>
      <c r="O88" s="309">
        <v>0</v>
      </c>
      <c r="P88" s="210">
        <v>0</v>
      </c>
      <c r="Q88" s="232">
        <v>0</v>
      </c>
      <c r="R88" s="783">
        <v>49</v>
      </c>
      <c r="S88" s="320">
        <v>0</v>
      </c>
      <c r="T88" s="210">
        <v>0</v>
      </c>
      <c r="U88" s="232">
        <v>0</v>
      </c>
      <c r="V88" s="783">
        <v>0</v>
      </c>
      <c r="W88" s="325">
        <v>0</v>
      </c>
      <c r="X88" s="210">
        <v>0</v>
      </c>
      <c r="Y88" s="512">
        <v>0</v>
      </c>
      <c r="Z88" s="326">
        <v>0</v>
      </c>
      <c r="AA88" s="320">
        <v>0</v>
      </c>
      <c r="AB88" s="217">
        <v>0</v>
      </c>
      <c r="AC88" s="214">
        <v>0</v>
      </c>
      <c r="AD88" s="219">
        <v>0</v>
      </c>
      <c r="AE88" s="767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470"/>
    </row>
    <row r="89" spans="1:46" s="43" customFormat="1" ht="30" customHeight="1" thickBot="1" x14ac:dyDescent="0.3">
      <c r="A89" s="288"/>
      <c r="B89" s="289"/>
      <c r="C89" s="290"/>
      <c r="D89" s="1342" t="s">
        <v>535</v>
      </c>
      <c r="E89" s="1353"/>
      <c r="F89" s="1353"/>
      <c r="G89" s="1353"/>
      <c r="H89" s="1354"/>
      <c r="I89" s="229">
        <f>SUM(I82:I88)</f>
        <v>4728</v>
      </c>
      <c r="J89" s="229">
        <f t="shared" ref="J89:AD89" si="10">SUM(J82:J88)</f>
        <v>0</v>
      </c>
      <c r="K89" s="229">
        <f t="shared" si="10"/>
        <v>0</v>
      </c>
      <c r="L89" s="302">
        <f t="shared" si="10"/>
        <v>4209</v>
      </c>
      <c r="M89" s="302">
        <f t="shared" si="10"/>
        <v>0</v>
      </c>
      <c r="N89" s="302">
        <f t="shared" si="10"/>
        <v>4209</v>
      </c>
      <c r="O89" s="302">
        <f t="shared" si="10"/>
        <v>0</v>
      </c>
      <c r="P89" s="229">
        <f t="shared" si="10"/>
        <v>0</v>
      </c>
      <c r="Q89" s="229">
        <f t="shared" si="10"/>
        <v>0</v>
      </c>
      <c r="R89" s="321">
        <f t="shared" si="10"/>
        <v>519</v>
      </c>
      <c r="S89" s="321">
        <f t="shared" si="10"/>
        <v>0</v>
      </c>
      <c r="T89" s="229">
        <f t="shared" si="10"/>
        <v>0</v>
      </c>
      <c r="U89" s="229">
        <f t="shared" si="10"/>
        <v>0</v>
      </c>
      <c r="V89" s="321">
        <f t="shared" si="10"/>
        <v>0</v>
      </c>
      <c r="W89" s="321">
        <f t="shared" si="10"/>
        <v>0</v>
      </c>
      <c r="X89" s="229">
        <f t="shared" si="10"/>
        <v>0</v>
      </c>
      <c r="Y89" s="229">
        <f t="shared" si="10"/>
        <v>0</v>
      </c>
      <c r="Z89" s="321">
        <f t="shared" si="10"/>
        <v>0</v>
      </c>
      <c r="AA89" s="321">
        <f t="shared" si="10"/>
        <v>0</v>
      </c>
      <c r="AB89" s="229">
        <f t="shared" si="10"/>
        <v>0</v>
      </c>
      <c r="AC89" s="229">
        <f t="shared" si="10"/>
        <v>0</v>
      </c>
      <c r="AD89" s="229">
        <f t="shared" si="10"/>
        <v>0</v>
      </c>
      <c r="AE89" s="685"/>
      <c r="AF89" s="685"/>
      <c r="AG89" s="685"/>
      <c r="AH89" s="685"/>
      <c r="AI89" s="685"/>
      <c r="AJ89" s="685"/>
      <c r="AK89" s="685"/>
      <c r="AL89" s="685"/>
      <c r="AM89" s="685"/>
      <c r="AN89" s="685"/>
      <c r="AO89" s="685"/>
      <c r="AP89" s="685"/>
      <c r="AQ89" s="685"/>
      <c r="AR89" s="685"/>
      <c r="AS89" s="685"/>
      <c r="AT89" s="685"/>
    </row>
    <row r="90" spans="1:46" s="43" customFormat="1" ht="30" customHeight="1" x14ac:dyDescent="0.25">
      <c r="A90" s="542"/>
      <c r="B90" s="543"/>
      <c r="C90" s="629"/>
      <c r="D90" s="271"/>
      <c r="E90" s="16"/>
      <c r="F90" s="16"/>
      <c r="G90" s="16"/>
      <c r="H90" s="16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797"/>
      <c r="AF90" s="797"/>
      <c r="AG90" s="797"/>
      <c r="AH90" s="797"/>
      <c r="AI90" s="797"/>
      <c r="AJ90" s="797"/>
      <c r="AK90" s="797"/>
      <c r="AL90" s="797"/>
      <c r="AM90" s="797"/>
      <c r="AN90" s="797"/>
      <c r="AO90" s="797"/>
      <c r="AP90" s="797"/>
      <c r="AQ90" s="797"/>
      <c r="AR90" s="797"/>
      <c r="AS90" s="797"/>
      <c r="AT90" s="797"/>
    </row>
    <row r="91" spans="1:46" s="43" customFormat="1" ht="30" customHeight="1" x14ac:dyDescent="0.25">
      <c r="A91" s="542"/>
      <c r="B91" s="543"/>
      <c r="C91" s="629"/>
      <c r="D91" s="271"/>
      <c r="E91" s="16"/>
      <c r="F91" s="16"/>
      <c r="G91" s="16"/>
      <c r="H91" s="16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797"/>
      <c r="AF91" s="797"/>
      <c r="AG91" s="797"/>
      <c r="AH91" s="797"/>
      <c r="AI91" s="797"/>
      <c r="AJ91" s="797"/>
      <c r="AK91" s="797"/>
      <c r="AL91" s="797"/>
      <c r="AM91" s="797"/>
      <c r="AN91" s="797"/>
      <c r="AO91" s="797"/>
      <c r="AP91" s="797"/>
      <c r="AQ91" s="797"/>
      <c r="AR91" s="797"/>
      <c r="AS91" s="797"/>
      <c r="AT91" s="797"/>
    </row>
    <row r="92" spans="1:46" s="43" customFormat="1" ht="30" customHeight="1" x14ac:dyDescent="0.25">
      <c r="A92" s="542"/>
      <c r="B92" s="543"/>
      <c r="C92" s="629"/>
      <c r="D92" s="271"/>
      <c r="E92" s="16"/>
      <c r="F92" s="16"/>
      <c r="G92" s="16"/>
      <c r="H92" s="16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797"/>
      <c r="AF92" s="797"/>
      <c r="AG92" s="797"/>
      <c r="AH92" s="797"/>
      <c r="AI92" s="797"/>
      <c r="AJ92" s="797"/>
      <c r="AK92" s="797"/>
      <c r="AL92" s="797"/>
      <c r="AM92" s="797"/>
      <c r="AN92" s="797"/>
      <c r="AO92" s="797"/>
      <c r="AP92" s="797"/>
      <c r="AQ92" s="797"/>
      <c r="AR92" s="797"/>
      <c r="AS92" s="797"/>
      <c r="AT92" s="797"/>
    </row>
    <row r="93" spans="1:46" s="43" customFormat="1" ht="24.75" customHeight="1" x14ac:dyDescent="0.25">
      <c r="A93" s="542"/>
      <c r="B93" s="543"/>
      <c r="C93" s="629"/>
      <c r="D93" s="271"/>
      <c r="E93" s="16"/>
      <c r="F93" s="16"/>
      <c r="G93" s="16"/>
      <c r="H93" s="16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1330" t="s">
        <v>171</v>
      </c>
      <c r="AD93" s="1330"/>
      <c r="AE93" s="797"/>
      <c r="AF93" s="797"/>
      <c r="AG93" s="797"/>
      <c r="AH93" s="797"/>
      <c r="AI93" s="797"/>
      <c r="AJ93" s="797"/>
      <c r="AK93" s="797"/>
      <c r="AL93" s="797"/>
      <c r="AM93" s="797"/>
      <c r="AN93" s="797"/>
      <c r="AO93" s="797"/>
      <c r="AP93" s="797"/>
      <c r="AQ93" s="797"/>
      <c r="AR93" s="797"/>
      <c r="AS93" s="797"/>
      <c r="AT93" s="797"/>
    </row>
    <row r="94" spans="1:46" s="947" customFormat="1" ht="20.25" customHeight="1" x14ac:dyDescent="0.25">
      <c r="A94" s="6"/>
      <c r="D94" s="117" t="s">
        <v>127</v>
      </c>
      <c r="E94" s="177" t="s">
        <v>206</v>
      </c>
      <c r="F94" s="6"/>
      <c r="G94" s="6"/>
      <c r="H94" s="6"/>
      <c r="I94" s="15"/>
      <c r="J94" s="15"/>
      <c r="K94" s="15"/>
      <c r="L94" s="15"/>
      <c r="M94" s="15"/>
      <c r="N94" s="15"/>
      <c r="O94" s="15"/>
      <c r="P94" s="15"/>
      <c r="Q94" s="1"/>
      <c r="AD94" s="5" t="s">
        <v>87</v>
      </c>
    </row>
    <row r="95" spans="1:46" s="947" customFormat="1" ht="15" customHeight="1" thickBot="1" x14ac:dyDescent="0.25">
      <c r="A95" s="1228" t="s">
        <v>154</v>
      </c>
      <c r="B95" s="1229"/>
      <c r="C95" s="1230"/>
      <c r="D95" s="298"/>
      <c r="I95" s="7" t="s">
        <v>59</v>
      </c>
      <c r="J95" s="7" t="s">
        <v>60</v>
      </c>
      <c r="K95" s="7" t="s">
        <v>61</v>
      </c>
      <c r="L95" s="7" t="s">
        <v>62</v>
      </c>
      <c r="M95" s="7" t="s">
        <v>63</v>
      </c>
      <c r="N95" s="7" t="s">
        <v>64</v>
      </c>
      <c r="O95" s="7" t="s">
        <v>65</v>
      </c>
      <c r="P95" s="8" t="s">
        <v>66</v>
      </c>
      <c r="Q95" s="8" t="s">
        <v>67</v>
      </c>
      <c r="R95" s="8" t="s">
        <v>68</v>
      </c>
      <c r="S95" s="8" t="s">
        <v>69</v>
      </c>
      <c r="T95" s="8" t="s">
        <v>70</v>
      </c>
      <c r="U95" s="8" t="s">
        <v>73</v>
      </c>
      <c r="V95" s="8" t="s">
        <v>78</v>
      </c>
      <c r="W95" s="8" t="s">
        <v>86</v>
      </c>
      <c r="X95" s="8" t="s">
        <v>92</v>
      </c>
      <c r="Y95" s="8" t="s">
        <v>93</v>
      </c>
      <c r="Z95" s="8" t="s">
        <v>94</v>
      </c>
      <c r="AA95" s="8" t="s">
        <v>95</v>
      </c>
      <c r="AB95" s="7" t="s">
        <v>96</v>
      </c>
      <c r="AC95" s="7" t="s">
        <v>99</v>
      </c>
      <c r="AD95" s="7" t="s">
        <v>109</v>
      </c>
    </row>
    <row r="96" spans="1:46" s="947" customFormat="1" ht="15.75" customHeight="1" thickBot="1" x14ac:dyDescent="0.25">
      <c r="A96" s="1231"/>
      <c r="B96" s="1232"/>
      <c r="C96" s="1233"/>
      <c r="D96" s="1252" t="s">
        <v>57</v>
      </c>
      <c r="E96" s="1274" t="s">
        <v>100</v>
      </c>
      <c r="F96" s="1276" t="s">
        <v>101</v>
      </c>
      <c r="G96" s="1278" t="s">
        <v>102</v>
      </c>
      <c r="H96" s="1279"/>
      <c r="I96" s="1250" t="s">
        <v>89</v>
      </c>
      <c r="J96" s="39" t="s">
        <v>98</v>
      </c>
      <c r="K96" s="39" t="s">
        <v>72</v>
      </c>
      <c r="L96" s="300" t="s">
        <v>71</v>
      </c>
      <c r="M96" s="1316" t="s">
        <v>212</v>
      </c>
      <c r="N96" s="1317"/>
      <c r="O96" s="1317"/>
      <c r="P96" s="1317"/>
      <c r="Q96" s="1318"/>
      <c r="R96" s="1293" t="s">
        <v>219</v>
      </c>
      <c r="S96" s="1294"/>
      <c r="T96" s="1294"/>
      <c r="U96" s="1294"/>
      <c r="V96" s="1294"/>
      <c r="W96" s="1294"/>
      <c r="X96" s="1294"/>
      <c r="Y96" s="1294"/>
      <c r="Z96" s="1294"/>
      <c r="AA96" s="1294"/>
      <c r="AB96" s="1294"/>
      <c r="AC96" s="1319"/>
      <c r="AD96" s="1248" t="s">
        <v>220</v>
      </c>
    </row>
    <row r="97" spans="1:48" s="947" customFormat="1" ht="15.75" customHeight="1" x14ac:dyDescent="0.2">
      <c r="A97" s="1234" t="s">
        <v>105</v>
      </c>
      <c r="B97" s="1236" t="s">
        <v>106</v>
      </c>
      <c r="C97" s="1238" t="s">
        <v>107</v>
      </c>
      <c r="D97" s="1253"/>
      <c r="E97" s="1275"/>
      <c r="F97" s="1277"/>
      <c r="G97" s="1280" t="s">
        <v>103</v>
      </c>
      <c r="H97" s="1256" t="s">
        <v>104</v>
      </c>
      <c r="I97" s="1251"/>
      <c r="J97" s="1247" t="s">
        <v>217</v>
      </c>
      <c r="K97" s="1247" t="s">
        <v>218</v>
      </c>
      <c r="L97" s="1325" t="s">
        <v>211</v>
      </c>
      <c r="M97" s="1299" t="s">
        <v>213</v>
      </c>
      <c r="N97" s="1303" t="s">
        <v>110</v>
      </c>
      <c r="O97" s="1303" t="s">
        <v>111</v>
      </c>
      <c r="P97" s="1243" t="s">
        <v>81</v>
      </c>
      <c r="Q97" s="1245" t="s">
        <v>82</v>
      </c>
      <c r="R97" s="1321" t="s">
        <v>158</v>
      </c>
      <c r="S97" s="1312"/>
      <c r="T97" s="1312"/>
      <c r="U97" s="1322"/>
      <c r="V97" s="1321" t="s">
        <v>183</v>
      </c>
      <c r="W97" s="1312"/>
      <c r="X97" s="1312"/>
      <c r="Y97" s="1313"/>
      <c r="Z97" s="1312" t="s">
        <v>215</v>
      </c>
      <c r="AA97" s="1312"/>
      <c r="AB97" s="1312"/>
      <c r="AC97" s="1313"/>
      <c r="AD97" s="1249"/>
    </row>
    <row r="98" spans="1:48" s="947" customFormat="1" ht="39" customHeight="1" thickBot="1" x14ac:dyDescent="0.25">
      <c r="A98" s="1235"/>
      <c r="B98" s="1237"/>
      <c r="C98" s="1239"/>
      <c r="D98" s="1254"/>
      <c r="E98" s="1323"/>
      <c r="F98" s="1324"/>
      <c r="G98" s="1309"/>
      <c r="H98" s="1310"/>
      <c r="I98" s="1315"/>
      <c r="J98" s="1311"/>
      <c r="K98" s="1311"/>
      <c r="L98" s="1326"/>
      <c r="M98" s="1300"/>
      <c r="N98" s="1320"/>
      <c r="O98" s="1304"/>
      <c r="P98" s="1305"/>
      <c r="Q98" s="1306"/>
      <c r="R98" s="317" t="s">
        <v>79</v>
      </c>
      <c r="S98" s="318" t="s">
        <v>88</v>
      </c>
      <c r="T98" s="174" t="s">
        <v>90</v>
      </c>
      <c r="U98" s="175" t="s">
        <v>91</v>
      </c>
      <c r="V98" s="322" t="s">
        <v>79</v>
      </c>
      <c r="W98" s="323" t="s">
        <v>88</v>
      </c>
      <c r="X98" s="174" t="s">
        <v>90</v>
      </c>
      <c r="Y98" s="175" t="s">
        <v>91</v>
      </c>
      <c r="Z98" s="322" t="s">
        <v>79</v>
      </c>
      <c r="AA98" s="323" t="s">
        <v>88</v>
      </c>
      <c r="AB98" s="174" t="s">
        <v>90</v>
      </c>
      <c r="AC98" s="176" t="s">
        <v>91</v>
      </c>
      <c r="AD98" s="1308"/>
    </row>
    <row r="99" spans="1:48" s="42" customFormat="1" ht="30" customHeight="1" thickBot="1" x14ac:dyDescent="0.25">
      <c r="A99" s="407"/>
      <c r="B99" s="408"/>
      <c r="C99" s="419"/>
      <c r="D99" s="443" t="s">
        <v>188</v>
      </c>
      <c r="E99" s="1420"/>
      <c r="F99" s="1421"/>
      <c r="G99" s="1421"/>
      <c r="H99" s="1421"/>
      <c r="I99" s="1421"/>
      <c r="J99" s="1421"/>
      <c r="K99" s="1421"/>
      <c r="L99" s="1421"/>
      <c r="M99" s="1421"/>
      <c r="N99" s="1421"/>
      <c r="O99" s="1421"/>
      <c r="P99" s="1421"/>
      <c r="Q99" s="1421"/>
      <c r="R99" s="1421"/>
      <c r="S99" s="1421"/>
      <c r="T99" s="1421"/>
      <c r="U99" s="1421"/>
      <c r="V99" s="1421"/>
      <c r="W99" s="1421"/>
      <c r="X99" s="1421"/>
      <c r="Y99" s="1421"/>
      <c r="Z99" s="1421"/>
      <c r="AA99" s="1421"/>
      <c r="AB99" s="1421"/>
      <c r="AC99" s="1421"/>
      <c r="AD99" s="1422"/>
      <c r="AE99" s="11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8" s="42" customFormat="1" ht="30" customHeight="1" x14ac:dyDescent="0.25">
      <c r="A100" s="407"/>
      <c r="B100" s="408"/>
      <c r="C100" s="419"/>
      <c r="D100" s="428" t="s">
        <v>525</v>
      </c>
      <c r="E100" s="53" t="s">
        <v>270</v>
      </c>
      <c r="F100" s="54">
        <v>449</v>
      </c>
      <c r="G100" s="54">
        <v>2016</v>
      </c>
      <c r="H100" s="54">
        <v>2016</v>
      </c>
      <c r="I100" s="691">
        <f t="shared" si="6"/>
        <v>345</v>
      </c>
      <c r="J100" s="208">
        <v>0</v>
      </c>
      <c r="K100" s="232">
        <v>0</v>
      </c>
      <c r="L100" s="310">
        <f t="shared" si="7"/>
        <v>345</v>
      </c>
      <c r="M100" s="308">
        <v>0</v>
      </c>
      <c r="N100" s="345">
        <v>345</v>
      </c>
      <c r="O100" s="309">
        <v>0</v>
      </c>
      <c r="P100" s="210">
        <v>0</v>
      </c>
      <c r="Q100" s="232">
        <v>0</v>
      </c>
      <c r="R100" s="319">
        <v>0</v>
      </c>
      <c r="S100" s="320">
        <v>0</v>
      </c>
      <c r="T100" s="210">
        <v>0</v>
      </c>
      <c r="U100" s="232">
        <v>0</v>
      </c>
      <c r="V100" s="319">
        <v>0</v>
      </c>
      <c r="W100" s="325">
        <v>0</v>
      </c>
      <c r="X100" s="210">
        <v>0</v>
      </c>
      <c r="Y100" s="512">
        <v>0</v>
      </c>
      <c r="Z100" s="326">
        <v>0</v>
      </c>
      <c r="AA100" s="320">
        <v>0</v>
      </c>
      <c r="AB100" s="217">
        <v>0</v>
      </c>
      <c r="AC100" s="214">
        <v>0</v>
      </c>
      <c r="AD100" s="219">
        <v>0</v>
      </c>
      <c r="AE100" s="767"/>
      <c r="AF100" s="685"/>
      <c r="AG100" s="685"/>
      <c r="AH100" s="685"/>
      <c r="AI100" s="685"/>
      <c r="AJ100" s="685"/>
      <c r="AK100" s="685"/>
      <c r="AL100" s="685"/>
      <c r="AM100" s="685"/>
      <c r="AN100" s="685"/>
      <c r="AO100" s="685"/>
      <c r="AP100" s="685"/>
      <c r="AQ100" s="685"/>
      <c r="AR100" s="685"/>
      <c r="AS100" s="685"/>
      <c r="AT100" s="685"/>
    </row>
    <row r="101" spans="1:48" s="42" customFormat="1" ht="32.25" customHeight="1" x14ac:dyDescent="0.25">
      <c r="A101" s="407"/>
      <c r="B101" s="408"/>
      <c r="C101" s="419"/>
      <c r="D101" s="769" t="s">
        <v>526</v>
      </c>
      <c r="E101" s="53" t="s">
        <v>270</v>
      </c>
      <c r="F101" s="54">
        <v>449</v>
      </c>
      <c r="G101" s="54">
        <v>2016</v>
      </c>
      <c r="H101" s="54">
        <v>2016</v>
      </c>
      <c r="I101" s="691">
        <f t="shared" si="6"/>
        <v>104</v>
      </c>
      <c r="J101" s="208">
        <v>0</v>
      </c>
      <c r="K101" s="232">
        <v>0</v>
      </c>
      <c r="L101" s="310">
        <f t="shared" si="7"/>
        <v>104</v>
      </c>
      <c r="M101" s="308">
        <v>0</v>
      </c>
      <c r="N101" s="796">
        <v>104</v>
      </c>
      <c r="O101" s="309">
        <v>0</v>
      </c>
      <c r="P101" s="210">
        <v>0</v>
      </c>
      <c r="Q101" s="232">
        <v>0</v>
      </c>
      <c r="R101" s="319">
        <v>0</v>
      </c>
      <c r="S101" s="320">
        <v>0</v>
      </c>
      <c r="T101" s="210">
        <v>0</v>
      </c>
      <c r="U101" s="232">
        <v>0</v>
      </c>
      <c r="V101" s="319">
        <v>0</v>
      </c>
      <c r="W101" s="325">
        <v>0</v>
      </c>
      <c r="X101" s="210">
        <v>0</v>
      </c>
      <c r="Y101" s="512">
        <v>0</v>
      </c>
      <c r="Z101" s="326">
        <v>0</v>
      </c>
      <c r="AA101" s="320">
        <v>0</v>
      </c>
      <c r="AB101" s="217">
        <v>0</v>
      </c>
      <c r="AC101" s="214">
        <v>0</v>
      </c>
      <c r="AD101" s="219">
        <v>0</v>
      </c>
      <c r="AE101" s="767"/>
      <c r="AF101" s="685"/>
      <c r="AG101" s="685"/>
      <c r="AH101" s="685"/>
      <c r="AI101" s="685"/>
      <c r="AJ101" s="685"/>
      <c r="AK101" s="685"/>
      <c r="AL101" s="685"/>
      <c r="AM101" s="685"/>
      <c r="AN101" s="685"/>
      <c r="AO101" s="685"/>
      <c r="AP101" s="685"/>
      <c r="AQ101" s="685"/>
      <c r="AR101" s="685"/>
      <c r="AS101" s="685"/>
      <c r="AT101" s="685"/>
    </row>
    <row r="102" spans="1:48" s="42" customFormat="1" ht="30" customHeight="1" x14ac:dyDescent="0.25">
      <c r="A102" s="407"/>
      <c r="B102" s="408"/>
      <c r="C102" s="419"/>
      <c r="D102" s="429" t="s">
        <v>527</v>
      </c>
      <c r="E102" s="53" t="s">
        <v>270</v>
      </c>
      <c r="F102" s="54">
        <v>449</v>
      </c>
      <c r="G102" s="509">
        <v>2017</v>
      </c>
      <c r="H102" s="509">
        <v>2017</v>
      </c>
      <c r="I102" s="691">
        <f t="shared" si="6"/>
        <v>186</v>
      </c>
      <c r="J102" s="208">
        <v>0</v>
      </c>
      <c r="K102" s="232">
        <v>0</v>
      </c>
      <c r="L102" s="310">
        <f t="shared" si="7"/>
        <v>0</v>
      </c>
      <c r="M102" s="308">
        <v>0</v>
      </c>
      <c r="N102" s="345">
        <v>0</v>
      </c>
      <c r="O102" s="309">
        <v>0</v>
      </c>
      <c r="P102" s="210">
        <v>0</v>
      </c>
      <c r="Q102" s="232">
        <v>0</v>
      </c>
      <c r="R102" s="319">
        <v>186</v>
      </c>
      <c r="S102" s="320">
        <v>0</v>
      </c>
      <c r="T102" s="210">
        <v>0</v>
      </c>
      <c r="U102" s="232">
        <v>0</v>
      </c>
      <c r="V102" s="319">
        <v>0</v>
      </c>
      <c r="W102" s="325">
        <v>0</v>
      </c>
      <c r="X102" s="210">
        <v>0</v>
      </c>
      <c r="Y102" s="512">
        <v>0</v>
      </c>
      <c r="Z102" s="326">
        <v>0</v>
      </c>
      <c r="AA102" s="320">
        <v>0</v>
      </c>
      <c r="AB102" s="217">
        <v>0</v>
      </c>
      <c r="AC102" s="214">
        <v>0</v>
      </c>
      <c r="AD102" s="219">
        <v>0</v>
      </c>
      <c r="AE102" s="767"/>
      <c r="AF102" s="685"/>
      <c r="AG102" s="685"/>
      <c r="AH102" s="685"/>
      <c r="AI102" s="685"/>
      <c r="AJ102" s="685"/>
      <c r="AK102" s="685"/>
      <c r="AL102" s="685"/>
      <c r="AM102" s="685"/>
      <c r="AN102" s="685"/>
      <c r="AO102" s="685"/>
      <c r="AP102" s="685"/>
      <c r="AQ102" s="685"/>
      <c r="AR102" s="685"/>
      <c r="AS102" s="685"/>
      <c r="AT102" s="685"/>
    </row>
    <row r="103" spans="1:48" s="42" customFormat="1" ht="30" customHeight="1" x14ac:dyDescent="0.25">
      <c r="A103" s="407"/>
      <c r="B103" s="408"/>
      <c r="C103" s="419"/>
      <c r="D103" s="429" t="s">
        <v>528</v>
      </c>
      <c r="E103" s="53" t="s">
        <v>270</v>
      </c>
      <c r="F103" s="54">
        <v>449</v>
      </c>
      <c r="G103" s="509">
        <v>2018</v>
      </c>
      <c r="H103" s="509">
        <v>2018</v>
      </c>
      <c r="I103" s="691">
        <f t="shared" si="6"/>
        <v>586</v>
      </c>
      <c r="J103" s="208">
        <v>0</v>
      </c>
      <c r="K103" s="232">
        <v>0</v>
      </c>
      <c r="L103" s="310">
        <f t="shared" si="7"/>
        <v>0</v>
      </c>
      <c r="M103" s="308">
        <v>0</v>
      </c>
      <c r="N103" s="345">
        <v>0</v>
      </c>
      <c r="O103" s="309">
        <v>0</v>
      </c>
      <c r="P103" s="210">
        <v>0</v>
      </c>
      <c r="Q103" s="232">
        <v>0</v>
      </c>
      <c r="R103" s="319">
        <v>0</v>
      </c>
      <c r="S103" s="320">
        <v>0</v>
      </c>
      <c r="T103" s="210">
        <v>0</v>
      </c>
      <c r="U103" s="232">
        <v>0</v>
      </c>
      <c r="V103" s="319">
        <v>586</v>
      </c>
      <c r="W103" s="325">
        <v>0</v>
      </c>
      <c r="X103" s="210">
        <v>0</v>
      </c>
      <c r="Y103" s="512">
        <v>0</v>
      </c>
      <c r="Z103" s="326">
        <v>0</v>
      </c>
      <c r="AA103" s="319">
        <v>0</v>
      </c>
      <c r="AB103" s="217">
        <v>0</v>
      </c>
      <c r="AC103" s="214">
        <v>0</v>
      </c>
      <c r="AD103" s="219">
        <v>0</v>
      </c>
      <c r="AE103" s="767"/>
      <c r="AF103" s="685"/>
      <c r="AG103" s="685"/>
      <c r="AH103" s="685"/>
      <c r="AI103" s="685"/>
      <c r="AJ103" s="685"/>
      <c r="AK103" s="685"/>
      <c r="AL103" s="685"/>
      <c r="AM103" s="685"/>
      <c r="AN103" s="685"/>
      <c r="AO103" s="685"/>
      <c r="AP103" s="685"/>
      <c r="AQ103" s="685"/>
      <c r="AR103" s="685"/>
      <c r="AS103" s="685"/>
      <c r="AT103" s="685"/>
    </row>
    <row r="104" spans="1:48" s="42" customFormat="1" ht="30" customHeight="1" thickBot="1" x14ac:dyDescent="0.3">
      <c r="A104" s="407"/>
      <c r="B104" s="408"/>
      <c r="C104" s="419"/>
      <c r="D104" s="429" t="s">
        <v>529</v>
      </c>
      <c r="E104" s="53" t="s">
        <v>270</v>
      </c>
      <c r="F104" s="54">
        <v>449</v>
      </c>
      <c r="G104" s="54">
        <v>2019</v>
      </c>
      <c r="H104" s="91">
        <v>2019</v>
      </c>
      <c r="I104" s="691">
        <f t="shared" si="6"/>
        <v>223</v>
      </c>
      <c r="J104" s="208">
        <v>0</v>
      </c>
      <c r="K104" s="232">
        <v>0</v>
      </c>
      <c r="L104" s="310">
        <f t="shared" si="7"/>
        <v>0</v>
      </c>
      <c r="M104" s="308">
        <v>0</v>
      </c>
      <c r="N104" s="345">
        <v>0</v>
      </c>
      <c r="O104" s="309">
        <v>0</v>
      </c>
      <c r="P104" s="210">
        <v>0</v>
      </c>
      <c r="Q104" s="232">
        <v>0</v>
      </c>
      <c r="R104" s="319">
        <v>0</v>
      </c>
      <c r="S104" s="320">
        <v>0</v>
      </c>
      <c r="T104" s="210">
        <v>0</v>
      </c>
      <c r="U104" s="232">
        <v>0</v>
      </c>
      <c r="V104" s="319">
        <v>0</v>
      </c>
      <c r="W104" s="325">
        <v>0</v>
      </c>
      <c r="X104" s="210">
        <v>0</v>
      </c>
      <c r="Y104" s="512">
        <v>0</v>
      </c>
      <c r="Z104" s="326">
        <v>0</v>
      </c>
      <c r="AA104" s="319">
        <v>223</v>
      </c>
      <c r="AB104" s="217">
        <v>0</v>
      </c>
      <c r="AC104" s="214">
        <v>0</v>
      </c>
      <c r="AD104" s="219">
        <v>0</v>
      </c>
      <c r="AE104" s="767"/>
      <c r="AF104" s="685"/>
      <c r="AG104" s="685"/>
      <c r="AH104" s="685"/>
      <c r="AI104" s="685"/>
      <c r="AJ104" s="685"/>
      <c r="AK104" s="685"/>
      <c r="AL104" s="685"/>
      <c r="AM104" s="685"/>
      <c r="AN104" s="685"/>
      <c r="AO104" s="685"/>
      <c r="AP104" s="685"/>
      <c r="AQ104" s="685"/>
      <c r="AR104" s="685"/>
      <c r="AS104" s="685"/>
      <c r="AT104" s="685"/>
    </row>
    <row r="105" spans="1:48" s="43" customFormat="1" ht="30" customHeight="1" thickBot="1" x14ac:dyDescent="0.3">
      <c r="A105" s="288"/>
      <c r="B105" s="289"/>
      <c r="C105" s="290"/>
      <c r="D105" s="1342" t="s">
        <v>537</v>
      </c>
      <c r="E105" s="1343"/>
      <c r="F105" s="1343"/>
      <c r="G105" s="1343"/>
      <c r="H105" s="1344"/>
      <c r="I105" s="229">
        <f>SUM(I100:I104)</f>
        <v>1444</v>
      </c>
      <c r="J105" s="229">
        <f t="shared" ref="J105:AD105" si="11">SUM(J100:J104)</f>
        <v>0</v>
      </c>
      <c r="K105" s="229">
        <f t="shared" si="11"/>
        <v>0</v>
      </c>
      <c r="L105" s="302">
        <f t="shared" si="11"/>
        <v>449</v>
      </c>
      <c r="M105" s="302">
        <f t="shared" si="11"/>
        <v>0</v>
      </c>
      <c r="N105" s="302">
        <f t="shared" si="11"/>
        <v>449</v>
      </c>
      <c r="O105" s="302">
        <f t="shared" si="11"/>
        <v>0</v>
      </c>
      <c r="P105" s="229">
        <f t="shared" si="11"/>
        <v>0</v>
      </c>
      <c r="Q105" s="229">
        <f t="shared" si="11"/>
        <v>0</v>
      </c>
      <c r="R105" s="321">
        <f t="shared" si="11"/>
        <v>186</v>
      </c>
      <c r="S105" s="321">
        <f t="shared" si="11"/>
        <v>0</v>
      </c>
      <c r="T105" s="229">
        <f t="shared" si="11"/>
        <v>0</v>
      </c>
      <c r="U105" s="229">
        <f t="shared" si="11"/>
        <v>0</v>
      </c>
      <c r="V105" s="321">
        <f t="shared" si="11"/>
        <v>586</v>
      </c>
      <c r="W105" s="321">
        <f t="shared" si="11"/>
        <v>0</v>
      </c>
      <c r="X105" s="229">
        <f t="shared" si="11"/>
        <v>0</v>
      </c>
      <c r="Y105" s="229">
        <f t="shared" si="11"/>
        <v>0</v>
      </c>
      <c r="Z105" s="321">
        <f t="shared" si="11"/>
        <v>0</v>
      </c>
      <c r="AA105" s="321">
        <f t="shared" si="11"/>
        <v>223</v>
      </c>
      <c r="AB105" s="229">
        <f t="shared" si="11"/>
        <v>0</v>
      </c>
      <c r="AC105" s="229">
        <f t="shared" si="11"/>
        <v>0</v>
      </c>
      <c r="AD105" s="229">
        <f t="shared" si="11"/>
        <v>0</v>
      </c>
      <c r="AE105" s="500"/>
      <c r="AF105" s="500"/>
      <c r="AG105" s="500"/>
      <c r="AH105" s="500"/>
      <c r="AI105" s="500"/>
      <c r="AJ105" s="500"/>
      <c r="AK105" s="500"/>
      <c r="AL105" s="500"/>
      <c r="AM105" s="500"/>
      <c r="AN105" s="500"/>
      <c r="AO105" s="500"/>
      <c r="AP105" s="500"/>
      <c r="AQ105" s="500"/>
      <c r="AR105" s="500"/>
      <c r="AS105" s="500"/>
      <c r="AT105" s="500"/>
    </row>
    <row r="106" spans="1:48" s="41" customFormat="1" ht="30" customHeight="1" thickBot="1" x14ac:dyDescent="0.25">
      <c r="A106" s="506"/>
      <c r="B106" s="404"/>
      <c r="C106" s="507"/>
      <c r="D106" s="445" t="s">
        <v>24</v>
      </c>
      <c r="E106" s="1420"/>
      <c r="F106" s="1421"/>
      <c r="G106" s="1421"/>
      <c r="H106" s="1421"/>
      <c r="I106" s="1421"/>
      <c r="J106" s="1421"/>
      <c r="K106" s="1421"/>
      <c r="L106" s="1421"/>
      <c r="M106" s="1421"/>
      <c r="N106" s="1421"/>
      <c r="O106" s="1421"/>
      <c r="P106" s="1421"/>
      <c r="Q106" s="1421"/>
      <c r="R106" s="1421"/>
      <c r="S106" s="1421"/>
      <c r="T106" s="1421"/>
      <c r="U106" s="1421"/>
      <c r="V106" s="1421"/>
      <c r="W106" s="1421"/>
      <c r="X106" s="1421"/>
      <c r="Y106" s="1421"/>
      <c r="Z106" s="1421"/>
      <c r="AA106" s="1421"/>
      <c r="AB106" s="1421"/>
      <c r="AC106" s="1421"/>
      <c r="AD106" s="1422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8" s="299" customFormat="1" ht="30" customHeight="1" thickBot="1" x14ac:dyDescent="0.3">
      <c r="A107" s="407"/>
      <c r="B107" s="408"/>
      <c r="C107" s="419"/>
      <c r="D107" s="429" t="s">
        <v>530</v>
      </c>
      <c r="E107" s="53" t="s">
        <v>229</v>
      </c>
      <c r="F107" s="54">
        <v>410</v>
      </c>
      <c r="G107" s="54">
        <v>2016</v>
      </c>
      <c r="H107" s="91">
        <v>2016</v>
      </c>
      <c r="I107" s="691">
        <f t="shared" ref="I107" si="12">J107+K107+L107+SUM(R107:AD107)</f>
        <v>985</v>
      </c>
      <c r="J107" s="208">
        <v>0</v>
      </c>
      <c r="K107" s="232">
        <v>0</v>
      </c>
      <c r="L107" s="310">
        <f t="shared" ref="L107" si="13">M107+N107+O107+P107+Q107</f>
        <v>985</v>
      </c>
      <c r="M107" s="308">
        <v>0</v>
      </c>
      <c r="N107" s="306">
        <v>985</v>
      </c>
      <c r="O107" s="309">
        <v>0</v>
      </c>
      <c r="P107" s="210">
        <v>0</v>
      </c>
      <c r="Q107" s="232">
        <v>0</v>
      </c>
      <c r="R107" s="319">
        <v>0</v>
      </c>
      <c r="S107" s="320">
        <v>0</v>
      </c>
      <c r="T107" s="210">
        <v>0</v>
      </c>
      <c r="U107" s="232">
        <v>0</v>
      </c>
      <c r="V107" s="319">
        <v>0</v>
      </c>
      <c r="W107" s="325">
        <v>0</v>
      </c>
      <c r="X107" s="210">
        <v>0</v>
      </c>
      <c r="Y107" s="512">
        <v>0</v>
      </c>
      <c r="Z107" s="326">
        <v>0</v>
      </c>
      <c r="AA107" s="320">
        <v>0</v>
      </c>
      <c r="AB107" s="217">
        <v>0</v>
      </c>
      <c r="AC107" s="214">
        <v>0</v>
      </c>
      <c r="AD107" s="219">
        <v>0</v>
      </c>
      <c r="AE107" s="767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470"/>
    </row>
    <row r="108" spans="1:48" s="43" customFormat="1" ht="30" customHeight="1" thickBot="1" x14ac:dyDescent="0.3">
      <c r="A108" s="288"/>
      <c r="B108" s="289"/>
      <c r="C108" s="290"/>
      <c r="D108" s="1342" t="s">
        <v>538</v>
      </c>
      <c r="E108" s="1343"/>
      <c r="F108" s="1343"/>
      <c r="G108" s="1343"/>
      <c r="H108" s="1344"/>
      <c r="I108" s="229">
        <f t="shared" ref="I108:AD108" si="14">SUM(I106:I107)</f>
        <v>985</v>
      </c>
      <c r="J108" s="229">
        <f t="shared" si="14"/>
        <v>0</v>
      </c>
      <c r="K108" s="229">
        <f t="shared" si="14"/>
        <v>0</v>
      </c>
      <c r="L108" s="302">
        <f t="shared" si="14"/>
        <v>985</v>
      </c>
      <c r="M108" s="302">
        <f t="shared" si="14"/>
        <v>0</v>
      </c>
      <c r="N108" s="302">
        <f t="shared" si="14"/>
        <v>985</v>
      </c>
      <c r="O108" s="302">
        <f t="shared" si="14"/>
        <v>0</v>
      </c>
      <c r="P108" s="229">
        <f t="shared" si="14"/>
        <v>0</v>
      </c>
      <c r="Q108" s="229">
        <f t="shared" si="14"/>
        <v>0</v>
      </c>
      <c r="R108" s="321">
        <f t="shared" si="14"/>
        <v>0</v>
      </c>
      <c r="S108" s="321">
        <f t="shared" si="14"/>
        <v>0</v>
      </c>
      <c r="T108" s="229">
        <f t="shared" si="14"/>
        <v>0</v>
      </c>
      <c r="U108" s="229">
        <f t="shared" si="14"/>
        <v>0</v>
      </c>
      <c r="V108" s="321">
        <f t="shared" si="14"/>
        <v>0</v>
      </c>
      <c r="W108" s="321">
        <f t="shared" si="14"/>
        <v>0</v>
      </c>
      <c r="X108" s="229">
        <f t="shared" si="14"/>
        <v>0</v>
      </c>
      <c r="Y108" s="229">
        <f t="shared" si="14"/>
        <v>0</v>
      </c>
      <c r="Z108" s="321">
        <f t="shared" si="14"/>
        <v>0</v>
      </c>
      <c r="AA108" s="321">
        <f t="shared" si="14"/>
        <v>0</v>
      </c>
      <c r="AB108" s="229">
        <f t="shared" si="14"/>
        <v>0</v>
      </c>
      <c r="AC108" s="229">
        <f t="shared" si="14"/>
        <v>0</v>
      </c>
      <c r="AD108" s="229">
        <f t="shared" si="14"/>
        <v>0</v>
      </c>
      <c r="AE108" s="685"/>
      <c r="AF108" s="685"/>
      <c r="AG108" s="685"/>
      <c r="AH108" s="685"/>
      <c r="AI108" s="685"/>
      <c r="AJ108" s="685"/>
      <c r="AK108" s="685"/>
      <c r="AL108" s="685"/>
      <c r="AM108" s="685"/>
      <c r="AN108" s="685"/>
      <c r="AO108" s="685"/>
      <c r="AP108" s="685"/>
      <c r="AQ108" s="685"/>
      <c r="AR108" s="685"/>
      <c r="AS108" s="685"/>
      <c r="AT108" s="685"/>
    </row>
    <row r="109" spans="1:48" s="58" customFormat="1" ht="30" customHeight="1" thickBot="1" x14ac:dyDescent="0.25">
      <c r="A109" s="542"/>
      <c r="B109" s="543"/>
      <c r="C109" s="544"/>
      <c r="D109" s="444" t="s">
        <v>189</v>
      </c>
      <c r="E109" s="1420"/>
      <c r="F109" s="1421"/>
      <c r="G109" s="1421"/>
      <c r="H109" s="1421"/>
      <c r="I109" s="1421"/>
      <c r="J109" s="1421"/>
      <c r="K109" s="1421"/>
      <c r="L109" s="1421"/>
      <c r="M109" s="1421"/>
      <c r="N109" s="1421"/>
      <c r="O109" s="1421"/>
      <c r="P109" s="1421"/>
      <c r="Q109" s="1421"/>
      <c r="R109" s="1421"/>
      <c r="S109" s="1421"/>
      <c r="T109" s="1421"/>
      <c r="U109" s="1421"/>
      <c r="V109" s="1421"/>
      <c r="W109" s="1421"/>
      <c r="X109" s="1421"/>
      <c r="Y109" s="1421"/>
      <c r="Z109" s="1421"/>
      <c r="AA109" s="1421"/>
      <c r="AB109" s="1421"/>
      <c r="AC109" s="1421"/>
      <c r="AD109" s="1422"/>
      <c r="AE109" s="11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8" s="42" customFormat="1" ht="30" customHeight="1" x14ac:dyDescent="0.25">
      <c r="A110" s="407"/>
      <c r="B110" s="408"/>
      <c r="C110" s="419"/>
      <c r="D110" s="768" t="s">
        <v>515</v>
      </c>
      <c r="E110" s="53" t="s">
        <v>229</v>
      </c>
      <c r="F110" s="54">
        <v>428</v>
      </c>
      <c r="G110" s="54">
        <v>2016</v>
      </c>
      <c r="H110" s="54">
        <v>2016</v>
      </c>
      <c r="I110" s="691">
        <f t="shared" ref="I110:I115" si="15">J110+K110+L110+SUM(R110:AD110)</f>
        <v>127</v>
      </c>
      <c r="J110" s="208">
        <v>0</v>
      </c>
      <c r="K110" s="232">
        <v>0</v>
      </c>
      <c r="L110" s="310">
        <f t="shared" ref="L110:L115" si="16">M110+N110+O110+P110+Q110</f>
        <v>127</v>
      </c>
      <c r="M110" s="308">
        <v>0</v>
      </c>
      <c r="N110" s="782">
        <v>127</v>
      </c>
      <c r="O110" s="309">
        <v>0</v>
      </c>
      <c r="P110" s="210">
        <v>0</v>
      </c>
      <c r="Q110" s="232">
        <v>0</v>
      </c>
      <c r="R110" s="319">
        <v>0</v>
      </c>
      <c r="S110" s="320">
        <v>0</v>
      </c>
      <c r="T110" s="210">
        <v>0</v>
      </c>
      <c r="U110" s="232">
        <v>0</v>
      </c>
      <c r="V110" s="319">
        <v>0</v>
      </c>
      <c r="W110" s="325">
        <v>0</v>
      </c>
      <c r="X110" s="210">
        <v>0</v>
      </c>
      <c r="Y110" s="512">
        <v>0</v>
      </c>
      <c r="Z110" s="326">
        <v>0</v>
      </c>
      <c r="AA110" s="320">
        <v>0</v>
      </c>
      <c r="AB110" s="217">
        <v>0</v>
      </c>
      <c r="AC110" s="214">
        <v>0</v>
      </c>
      <c r="AD110" s="219">
        <v>0</v>
      </c>
      <c r="AE110" s="767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53"/>
      <c r="AV110" s="153"/>
    </row>
    <row r="111" spans="1:48" s="42" customFormat="1" ht="30" customHeight="1" x14ac:dyDescent="0.25">
      <c r="A111" s="407"/>
      <c r="B111" s="408"/>
      <c r="C111" s="419"/>
      <c r="D111" s="426" t="s">
        <v>516</v>
      </c>
      <c r="E111" s="53" t="s">
        <v>229</v>
      </c>
      <c r="F111" s="54">
        <v>428</v>
      </c>
      <c r="G111" s="54">
        <v>2016</v>
      </c>
      <c r="H111" s="54">
        <v>2016</v>
      </c>
      <c r="I111" s="691">
        <f t="shared" si="15"/>
        <v>172</v>
      </c>
      <c r="J111" s="208">
        <v>0</v>
      </c>
      <c r="K111" s="232">
        <v>0</v>
      </c>
      <c r="L111" s="310">
        <f t="shared" si="16"/>
        <v>172</v>
      </c>
      <c r="M111" s="308">
        <v>0</v>
      </c>
      <c r="N111" s="782">
        <v>172</v>
      </c>
      <c r="O111" s="309">
        <v>0</v>
      </c>
      <c r="P111" s="210">
        <v>0</v>
      </c>
      <c r="Q111" s="232">
        <v>0</v>
      </c>
      <c r="R111" s="319">
        <v>0</v>
      </c>
      <c r="S111" s="320">
        <v>0</v>
      </c>
      <c r="T111" s="210">
        <v>0</v>
      </c>
      <c r="U111" s="232">
        <v>0</v>
      </c>
      <c r="V111" s="319">
        <v>0</v>
      </c>
      <c r="W111" s="325">
        <v>0</v>
      </c>
      <c r="X111" s="210">
        <v>0</v>
      </c>
      <c r="Y111" s="512">
        <v>0</v>
      </c>
      <c r="Z111" s="326">
        <v>0</v>
      </c>
      <c r="AA111" s="320">
        <v>0</v>
      </c>
      <c r="AB111" s="217">
        <v>0</v>
      </c>
      <c r="AC111" s="214">
        <v>0</v>
      </c>
      <c r="AD111" s="219">
        <v>0</v>
      </c>
      <c r="AE111" s="767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53"/>
      <c r="AV111" s="153"/>
    </row>
    <row r="112" spans="1:48" s="42" customFormat="1" ht="30" customHeight="1" x14ac:dyDescent="0.25">
      <c r="A112" s="407"/>
      <c r="B112" s="408"/>
      <c r="C112" s="419"/>
      <c r="D112" s="426" t="s">
        <v>517</v>
      </c>
      <c r="E112" s="53" t="s">
        <v>229</v>
      </c>
      <c r="F112" s="54">
        <v>428</v>
      </c>
      <c r="G112" s="54">
        <v>2016</v>
      </c>
      <c r="H112" s="54">
        <v>2016</v>
      </c>
      <c r="I112" s="691">
        <f t="shared" si="15"/>
        <v>49</v>
      </c>
      <c r="J112" s="208">
        <v>0</v>
      </c>
      <c r="K112" s="232">
        <v>0</v>
      </c>
      <c r="L112" s="310">
        <f t="shared" si="16"/>
        <v>49</v>
      </c>
      <c r="M112" s="308">
        <v>0</v>
      </c>
      <c r="N112" s="782">
        <v>49</v>
      </c>
      <c r="O112" s="309">
        <v>0</v>
      </c>
      <c r="P112" s="210">
        <v>0</v>
      </c>
      <c r="Q112" s="232">
        <v>0</v>
      </c>
      <c r="R112" s="319">
        <v>0</v>
      </c>
      <c r="S112" s="320">
        <v>0</v>
      </c>
      <c r="T112" s="210">
        <v>0</v>
      </c>
      <c r="U112" s="232">
        <v>0</v>
      </c>
      <c r="V112" s="319">
        <v>0</v>
      </c>
      <c r="W112" s="325">
        <v>0</v>
      </c>
      <c r="X112" s="210">
        <v>0</v>
      </c>
      <c r="Y112" s="512">
        <v>0</v>
      </c>
      <c r="Z112" s="326">
        <v>0</v>
      </c>
      <c r="AA112" s="320">
        <v>0</v>
      </c>
      <c r="AB112" s="217">
        <v>0</v>
      </c>
      <c r="AC112" s="214">
        <v>0</v>
      </c>
      <c r="AD112" s="219">
        <v>0</v>
      </c>
      <c r="AE112" s="767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53"/>
      <c r="AV112" s="153"/>
    </row>
    <row r="113" spans="1:48" s="42" customFormat="1" ht="30" customHeight="1" x14ac:dyDescent="0.25">
      <c r="A113" s="407"/>
      <c r="B113" s="408"/>
      <c r="C113" s="419"/>
      <c r="D113" s="196" t="s">
        <v>518</v>
      </c>
      <c r="E113" s="53" t="s">
        <v>229</v>
      </c>
      <c r="F113" s="54">
        <v>428</v>
      </c>
      <c r="G113" s="54">
        <v>2016</v>
      </c>
      <c r="H113" s="54">
        <v>2016</v>
      </c>
      <c r="I113" s="691">
        <f t="shared" si="15"/>
        <v>350</v>
      </c>
      <c r="J113" s="208">
        <v>0</v>
      </c>
      <c r="K113" s="232">
        <v>0</v>
      </c>
      <c r="L113" s="310">
        <f t="shared" si="16"/>
        <v>350</v>
      </c>
      <c r="M113" s="308">
        <v>0</v>
      </c>
      <c r="N113" s="782">
        <v>350</v>
      </c>
      <c r="O113" s="309">
        <v>0</v>
      </c>
      <c r="P113" s="210">
        <v>0</v>
      </c>
      <c r="Q113" s="232">
        <v>0</v>
      </c>
      <c r="R113" s="319">
        <v>0</v>
      </c>
      <c r="S113" s="320">
        <v>0</v>
      </c>
      <c r="T113" s="210">
        <v>0</v>
      </c>
      <c r="U113" s="232">
        <v>0</v>
      </c>
      <c r="V113" s="319">
        <v>0</v>
      </c>
      <c r="W113" s="325">
        <v>0</v>
      </c>
      <c r="X113" s="210">
        <v>0</v>
      </c>
      <c r="Y113" s="512">
        <v>0</v>
      </c>
      <c r="Z113" s="326">
        <v>0</v>
      </c>
      <c r="AA113" s="320">
        <v>0</v>
      </c>
      <c r="AB113" s="217">
        <v>0</v>
      </c>
      <c r="AC113" s="214">
        <v>0</v>
      </c>
      <c r="AD113" s="219">
        <v>0</v>
      </c>
      <c r="AE113" s="767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53"/>
      <c r="AV113" s="153"/>
    </row>
    <row r="114" spans="1:48" s="42" customFormat="1" ht="30" customHeight="1" x14ac:dyDescent="0.25">
      <c r="A114" s="407"/>
      <c r="B114" s="408"/>
      <c r="C114" s="419"/>
      <c r="D114" s="428" t="s">
        <v>519</v>
      </c>
      <c r="E114" s="53" t="s">
        <v>229</v>
      </c>
      <c r="F114" s="54">
        <v>428</v>
      </c>
      <c r="G114" s="54">
        <v>2016</v>
      </c>
      <c r="H114" s="54">
        <v>2016</v>
      </c>
      <c r="I114" s="691">
        <f t="shared" si="15"/>
        <v>131</v>
      </c>
      <c r="J114" s="208">
        <v>0</v>
      </c>
      <c r="K114" s="232">
        <v>0</v>
      </c>
      <c r="L114" s="310">
        <f t="shared" si="16"/>
        <v>131</v>
      </c>
      <c r="M114" s="308">
        <v>0</v>
      </c>
      <c r="N114" s="782">
        <v>131</v>
      </c>
      <c r="O114" s="309">
        <v>0</v>
      </c>
      <c r="P114" s="210">
        <v>0</v>
      </c>
      <c r="Q114" s="232">
        <v>0</v>
      </c>
      <c r="R114" s="319">
        <v>0</v>
      </c>
      <c r="S114" s="320">
        <v>0</v>
      </c>
      <c r="T114" s="210">
        <v>0</v>
      </c>
      <c r="U114" s="232">
        <v>0</v>
      </c>
      <c r="V114" s="319">
        <v>0</v>
      </c>
      <c r="W114" s="325">
        <v>0</v>
      </c>
      <c r="X114" s="210">
        <v>0</v>
      </c>
      <c r="Y114" s="512">
        <v>0</v>
      </c>
      <c r="Z114" s="326">
        <v>0</v>
      </c>
      <c r="AA114" s="320">
        <v>0</v>
      </c>
      <c r="AB114" s="217">
        <v>0</v>
      </c>
      <c r="AC114" s="214">
        <v>0</v>
      </c>
      <c r="AD114" s="219">
        <v>0</v>
      </c>
      <c r="AE114" s="767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53"/>
      <c r="AV114" s="153"/>
    </row>
    <row r="115" spans="1:48" s="42" customFormat="1" ht="30" customHeight="1" thickBot="1" x14ac:dyDescent="0.3">
      <c r="A115" s="407"/>
      <c r="B115" s="408"/>
      <c r="C115" s="419"/>
      <c r="D115" s="196" t="s">
        <v>520</v>
      </c>
      <c r="E115" s="53" t="s">
        <v>229</v>
      </c>
      <c r="F115" s="54">
        <v>428</v>
      </c>
      <c r="G115" s="54">
        <v>2016</v>
      </c>
      <c r="H115" s="54">
        <v>2016</v>
      </c>
      <c r="I115" s="691">
        <f t="shared" si="15"/>
        <v>131</v>
      </c>
      <c r="J115" s="208">
        <v>0</v>
      </c>
      <c r="K115" s="232">
        <v>0</v>
      </c>
      <c r="L115" s="310">
        <f t="shared" si="16"/>
        <v>131</v>
      </c>
      <c r="M115" s="308">
        <v>0</v>
      </c>
      <c r="N115" s="794">
        <v>131</v>
      </c>
      <c r="O115" s="309">
        <v>0</v>
      </c>
      <c r="P115" s="210">
        <v>0</v>
      </c>
      <c r="Q115" s="232">
        <v>0</v>
      </c>
      <c r="R115" s="319">
        <v>0</v>
      </c>
      <c r="S115" s="320">
        <v>0</v>
      </c>
      <c r="T115" s="210">
        <v>0</v>
      </c>
      <c r="U115" s="232">
        <v>0</v>
      </c>
      <c r="V115" s="319">
        <v>0</v>
      </c>
      <c r="W115" s="325">
        <v>0</v>
      </c>
      <c r="X115" s="210">
        <v>0</v>
      </c>
      <c r="Y115" s="512">
        <v>0</v>
      </c>
      <c r="Z115" s="326">
        <v>0</v>
      </c>
      <c r="AA115" s="320">
        <v>0</v>
      </c>
      <c r="AB115" s="217">
        <v>0</v>
      </c>
      <c r="AC115" s="214">
        <v>0</v>
      </c>
      <c r="AD115" s="219">
        <v>0</v>
      </c>
      <c r="AE115" s="767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53"/>
      <c r="AV115" s="153"/>
    </row>
    <row r="116" spans="1:48" s="43" customFormat="1" ht="30" customHeight="1" thickBot="1" x14ac:dyDescent="0.3">
      <c r="A116" s="288"/>
      <c r="B116" s="289"/>
      <c r="C116" s="290"/>
      <c r="D116" s="1342" t="s">
        <v>539</v>
      </c>
      <c r="E116" s="1343"/>
      <c r="F116" s="1343"/>
      <c r="G116" s="1343"/>
      <c r="H116" s="1344"/>
      <c r="I116" s="229">
        <f>SUM(I110:I115)</f>
        <v>960</v>
      </c>
      <c r="J116" s="229">
        <f t="shared" ref="J116:AD116" si="17">SUM(J110:J115)</f>
        <v>0</v>
      </c>
      <c r="K116" s="229">
        <f t="shared" si="17"/>
        <v>0</v>
      </c>
      <c r="L116" s="302">
        <f t="shared" si="17"/>
        <v>960</v>
      </c>
      <c r="M116" s="302">
        <f t="shared" si="17"/>
        <v>0</v>
      </c>
      <c r="N116" s="302">
        <f t="shared" si="17"/>
        <v>960</v>
      </c>
      <c r="O116" s="302">
        <f t="shared" si="17"/>
        <v>0</v>
      </c>
      <c r="P116" s="229">
        <f t="shared" si="17"/>
        <v>0</v>
      </c>
      <c r="Q116" s="229">
        <f t="shared" si="17"/>
        <v>0</v>
      </c>
      <c r="R116" s="321">
        <f t="shared" si="17"/>
        <v>0</v>
      </c>
      <c r="S116" s="321">
        <f t="shared" si="17"/>
        <v>0</v>
      </c>
      <c r="T116" s="229">
        <f t="shared" si="17"/>
        <v>0</v>
      </c>
      <c r="U116" s="229">
        <f t="shared" si="17"/>
        <v>0</v>
      </c>
      <c r="V116" s="321">
        <f t="shared" si="17"/>
        <v>0</v>
      </c>
      <c r="W116" s="321">
        <f t="shared" si="17"/>
        <v>0</v>
      </c>
      <c r="X116" s="229">
        <f t="shared" si="17"/>
        <v>0</v>
      </c>
      <c r="Y116" s="229">
        <f t="shared" si="17"/>
        <v>0</v>
      </c>
      <c r="Z116" s="321">
        <f t="shared" si="17"/>
        <v>0</v>
      </c>
      <c r="AA116" s="321">
        <f t="shared" si="17"/>
        <v>0</v>
      </c>
      <c r="AB116" s="229">
        <f t="shared" si="17"/>
        <v>0</v>
      </c>
      <c r="AC116" s="229">
        <f t="shared" si="17"/>
        <v>0</v>
      </c>
      <c r="AD116" s="229">
        <f t="shared" si="17"/>
        <v>0</v>
      </c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8" s="43" customFormat="1" ht="30" customHeight="1" thickBot="1" x14ac:dyDescent="0.3">
      <c r="A117" s="194"/>
      <c r="B117" s="194"/>
      <c r="C117" s="194"/>
      <c r="D117" s="1158" t="s">
        <v>175</v>
      </c>
      <c r="E117" s="1159"/>
      <c r="F117" s="1160"/>
      <c r="G117" s="1160"/>
      <c r="H117" s="1161"/>
      <c r="I117" s="1162">
        <f t="shared" ref="I117:AD117" si="18">I116+I108+I105+I89+I80+I75+I30+I21+I9+I8</f>
        <v>584986</v>
      </c>
      <c r="J117" s="1162">
        <f t="shared" si="18"/>
        <v>0</v>
      </c>
      <c r="K117" s="1162">
        <f t="shared" si="18"/>
        <v>0</v>
      </c>
      <c r="L117" s="1162">
        <f t="shared" si="18"/>
        <v>162925</v>
      </c>
      <c r="M117" s="1162">
        <f t="shared" si="18"/>
        <v>0</v>
      </c>
      <c r="N117" s="1162">
        <f t="shared" si="18"/>
        <v>162925</v>
      </c>
      <c r="O117" s="1162">
        <f t="shared" si="18"/>
        <v>0</v>
      </c>
      <c r="P117" s="1162">
        <f t="shared" si="18"/>
        <v>0</v>
      </c>
      <c r="Q117" s="1162">
        <f t="shared" si="18"/>
        <v>0</v>
      </c>
      <c r="R117" s="1162">
        <f t="shared" si="18"/>
        <v>276726</v>
      </c>
      <c r="S117" s="1162">
        <f t="shared" si="18"/>
        <v>0</v>
      </c>
      <c r="T117" s="1162">
        <f t="shared" si="18"/>
        <v>0</v>
      </c>
      <c r="U117" s="1162">
        <f t="shared" si="18"/>
        <v>0</v>
      </c>
      <c r="V117" s="1162">
        <f t="shared" si="18"/>
        <v>145112</v>
      </c>
      <c r="W117" s="1162">
        <f t="shared" si="18"/>
        <v>0</v>
      </c>
      <c r="X117" s="1162">
        <f t="shared" si="18"/>
        <v>0</v>
      </c>
      <c r="Y117" s="1162">
        <f t="shared" si="18"/>
        <v>0</v>
      </c>
      <c r="Z117" s="1162">
        <f t="shared" si="18"/>
        <v>0</v>
      </c>
      <c r="AA117" s="1162">
        <f t="shared" si="18"/>
        <v>223</v>
      </c>
      <c r="AB117" s="1162">
        <f t="shared" si="18"/>
        <v>0</v>
      </c>
      <c r="AC117" s="1162">
        <f t="shared" si="18"/>
        <v>0</v>
      </c>
      <c r="AD117" s="1162">
        <f t="shared" si="18"/>
        <v>0</v>
      </c>
      <c r="AE117" s="159"/>
      <c r="AF117" s="159"/>
      <c r="AG117" s="159"/>
      <c r="AH117" s="159"/>
    </row>
    <row r="118" spans="1:48" s="43" customFormat="1" ht="30" customHeight="1" thickBot="1" x14ac:dyDescent="0.3">
      <c r="A118" s="194"/>
      <c r="B118" s="194"/>
      <c r="C118" s="194"/>
      <c r="D118" s="853"/>
      <c r="E118" s="854"/>
      <c r="F118" s="854"/>
      <c r="G118" s="854"/>
      <c r="H118" s="854"/>
      <c r="I118" s="852"/>
      <c r="J118" s="852"/>
      <c r="K118" s="852"/>
      <c r="L118" s="852"/>
      <c r="M118" s="852"/>
      <c r="N118" s="852"/>
      <c r="O118" s="852"/>
      <c r="P118" s="852"/>
      <c r="Q118" s="852"/>
      <c r="R118" s="852"/>
      <c r="S118" s="852"/>
      <c r="T118" s="852"/>
      <c r="U118" s="852"/>
      <c r="V118" s="852"/>
      <c r="W118" s="852"/>
      <c r="X118" s="852"/>
      <c r="Y118" s="852"/>
      <c r="Z118" s="852"/>
      <c r="AA118" s="852"/>
      <c r="AB118" s="852"/>
      <c r="AC118" s="852"/>
      <c r="AD118" s="852"/>
      <c r="AE118" s="159"/>
      <c r="AF118" s="159"/>
      <c r="AG118" s="159"/>
      <c r="AH118" s="159"/>
    </row>
    <row r="119" spans="1:48" s="4" customFormat="1" ht="15.95" customHeight="1" x14ac:dyDescent="0.25">
      <c r="A119" s="68"/>
      <c r="B119" s="68"/>
      <c r="C119" s="68"/>
      <c r="D119" s="25" t="s">
        <v>83</v>
      </c>
      <c r="E119" s="202"/>
      <c r="F119" s="202"/>
      <c r="G119" s="202"/>
      <c r="H119" s="202"/>
      <c r="I119" s="10" t="s">
        <v>74</v>
      </c>
      <c r="J119" s="85" t="s">
        <v>108</v>
      </c>
      <c r="K119" s="17" t="s">
        <v>84</v>
      </c>
      <c r="L119" s="17"/>
      <c r="M119" s="17" t="s">
        <v>115</v>
      </c>
      <c r="N119" s="85"/>
      <c r="O119" s="85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78"/>
      <c r="AA119" s="75"/>
      <c r="AB119" s="75"/>
      <c r="AC119" s="76"/>
      <c r="AD119" s="16"/>
      <c r="AE119" s="500"/>
      <c r="AF119" s="500"/>
      <c r="AG119" s="500"/>
      <c r="AH119" s="500"/>
      <c r="AI119" s="500"/>
      <c r="AJ119" s="500"/>
      <c r="AK119" s="500"/>
      <c r="AL119" s="500"/>
      <c r="AM119" s="500"/>
      <c r="AN119" s="500"/>
      <c r="AO119" s="500"/>
      <c r="AP119" s="500"/>
      <c r="AQ119" s="500"/>
      <c r="AR119" s="500"/>
      <c r="AS119" s="500"/>
      <c r="AT119" s="500"/>
    </row>
    <row r="120" spans="1:48" s="4" customFormat="1" ht="15.95" customHeight="1" x14ac:dyDescent="0.25">
      <c r="A120" s="58"/>
      <c r="B120" s="58"/>
      <c r="C120" s="58"/>
      <c r="D120" s="13"/>
      <c r="E120" s="203"/>
      <c r="F120" s="203"/>
      <c r="G120" s="203"/>
      <c r="H120" s="203"/>
      <c r="I120" s="12" t="s">
        <v>75</v>
      </c>
      <c r="J120" s="20" t="s">
        <v>108</v>
      </c>
      <c r="K120" s="18" t="s">
        <v>85</v>
      </c>
      <c r="L120" s="18"/>
      <c r="M120" s="18" t="s">
        <v>112</v>
      </c>
      <c r="N120" s="20"/>
      <c r="O120" s="20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80"/>
      <c r="AA120" s="76"/>
      <c r="AB120" s="76"/>
      <c r="AC120" s="76"/>
      <c r="AD120" s="16"/>
      <c r="AE120" s="500"/>
      <c r="AF120" s="500"/>
      <c r="AG120" s="500"/>
      <c r="AH120" s="500"/>
      <c r="AI120" s="500"/>
      <c r="AJ120" s="500"/>
      <c r="AK120" s="500"/>
      <c r="AL120" s="500"/>
      <c r="AM120" s="500"/>
      <c r="AN120" s="500"/>
      <c r="AO120" s="500"/>
      <c r="AP120" s="500"/>
      <c r="AQ120" s="500"/>
      <c r="AR120" s="500"/>
      <c r="AS120" s="500"/>
      <c r="AT120" s="500"/>
    </row>
    <row r="121" spans="1:48" s="3" customFormat="1" ht="15.95" customHeight="1" x14ac:dyDescent="0.25">
      <c r="A121" s="65"/>
      <c r="B121" s="66"/>
      <c r="C121" s="67"/>
      <c r="D121" s="81"/>
      <c r="E121" s="203"/>
      <c r="F121" s="203"/>
      <c r="G121" s="203"/>
      <c r="H121" s="203"/>
      <c r="I121" s="12" t="s">
        <v>76</v>
      </c>
      <c r="J121" s="20" t="s">
        <v>108</v>
      </c>
      <c r="K121" s="21" t="s">
        <v>221</v>
      </c>
      <c r="L121" s="18"/>
      <c r="M121" s="20"/>
      <c r="N121" s="20"/>
      <c r="O121" s="20"/>
      <c r="P121" s="21"/>
      <c r="Q121" s="79"/>
      <c r="R121" s="79"/>
      <c r="S121" s="79"/>
      <c r="T121" s="79"/>
      <c r="U121" s="79"/>
      <c r="V121" s="79"/>
      <c r="W121" s="79"/>
      <c r="X121" s="79"/>
      <c r="Y121" s="79"/>
      <c r="Z121" s="82"/>
      <c r="AA121" s="9"/>
      <c r="AB121" s="9"/>
      <c r="AE121" s="500"/>
      <c r="AF121" s="500"/>
      <c r="AG121" s="500"/>
      <c r="AH121" s="500"/>
      <c r="AI121" s="500"/>
      <c r="AJ121" s="500"/>
      <c r="AK121" s="500"/>
      <c r="AL121" s="500"/>
      <c r="AM121" s="500"/>
      <c r="AN121" s="500"/>
      <c r="AO121" s="500"/>
      <c r="AP121" s="500"/>
      <c r="AQ121" s="500"/>
      <c r="AR121" s="500"/>
      <c r="AS121" s="500"/>
      <c r="AT121" s="500"/>
    </row>
    <row r="122" spans="1:48" s="3" customFormat="1" ht="15.95" customHeight="1" thickBot="1" x14ac:dyDescent="0.3">
      <c r="A122" s="4"/>
      <c r="B122" s="66"/>
      <c r="C122" s="67"/>
      <c r="D122" s="83"/>
      <c r="E122" s="204"/>
      <c r="F122" s="204"/>
      <c r="G122" s="204"/>
      <c r="H122" s="204"/>
      <c r="I122" s="11" t="s">
        <v>77</v>
      </c>
      <c r="J122" s="22" t="s">
        <v>108</v>
      </c>
      <c r="K122" s="23" t="s">
        <v>222</v>
      </c>
      <c r="L122" s="24"/>
      <c r="M122" s="22"/>
      <c r="N122" s="22"/>
      <c r="O122" s="22"/>
      <c r="P122" s="23"/>
      <c r="Q122" s="35"/>
      <c r="R122" s="35"/>
      <c r="S122" s="35"/>
      <c r="T122" s="35"/>
      <c r="U122" s="35"/>
      <c r="V122" s="35"/>
      <c r="W122" s="35"/>
      <c r="X122" s="35"/>
      <c r="Y122" s="35"/>
      <c r="Z122" s="14"/>
      <c r="AE122" s="500"/>
      <c r="AF122" s="500"/>
      <c r="AG122" s="500"/>
      <c r="AH122" s="500"/>
      <c r="AI122" s="500"/>
      <c r="AJ122" s="500"/>
      <c r="AK122" s="500"/>
      <c r="AL122" s="500"/>
      <c r="AM122" s="500"/>
      <c r="AN122" s="500"/>
      <c r="AO122" s="500"/>
      <c r="AP122" s="500"/>
      <c r="AQ122" s="500"/>
      <c r="AR122" s="500"/>
      <c r="AS122" s="500"/>
      <c r="AT122" s="500"/>
    </row>
    <row r="123" spans="1:48" s="152" customFormat="1" ht="10.5" customHeight="1" x14ac:dyDescent="0.25">
      <c r="A123" s="394"/>
      <c r="B123" s="395"/>
      <c r="C123" s="396"/>
      <c r="D123" s="397"/>
      <c r="E123" s="270"/>
      <c r="F123" s="270"/>
      <c r="G123" s="270"/>
      <c r="H123" s="270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</row>
    <row r="124" spans="1:48" s="152" customFormat="1" ht="10.5" customHeight="1" x14ac:dyDescent="0.25">
      <c r="A124" s="394"/>
      <c r="B124" s="395"/>
      <c r="C124" s="396"/>
      <c r="D124" s="397"/>
      <c r="E124" s="270"/>
      <c r="F124" s="270"/>
      <c r="G124" s="270"/>
      <c r="H124" s="270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</row>
    <row r="125" spans="1:48" s="152" customFormat="1" ht="10.5" customHeight="1" x14ac:dyDescent="0.25">
      <c r="A125" s="394"/>
      <c r="B125" s="395"/>
      <c r="C125" s="396"/>
      <c r="D125" s="397"/>
      <c r="E125" s="270"/>
      <c r="F125" s="270"/>
      <c r="G125" s="270"/>
      <c r="H125" s="270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</row>
    <row r="126" spans="1:48" s="152" customFormat="1" ht="10.5" customHeight="1" x14ac:dyDescent="0.25">
      <c r="A126" s="394"/>
      <c r="B126" s="395"/>
      <c r="C126" s="396"/>
      <c r="D126" s="397"/>
      <c r="E126" s="270"/>
      <c r="F126" s="270"/>
      <c r="G126" s="270"/>
      <c r="H126" s="270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</row>
    <row r="127" spans="1:48" s="152" customFormat="1" ht="10.5" customHeight="1" x14ac:dyDescent="0.25">
      <c r="A127" s="394"/>
      <c r="B127" s="395"/>
      <c r="C127" s="396"/>
      <c r="D127" s="397"/>
      <c r="E127" s="270"/>
      <c r="F127" s="270"/>
      <c r="G127" s="270"/>
      <c r="H127" s="270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</row>
    <row r="128" spans="1:48" s="152" customFormat="1" ht="10.5" customHeight="1" x14ac:dyDescent="0.25">
      <c r="A128" s="394"/>
      <c r="B128" s="395"/>
      <c r="C128" s="396"/>
      <c r="D128" s="397"/>
      <c r="E128" s="270"/>
      <c r="F128" s="270"/>
      <c r="G128" s="270"/>
      <c r="H128" s="270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</row>
    <row r="129" spans="1:46" s="152" customFormat="1" ht="10.5" customHeight="1" x14ac:dyDescent="0.25">
      <c r="A129" s="394"/>
      <c r="B129" s="395"/>
      <c r="C129" s="396"/>
      <c r="D129" s="397"/>
      <c r="E129" s="270"/>
      <c r="F129" s="270"/>
      <c r="G129" s="270"/>
      <c r="H129" s="270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</row>
    <row r="130" spans="1:46" s="152" customFormat="1" ht="10.5" customHeight="1" x14ac:dyDescent="0.25">
      <c r="A130" s="394"/>
      <c r="B130" s="395"/>
      <c r="C130" s="396"/>
      <c r="D130" s="397"/>
      <c r="E130" s="270"/>
      <c r="F130" s="270"/>
      <c r="G130" s="270"/>
      <c r="H130" s="270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</row>
    <row r="131" spans="1:46" s="152" customFormat="1" ht="10.5" customHeight="1" x14ac:dyDescent="0.25">
      <c r="A131" s="394"/>
      <c r="B131" s="395"/>
      <c r="C131" s="396"/>
      <c r="D131" s="397"/>
      <c r="E131" s="270"/>
      <c r="F131" s="270"/>
      <c r="G131" s="270"/>
      <c r="H131" s="270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</row>
    <row r="132" spans="1:46" s="152" customFormat="1" ht="10.5" customHeight="1" x14ac:dyDescent="0.25">
      <c r="A132" s="394"/>
      <c r="B132" s="395"/>
      <c r="C132" s="396"/>
      <c r="D132" s="397"/>
      <c r="E132" s="270"/>
      <c r="F132" s="270"/>
      <c r="G132" s="270"/>
      <c r="H132" s="270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</row>
    <row r="133" spans="1:46" s="152" customFormat="1" ht="10.5" customHeight="1" x14ac:dyDescent="0.25">
      <c r="A133" s="394"/>
      <c r="B133" s="395"/>
      <c r="C133" s="396"/>
      <c r="D133" s="397"/>
      <c r="E133" s="270"/>
      <c r="F133" s="270"/>
      <c r="G133" s="270"/>
      <c r="H133" s="270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</row>
    <row r="134" spans="1:46" s="152" customFormat="1" ht="10.5" customHeight="1" x14ac:dyDescent="0.25">
      <c r="A134" s="394"/>
      <c r="B134" s="395"/>
      <c r="C134" s="396"/>
      <c r="D134" s="397"/>
      <c r="E134" s="270"/>
      <c r="F134" s="270"/>
      <c r="G134" s="270"/>
      <c r="H134" s="270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</row>
    <row r="135" spans="1:46" s="152" customFormat="1" ht="10.5" customHeight="1" x14ac:dyDescent="0.25">
      <c r="A135" s="394"/>
      <c r="B135" s="395"/>
      <c r="C135" s="396"/>
      <c r="D135" s="397"/>
      <c r="E135" s="270"/>
      <c r="F135" s="270"/>
      <c r="G135" s="270"/>
      <c r="H135" s="270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</row>
    <row r="136" spans="1:46" s="152" customFormat="1" ht="10.5" customHeight="1" x14ac:dyDescent="0.25">
      <c r="A136" s="394"/>
      <c r="B136" s="395"/>
      <c r="C136" s="396"/>
      <c r="D136" s="397"/>
      <c r="E136" s="270"/>
      <c r="F136" s="270"/>
      <c r="G136" s="270"/>
      <c r="H136" s="270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</row>
    <row r="137" spans="1:46" s="152" customFormat="1" ht="10.5" customHeight="1" x14ac:dyDescent="0.25">
      <c r="A137" s="394"/>
      <c r="B137" s="395"/>
      <c r="C137" s="396"/>
      <c r="D137" s="397"/>
      <c r="E137" s="270"/>
      <c r="F137" s="270"/>
      <c r="G137" s="270"/>
      <c r="H137" s="270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2"/>
      <c r="AC137" s="262"/>
      <c r="AD137" s="262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</row>
    <row r="138" spans="1:46" s="152" customFormat="1" ht="10.5" customHeight="1" x14ac:dyDescent="0.25">
      <c r="A138" s="394"/>
      <c r="B138" s="395"/>
      <c r="C138" s="396"/>
      <c r="D138" s="397"/>
      <c r="E138" s="270"/>
      <c r="F138" s="270"/>
      <c r="G138" s="270"/>
      <c r="H138" s="270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</row>
    <row r="139" spans="1:46" s="152" customFormat="1" ht="10.5" customHeight="1" x14ac:dyDescent="0.25">
      <c r="A139" s="394"/>
      <c r="B139" s="395"/>
      <c r="C139" s="396"/>
      <c r="D139" s="397"/>
      <c r="E139" s="270"/>
      <c r="F139" s="270"/>
      <c r="G139" s="270"/>
      <c r="H139" s="270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2"/>
      <c r="AD139" s="262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</row>
    <row r="140" spans="1:46" s="152" customFormat="1" ht="10.5" customHeight="1" x14ac:dyDescent="0.25">
      <c r="A140" s="394"/>
      <c r="B140" s="395"/>
      <c r="C140" s="396"/>
      <c r="D140" s="397"/>
      <c r="E140" s="270"/>
      <c r="F140" s="270"/>
      <c r="G140" s="270"/>
      <c r="H140" s="270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2"/>
      <c r="AD140" s="262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</row>
    <row r="141" spans="1:46" s="152" customFormat="1" ht="10.5" customHeight="1" x14ac:dyDescent="0.25">
      <c r="A141" s="394"/>
      <c r="B141" s="395"/>
      <c r="C141" s="396"/>
      <c r="D141" s="397"/>
      <c r="E141" s="270"/>
      <c r="F141" s="270"/>
      <c r="G141" s="270"/>
      <c r="H141" s="270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  <c r="AD141" s="262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</row>
    <row r="142" spans="1:46" s="152" customFormat="1" ht="10.5" customHeight="1" x14ac:dyDescent="0.25">
      <c r="A142" s="394"/>
      <c r="B142" s="395"/>
      <c r="C142" s="396"/>
      <c r="D142" s="397"/>
      <c r="E142" s="270"/>
      <c r="F142" s="270"/>
      <c r="G142" s="270"/>
      <c r="H142" s="270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62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</row>
    <row r="143" spans="1:46" s="152" customFormat="1" ht="10.5" customHeight="1" x14ac:dyDescent="0.25">
      <c r="A143" s="394"/>
      <c r="B143" s="395"/>
      <c r="C143" s="396"/>
      <c r="D143" s="397"/>
      <c r="E143" s="270"/>
      <c r="F143" s="270"/>
      <c r="G143" s="270"/>
      <c r="H143" s="270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62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</row>
    <row r="144" spans="1:46" s="152" customFormat="1" ht="10.5" customHeight="1" x14ac:dyDescent="0.25">
      <c r="A144" s="394"/>
      <c r="B144" s="395"/>
      <c r="C144" s="396"/>
      <c r="D144" s="397"/>
      <c r="E144" s="270"/>
      <c r="F144" s="270"/>
      <c r="G144" s="270"/>
      <c r="H144" s="270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  <c r="AD144" s="262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</row>
    <row r="145" spans="1:46" s="152" customFormat="1" ht="10.5" customHeight="1" x14ac:dyDescent="0.25">
      <c r="A145" s="394"/>
      <c r="B145" s="395"/>
      <c r="C145" s="396"/>
      <c r="D145" s="397"/>
      <c r="E145" s="270"/>
      <c r="F145" s="270"/>
      <c r="G145" s="270"/>
      <c r="H145" s="270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62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</row>
    <row r="146" spans="1:46" s="152" customFormat="1" ht="10.5" customHeight="1" x14ac:dyDescent="0.25">
      <c r="A146" s="394"/>
      <c r="B146" s="395"/>
      <c r="C146" s="396"/>
      <c r="D146" s="397"/>
      <c r="E146" s="270"/>
      <c r="F146" s="270"/>
      <c r="G146" s="270"/>
      <c r="H146" s="270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  <c r="AD146" s="262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</row>
    <row r="147" spans="1:46" s="152" customFormat="1" ht="10.5" customHeight="1" x14ac:dyDescent="0.25">
      <c r="A147" s="394"/>
      <c r="B147" s="395"/>
      <c r="C147" s="396"/>
      <c r="D147" s="397"/>
      <c r="E147" s="270"/>
      <c r="F147" s="270"/>
      <c r="G147" s="270"/>
      <c r="H147" s="270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62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</row>
    <row r="148" spans="1:46" s="152" customFormat="1" ht="10.5" customHeight="1" x14ac:dyDescent="0.25">
      <c r="A148" s="394"/>
      <c r="B148" s="395"/>
      <c r="C148" s="396"/>
      <c r="D148" s="397"/>
      <c r="E148" s="270"/>
      <c r="F148" s="270"/>
      <c r="G148" s="270"/>
      <c r="H148" s="270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2"/>
      <c r="AC148" s="262"/>
      <c r="AD148" s="262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</row>
    <row r="149" spans="1:46" s="152" customFormat="1" ht="10.5" customHeight="1" x14ac:dyDescent="0.25">
      <c r="A149" s="394"/>
      <c r="B149" s="395"/>
      <c r="C149" s="396"/>
      <c r="D149" s="397"/>
      <c r="E149" s="270"/>
      <c r="F149" s="270"/>
      <c r="G149" s="270"/>
      <c r="H149" s="270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</row>
    <row r="150" spans="1:46" s="152" customFormat="1" ht="10.5" customHeight="1" x14ac:dyDescent="0.25">
      <c r="A150" s="394"/>
      <c r="B150" s="395"/>
      <c r="C150" s="396"/>
      <c r="D150" s="397"/>
      <c r="E150" s="270"/>
      <c r="F150" s="270"/>
      <c r="G150" s="270"/>
      <c r="H150" s="270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2"/>
      <c r="AC150" s="262"/>
      <c r="AD150" s="262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</row>
    <row r="151" spans="1:46" s="152" customFormat="1" ht="10.5" customHeight="1" x14ac:dyDescent="0.25">
      <c r="A151" s="394"/>
      <c r="B151" s="395"/>
      <c r="C151" s="396"/>
      <c r="D151" s="397"/>
      <c r="E151" s="270"/>
      <c r="F151" s="270"/>
      <c r="G151" s="270"/>
      <c r="H151" s="270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2"/>
      <c r="AC151" s="262"/>
      <c r="AD151" s="262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</row>
    <row r="152" spans="1:46" s="152" customFormat="1" ht="10.5" customHeight="1" x14ac:dyDescent="0.25">
      <c r="A152" s="394"/>
      <c r="B152" s="395"/>
      <c r="C152" s="396"/>
      <c r="D152" s="397"/>
      <c r="E152" s="270"/>
      <c r="F152" s="270"/>
      <c r="G152" s="270"/>
      <c r="H152" s="270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2"/>
      <c r="AC152" s="262"/>
      <c r="AD152" s="262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</row>
    <row r="153" spans="1:46" s="152" customFormat="1" ht="13.5" customHeight="1" x14ac:dyDescent="0.25">
      <c r="A153" s="394"/>
      <c r="B153" s="395"/>
      <c r="C153" s="396"/>
      <c r="D153" s="397"/>
      <c r="E153" s="270"/>
      <c r="F153" s="270"/>
      <c r="G153" s="270"/>
      <c r="H153" s="270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/>
      <c r="AC153" s="1330" t="s">
        <v>195</v>
      </c>
      <c r="AD153" s="1330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</row>
    <row r="154" spans="1:46" s="595" customFormat="1" ht="24.75" customHeight="1" x14ac:dyDescent="0.25">
      <c r="A154" s="6"/>
      <c r="D154" s="117" t="s">
        <v>1</v>
      </c>
      <c r="E154" s="177" t="s">
        <v>224</v>
      </c>
      <c r="F154" s="177"/>
      <c r="G154" s="177"/>
      <c r="H154" s="177"/>
      <c r="I154" s="177"/>
      <c r="J154" s="177"/>
      <c r="K154" s="177"/>
      <c r="L154" s="177"/>
      <c r="M154" s="15"/>
      <c r="N154" s="15"/>
      <c r="O154" s="15"/>
      <c r="P154" s="15"/>
      <c r="Q154" s="1"/>
      <c r="AD154" s="5" t="s">
        <v>87</v>
      </c>
    </row>
    <row r="155" spans="1:46" s="595" customFormat="1" ht="15" customHeight="1" thickBot="1" x14ac:dyDescent="0.25">
      <c r="A155" s="1228" t="s">
        <v>154</v>
      </c>
      <c r="B155" s="1229"/>
      <c r="C155" s="1230"/>
      <c r="D155" s="169"/>
      <c r="I155" s="7" t="s">
        <v>59</v>
      </c>
      <c r="J155" s="7" t="s">
        <v>60</v>
      </c>
      <c r="K155" s="7" t="s">
        <v>61</v>
      </c>
      <c r="L155" s="7" t="s">
        <v>62</v>
      </c>
      <c r="M155" s="7" t="s">
        <v>63</v>
      </c>
      <c r="N155" s="7" t="s">
        <v>64</v>
      </c>
      <c r="O155" s="7" t="s">
        <v>65</v>
      </c>
      <c r="P155" s="8" t="s">
        <v>66</v>
      </c>
      <c r="Q155" s="8" t="s">
        <v>67</v>
      </c>
      <c r="R155" s="8" t="s">
        <v>68</v>
      </c>
      <c r="S155" s="8" t="s">
        <v>69</v>
      </c>
      <c r="T155" s="8" t="s">
        <v>70</v>
      </c>
      <c r="U155" s="8" t="s">
        <v>73</v>
      </c>
      <c r="V155" s="8" t="s">
        <v>78</v>
      </c>
      <c r="W155" s="8" t="s">
        <v>86</v>
      </c>
      <c r="X155" s="8" t="s">
        <v>92</v>
      </c>
      <c r="Y155" s="8" t="s">
        <v>93</v>
      </c>
      <c r="Z155" s="8" t="s">
        <v>94</v>
      </c>
      <c r="AA155" s="8" t="s">
        <v>95</v>
      </c>
      <c r="AB155" s="7" t="s">
        <v>96</v>
      </c>
      <c r="AC155" s="7" t="s">
        <v>99</v>
      </c>
      <c r="AD155" s="7" t="s">
        <v>109</v>
      </c>
    </row>
    <row r="156" spans="1:46" s="595" customFormat="1" ht="15.75" customHeight="1" thickBot="1" x14ac:dyDescent="0.25">
      <c r="A156" s="1231"/>
      <c r="B156" s="1232"/>
      <c r="C156" s="1233"/>
      <c r="D156" s="1252" t="s">
        <v>57</v>
      </c>
      <c r="E156" s="1274" t="s">
        <v>100</v>
      </c>
      <c r="F156" s="1276" t="s">
        <v>101</v>
      </c>
      <c r="G156" s="1278" t="s">
        <v>102</v>
      </c>
      <c r="H156" s="1279"/>
      <c r="I156" s="1250" t="s">
        <v>89</v>
      </c>
      <c r="J156" s="39" t="s">
        <v>98</v>
      </c>
      <c r="K156" s="39" t="s">
        <v>72</v>
      </c>
      <c r="L156" s="300" t="s">
        <v>71</v>
      </c>
      <c r="M156" s="1316" t="s">
        <v>181</v>
      </c>
      <c r="N156" s="1317"/>
      <c r="O156" s="1317"/>
      <c r="P156" s="1317"/>
      <c r="Q156" s="1318"/>
      <c r="R156" s="1293" t="s">
        <v>184</v>
      </c>
      <c r="S156" s="1294"/>
      <c r="T156" s="1294"/>
      <c r="U156" s="1294"/>
      <c r="V156" s="1294"/>
      <c r="W156" s="1294"/>
      <c r="X156" s="1294"/>
      <c r="Y156" s="1294"/>
      <c r="Z156" s="1294"/>
      <c r="AA156" s="1294"/>
      <c r="AB156" s="1294"/>
      <c r="AC156" s="1319"/>
      <c r="AD156" s="1248" t="s">
        <v>185</v>
      </c>
    </row>
    <row r="157" spans="1:46" s="595" customFormat="1" ht="15.75" customHeight="1" x14ac:dyDescent="0.2">
      <c r="A157" s="1234" t="s">
        <v>105</v>
      </c>
      <c r="B157" s="1236" t="s">
        <v>106</v>
      </c>
      <c r="C157" s="1238" t="s">
        <v>107</v>
      </c>
      <c r="D157" s="1253"/>
      <c r="E157" s="1275"/>
      <c r="F157" s="1277"/>
      <c r="G157" s="1280" t="s">
        <v>103</v>
      </c>
      <c r="H157" s="1256" t="s">
        <v>104</v>
      </c>
      <c r="I157" s="1251"/>
      <c r="J157" s="1247" t="s">
        <v>187</v>
      </c>
      <c r="K157" s="1247" t="s">
        <v>186</v>
      </c>
      <c r="L157" s="1325" t="s">
        <v>180</v>
      </c>
      <c r="M157" s="1299" t="s">
        <v>182</v>
      </c>
      <c r="N157" s="1303" t="s">
        <v>110</v>
      </c>
      <c r="O157" s="1303" t="s">
        <v>111</v>
      </c>
      <c r="P157" s="1243" t="s">
        <v>81</v>
      </c>
      <c r="Q157" s="1245" t="s">
        <v>82</v>
      </c>
      <c r="R157" s="1321" t="s">
        <v>153</v>
      </c>
      <c r="S157" s="1312"/>
      <c r="T157" s="1312"/>
      <c r="U157" s="1322"/>
      <c r="V157" s="1321" t="s">
        <v>158</v>
      </c>
      <c r="W157" s="1312"/>
      <c r="X157" s="1312"/>
      <c r="Y157" s="1313"/>
      <c r="Z157" s="1312" t="s">
        <v>183</v>
      </c>
      <c r="AA157" s="1312"/>
      <c r="AB157" s="1312"/>
      <c r="AC157" s="1313"/>
      <c r="AD157" s="1249"/>
    </row>
    <row r="158" spans="1:46" s="595" customFormat="1" ht="39" customHeight="1" thickBot="1" x14ac:dyDescent="0.25">
      <c r="A158" s="1235"/>
      <c r="B158" s="1237"/>
      <c r="C158" s="1239"/>
      <c r="D158" s="1254"/>
      <c r="E158" s="1323"/>
      <c r="F158" s="1324"/>
      <c r="G158" s="1309"/>
      <c r="H158" s="1310"/>
      <c r="I158" s="1315"/>
      <c r="J158" s="1311"/>
      <c r="K158" s="1311"/>
      <c r="L158" s="1326"/>
      <c r="M158" s="1300"/>
      <c r="N158" s="1320"/>
      <c r="O158" s="1304"/>
      <c r="P158" s="1305"/>
      <c r="Q158" s="1306"/>
      <c r="R158" s="317" t="s">
        <v>79</v>
      </c>
      <c r="S158" s="318" t="s">
        <v>88</v>
      </c>
      <c r="T158" s="174" t="s">
        <v>90</v>
      </c>
      <c r="U158" s="175" t="s">
        <v>91</v>
      </c>
      <c r="V158" s="322" t="s">
        <v>79</v>
      </c>
      <c r="W158" s="323" t="s">
        <v>88</v>
      </c>
      <c r="X158" s="174" t="s">
        <v>90</v>
      </c>
      <c r="Y158" s="175" t="s">
        <v>91</v>
      </c>
      <c r="Z158" s="322" t="s">
        <v>79</v>
      </c>
      <c r="AA158" s="323" t="s">
        <v>88</v>
      </c>
      <c r="AB158" s="174" t="s">
        <v>90</v>
      </c>
      <c r="AC158" s="176" t="s">
        <v>91</v>
      </c>
      <c r="AD158" s="1308"/>
    </row>
    <row r="159" spans="1:46" s="685" customFormat="1" ht="30" customHeight="1" thickBot="1" x14ac:dyDescent="0.3">
      <c r="A159" s="760"/>
      <c r="B159" s="761"/>
      <c r="C159" s="762"/>
      <c r="D159" s="817" t="s">
        <v>441</v>
      </c>
      <c r="E159" s="1423"/>
      <c r="F159" s="1423"/>
      <c r="G159" s="1423"/>
      <c r="H159" s="1423"/>
      <c r="I159" s="1423"/>
      <c r="J159" s="1423"/>
      <c r="K159" s="1423"/>
      <c r="L159" s="1423"/>
      <c r="M159" s="1423"/>
      <c r="N159" s="1423"/>
      <c r="O159" s="1423"/>
      <c r="P159" s="1423"/>
      <c r="Q159" s="1423"/>
      <c r="R159" s="1423"/>
      <c r="S159" s="1423"/>
      <c r="T159" s="1423"/>
      <c r="U159" s="1423"/>
      <c r="V159" s="1423"/>
      <c r="W159" s="1423"/>
      <c r="X159" s="1423"/>
      <c r="Y159" s="1423"/>
      <c r="Z159" s="1423"/>
      <c r="AA159" s="1423"/>
      <c r="AB159" s="1423"/>
      <c r="AC159" s="1423"/>
      <c r="AD159" s="1424"/>
    </row>
    <row r="160" spans="1:46" s="41" customFormat="1" ht="43.5" x14ac:dyDescent="0.25">
      <c r="A160" s="599"/>
      <c r="B160" s="600"/>
      <c r="C160" s="601"/>
      <c r="D160" s="836" t="s">
        <v>442</v>
      </c>
      <c r="E160" s="832" t="s">
        <v>239</v>
      </c>
      <c r="F160" s="819">
        <v>401</v>
      </c>
      <c r="G160" s="819">
        <v>2013</v>
      </c>
      <c r="H160" s="820">
        <v>2018</v>
      </c>
      <c r="I160" s="824">
        <f t="shared" ref="I160:I211" si="19">J160+K160+L160+SUM(R160:AD160)</f>
        <v>580000</v>
      </c>
      <c r="J160" s="208">
        <v>20600</v>
      </c>
      <c r="K160" s="512">
        <v>12700</v>
      </c>
      <c r="L160" s="486">
        <f t="shared" ref="L160:L211" si="20">M160+N160+O160+P160+Q160</f>
        <v>100000</v>
      </c>
      <c r="M160" s="308">
        <v>0</v>
      </c>
      <c r="N160" s="309">
        <v>100000</v>
      </c>
      <c r="O160" s="309">
        <v>0</v>
      </c>
      <c r="P160" s="210">
        <v>0</v>
      </c>
      <c r="Q160" s="512">
        <v>0</v>
      </c>
      <c r="R160" s="329">
        <v>150000</v>
      </c>
      <c r="S160" s="325">
        <v>0</v>
      </c>
      <c r="T160" s="210">
        <v>0</v>
      </c>
      <c r="U160" s="232">
        <v>0</v>
      </c>
      <c r="V160" s="324">
        <v>160000</v>
      </c>
      <c r="W160" s="325">
        <v>0</v>
      </c>
      <c r="X160" s="210">
        <v>0</v>
      </c>
      <c r="Y160" s="512">
        <v>0</v>
      </c>
      <c r="Z160" s="329">
        <v>136700</v>
      </c>
      <c r="AA160" s="325">
        <v>0</v>
      </c>
      <c r="AB160" s="210">
        <v>0</v>
      </c>
      <c r="AC160" s="232">
        <v>0</v>
      </c>
      <c r="AD160" s="222">
        <v>0</v>
      </c>
      <c r="AE160" s="685"/>
      <c r="AF160" s="685"/>
      <c r="AG160" s="685"/>
      <c r="AH160" s="685"/>
      <c r="AI160" s="685"/>
      <c r="AJ160" s="685"/>
      <c r="AK160" s="685"/>
      <c r="AL160" s="685"/>
      <c r="AM160" s="685"/>
      <c r="AN160" s="685"/>
      <c r="AO160" s="685"/>
      <c r="AP160" s="685"/>
      <c r="AQ160" s="685"/>
      <c r="AR160" s="685"/>
      <c r="AS160" s="685"/>
      <c r="AT160" s="685"/>
    </row>
    <row r="161" spans="1:46" s="42" customFormat="1" ht="32.25" customHeight="1" x14ac:dyDescent="0.25">
      <c r="A161" s="599"/>
      <c r="B161" s="600"/>
      <c r="C161" s="601"/>
      <c r="D161" s="837" t="s">
        <v>443</v>
      </c>
      <c r="E161" s="833" t="s">
        <v>239</v>
      </c>
      <c r="F161" s="723">
        <v>401</v>
      </c>
      <c r="G161" s="723">
        <v>2016</v>
      </c>
      <c r="H161" s="821">
        <v>2019</v>
      </c>
      <c r="I161" s="510">
        <f>J161+K161+L161+SUM(R161:AD161)</f>
        <v>80000</v>
      </c>
      <c r="J161" s="215">
        <v>0</v>
      </c>
      <c r="K161" s="214">
        <v>0</v>
      </c>
      <c r="L161" s="310">
        <f>M161+N161+O161+P161+Q161</f>
        <v>4000</v>
      </c>
      <c r="M161" s="305">
        <v>0</v>
      </c>
      <c r="N161" s="306">
        <v>4000</v>
      </c>
      <c r="O161" s="306">
        <v>0</v>
      </c>
      <c r="P161" s="217">
        <v>0</v>
      </c>
      <c r="Q161" s="214">
        <v>0</v>
      </c>
      <c r="R161" s="326">
        <v>38000</v>
      </c>
      <c r="S161" s="320">
        <v>0</v>
      </c>
      <c r="T161" s="217">
        <v>0</v>
      </c>
      <c r="U161" s="218">
        <v>0</v>
      </c>
      <c r="V161" s="319">
        <v>38000</v>
      </c>
      <c r="W161" s="320">
        <v>0</v>
      </c>
      <c r="X161" s="217">
        <v>0</v>
      </c>
      <c r="Y161" s="214">
        <v>0</v>
      </c>
      <c r="Z161" s="326">
        <v>0</v>
      </c>
      <c r="AA161" s="320">
        <v>0</v>
      </c>
      <c r="AB161" s="217">
        <v>0</v>
      </c>
      <c r="AC161" s="218">
        <v>0</v>
      </c>
      <c r="AD161" s="219">
        <v>0</v>
      </c>
      <c r="AE161" s="685"/>
      <c r="AF161" s="685"/>
      <c r="AG161" s="685"/>
      <c r="AH161" s="685"/>
      <c r="AI161" s="685"/>
      <c r="AJ161" s="685"/>
      <c r="AK161" s="685"/>
      <c r="AL161" s="685"/>
      <c r="AM161" s="685"/>
      <c r="AN161" s="685"/>
      <c r="AO161" s="685"/>
      <c r="AP161" s="685"/>
      <c r="AQ161" s="685"/>
      <c r="AR161" s="685"/>
      <c r="AS161" s="685"/>
      <c r="AT161" s="685"/>
    </row>
    <row r="162" spans="1:46" s="42" customFormat="1" ht="30" customHeight="1" x14ac:dyDescent="0.25">
      <c r="A162" s="599"/>
      <c r="B162" s="600"/>
      <c r="C162" s="601"/>
      <c r="D162" s="837" t="s">
        <v>444</v>
      </c>
      <c r="E162" s="833" t="s">
        <v>239</v>
      </c>
      <c r="F162" s="723">
        <v>401</v>
      </c>
      <c r="G162" s="723">
        <v>2011</v>
      </c>
      <c r="H162" s="821">
        <v>2018</v>
      </c>
      <c r="I162" s="825">
        <f>J162+K162+L162+SUM(R162:AD162)</f>
        <v>180000</v>
      </c>
      <c r="J162" s="215">
        <v>0</v>
      </c>
      <c r="K162" s="214">
        <v>0</v>
      </c>
      <c r="L162" s="826">
        <f>M162+N162+O162+P162+Q162</f>
        <v>0</v>
      </c>
      <c r="M162" s="305">
        <v>0</v>
      </c>
      <c r="N162" s="315">
        <v>0</v>
      </c>
      <c r="O162" s="306">
        <v>0</v>
      </c>
      <c r="P162" s="217">
        <v>0</v>
      </c>
      <c r="Q162" s="214">
        <v>0</v>
      </c>
      <c r="R162" s="827">
        <v>15000</v>
      </c>
      <c r="S162" s="320">
        <v>0</v>
      </c>
      <c r="T162" s="217">
        <v>0</v>
      </c>
      <c r="U162" s="236">
        <v>25000</v>
      </c>
      <c r="V162" s="333">
        <v>30000</v>
      </c>
      <c r="W162" s="320">
        <v>0</v>
      </c>
      <c r="X162" s="217">
        <v>0</v>
      </c>
      <c r="Y162" s="676">
        <v>70000</v>
      </c>
      <c r="Z162" s="827">
        <v>15000</v>
      </c>
      <c r="AA162" s="320">
        <v>0</v>
      </c>
      <c r="AB162" s="217">
        <v>0</v>
      </c>
      <c r="AC162" s="236">
        <v>25000</v>
      </c>
      <c r="AD162" s="219">
        <v>0</v>
      </c>
      <c r="AE162" s="685"/>
      <c r="AF162" s="685"/>
      <c r="AG162" s="685"/>
      <c r="AH162" s="685"/>
      <c r="AI162" s="685"/>
      <c r="AJ162" s="685"/>
      <c r="AK162" s="685"/>
      <c r="AL162" s="685"/>
      <c r="AM162" s="685"/>
      <c r="AN162" s="685"/>
      <c r="AO162" s="685"/>
      <c r="AP162" s="685"/>
      <c r="AQ162" s="685"/>
      <c r="AR162" s="685"/>
      <c r="AS162" s="685"/>
      <c r="AT162" s="685"/>
    </row>
    <row r="163" spans="1:46" s="58" customFormat="1" ht="28.5" customHeight="1" x14ac:dyDescent="0.25">
      <c r="A163" s="599"/>
      <c r="B163" s="600"/>
      <c r="C163" s="601"/>
      <c r="D163" s="838" t="s">
        <v>445</v>
      </c>
      <c r="E163" s="833" t="s">
        <v>239</v>
      </c>
      <c r="F163" s="723">
        <v>401</v>
      </c>
      <c r="G163" s="723">
        <v>2016</v>
      </c>
      <c r="H163" s="821">
        <v>2018</v>
      </c>
      <c r="I163" s="510">
        <f>J163+K163+L163+SUM(R163:AD163)</f>
        <v>40000</v>
      </c>
      <c r="J163" s="215">
        <v>0</v>
      </c>
      <c r="K163" s="214">
        <v>0</v>
      </c>
      <c r="L163" s="310">
        <f>M163+N163+O163+P163+Q163</f>
        <v>20000</v>
      </c>
      <c r="M163" s="305">
        <v>0</v>
      </c>
      <c r="N163" s="306">
        <v>20000</v>
      </c>
      <c r="O163" s="306">
        <v>0</v>
      </c>
      <c r="P163" s="217">
        <v>0</v>
      </c>
      <c r="Q163" s="214">
        <v>0</v>
      </c>
      <c r="R163" s="326">
        <v>20000</v>
      </c>
      <c r="S163" s="320">
        <v>0</v>
      </c>
      <c r="T163" s="217">
        <v>0</v>
      </c>
      <c r="U163" s="218">
        <v>0</v>
      </c>
      <c r="V163" s="319">
        <v>0</v>
      </c>
      <c r="W163" s="320">
        <v>0</v>
      </c>
      <c r="X163" s="217">
        <v>0</v>
      </c>
      <c r="Y163" s="214">
        <v>0</v>
      </c>
      <c r="Z163" s="326">
        <v>0</v>
      </c>
      <c r="AA163" s="320">
        <v>0</v>
      </c>
      <c r="AB163" s="217">
        <v>0</v>
      </c>
      <c r="AC163" s="218">
        <v>0</v>
      </c>
      <c r="AD163" s="219">
        <v>0</v>
      </c>
      <c r="AE163" s="685"/>
      <c r="AF163" s="685"/>
      <c r="AG163" s="685"/>
      <c r="AH163" s="685"/>
      <c r="AI163" s="685"/>
      <c r="AJ163" s="685"/>
      <c r="AK163" s="685"/>
      <c r="AL163" s="685"/>
      <c r="AM163" s="685"/>
      <c r="AN163" s="685"/>
      <c r="AO163" s="685"/>
      <c r="AP163" s="685"/>
      <c r="AQ163" s="685"/>
      <c r="AR163" s="685"/>
      <c r="AS163" s="685"/>
      <c r="AT163" s="685"/>
    </row>
    <row r="164" spans="1:46" s="58" customFormat="1" ht="42.75" customHeight="1" x14ac:dyDescent="0.25">
      <c r="A164" s="599"/>
      <c r="B164" s="600"/>
      <c r="C164" s="601"/>
      <c r="D164" s="838" t="s">
        <v>446</v>
      </c>
      <c r="E164" s="833" t="s">
        <v>239</v>
      </c>
      <c r="F164" s="723">
        <v>401</v>
      </c>
      <c r="G164" s="723">
        <v>2016</v>
      </c>
      <c r="H164" s="821">
        <v>2017</v>
      </c>
      <c r="I164" s="510">
        <f>J164+K164+L164+SUM(R164:AD164)</f>
        <v>90000</v>
      </c>
      <c r="J164" s="215">
        <v>0</v>
      </c>
      <c r="K164" s="214">
        <v>0</v>
      </c>
      <c r="L164" s="310">
        <f>M164+N164+O164+P164+Q164</f>
        <v>10000</v>
      </c>
      <c r="M164" s="305">
        <v>0</v>
      </c>
      <c r="N164" s="306">
        <v>10000</v>
      </c>
      <c r="O164" s="306">
        <v>0</v>
      </c>
      <c r="P164" s="217">
        <v>0</v>
      </c>
      <c r="Q164" s="214">
        <v>0</v>
      </c>
      <c r="R164" s="326">
        <v>80000</v>
      </c>
      <c r="S164" s="320">
        <v>0</v>
      </c>
      <c r="T164" s="217">
        <v>0</v>
      </c>
      <c r="U164" s="218">
        <v>0</v>
      </c>
      <c r="V164" s="319">
        <v>0</v>
      </c>
      <c r="W164" s="320">
        <v>0</v>
      </c>
      <c r="X164" s="217">
        <v>0</v>
      </c>
      <c r="Y164" s="214">
        <v>0</v>
      </c>
      <c r="Z164" s="326">
        <v>0</v>
      </c>
      <c r="AA164" s="320">
        <v>0</v>
      </c>
      <c r="AB164" s="217">
        <v>0</v>
      </c>
      <c r="AC164" s="218">
        <v>0</v>
      </c>
      <c r="AD164" s="219">
        <v>0</v>
      </c>
      <c r="AE164" s="685"/>
      <c r="AF164" s="685"/>
      <c r="AG164" s="685"/>
      <c r="AH164" s="685"/>
      <c r="AI164" s="685"/>
      <c r="AJ164" s="685"/>
      <c r="AK164" s="685"/>
      <c r="AL164" s="685"/>
      <c r="AM164" s="685"/>
      <c r="AN164" s="685"/>
      <c r="AO164" s="685"/>
      <c r="AP164" s="685"/>
      <c r="AQ164" s="685"/>
      <c r="AR164" s="685"/>
      <c r="AS164" s="685"/>
      <c r="AT164" s="685"/>
    </row>
    <row r="165" spans="1:46" s="42" customFormat="1" ht="25.5" customHeight="1" x14ac:dyDescent="0.25">
      <c r="A165" s="599"/>
      <c r="B165" s="600"/>
      <c r="C165" s="601"/>
      <c r="D165" s="837" t="s">
        <v>447</v>
      </c>
      <c r="E165" s="833" t="s">
        <v>239</v>
      </c>
      <c r="F165" s="723">
        <v>401</v>
      </c>
      <c r="G165" s="723">
        <v>2016</v>
      </c>
      <c r="H165" s="821">
        <v>2016</v>
      </c>
      <c r="I165" s="219">
        <f t="shared" si="19"/>
        <v>4000</v>
      </c>
      <c r="J165" s="215">
        <v>0</v>
      </c>
      <c r="K165" s="214">
        <v>0</v>
      </c>
      <c r="L165" s="310">
        <f t="shared" si="20"/>
        <v>4000</v>
      </c>
      <c r="M165" s="305">
        <v>0</v>
      </c>
      <c r="N165" s="306">
        <v>4000</v>
      </c>
      <c r="O165" s="306">
        <v>0</v>
      </c>
      <c r="P165" s="217">
        <v>0</v>
      </c>
      <c r="Q165" s="214">
        <v>0</v>
      </c>
      <c r="R165" s="326">
        <v>0</v>
      </c>
      <c r="S165" s="320">
        <v>0</v>
      </c>
      <c r="T165" s="217">
        <v>0</v>
      </c>
      <c r="U165" s="218">
        <v>0</v>
      </c>
      <c r="V165" s="319">
        <v>0</v>
      </c>
      <c r="W165" s="320">
        <v>0</v>
      </c>
      <c r="X165" s="217">
        <v>0</v>
      </c>
      <c r="Y165" s="214">
        <v>0</v>
      </c>
      <c r="Z165" s="326">
        <v>0</v>
      </c>
      <c r="AA165" s="320">
        <v>0</v>
      </c>
      <c r="AB165" s="217">
        <v>0</v>
      </c>
      <c r="AC165" s="218">
        <v>0</v>
      </c>
      <c r="AD165" s="219">
        <v>0</v>
      </c>
      <c r="AE165" s="685"/>
      <c r="AF165" s="685"/>
      <c r="AG165" s="685"/>
      <c r="AH165" s="685"/>
      <c r="AI165" s="685"/>
      <c r="AJ165" s="685"/>
      <c r="AK165" s="685"/>
      <c r="AL165" s="685"/>
      <c r="AM165" s="685"/>
      <c r="AN165" s="685"/>
      <c r="AO165" s="685"/>
      <c r="AP165" s="685"/>
      <c r="AQ165" s="685"/>
      <c r="AR165" s="685"/>
      <c r="AS165" s="685"/>
      <c r="AT165" s="685"/>
    </row>
    <row r="166" spans="1:46" s="42" customFormat="1" ht="25.5" customHeight="1" x14ac:dyDescent="0.25">
      <c r="A166" s="599"/>
      <c r="B166" s="600"/>
      <c r="C166" s="601"/>
      <c r="D166" s="837" t="s">
        <v>448</v>
      </c>
      <c r="E166" s="833" t="s">
        <v>239</v>
      </c>
      <c r="F166" s="723">
        <v>401</v>
      </c>
      <c r="G166" s="723">
        <v>2013</v>
      </c>
      <c r="H166" s="821">
        <v>2016</v>
      </c>
      <c r="I166" s="219">
        <f t="shared" si="19"/>
        <v>118000</v>
      </c>
      <c r="J166" s="215">
        <v>7200</v>
      </c>
      <c r="K166" s="214">
        <v>17300</v>
      </c>
      <c r="L166" s="310">
        <f t="shared" si="20"/>
        <v>93500</v>
      </c>
      <c r="M166" s="305">
        <v>0</v>
      </c>
      <c r="N166" s="306">
        <v>93500</v>
      </c>
      <c r="O166" s="306">
        <v>0</v>
      </c>
      <c r="P166" s="217">
        <v>0</v>
      </c>
      <c r="Q166" s="214">
        <v>0</v>
      </c>
      <c r="R166" s="326">
        <v>0</v>
      </c>
      <c r="S166" s="320">
        <v>0</v>
      </c>
      <c r="T166" s="217">
        <v>0</v>
      </c>
      <c r="U166" s="218">
        <v>0</v>
      </c>
      <c r="V166" s="319">
        <v>0</v>
      </c>
      <c r="W166" s="320">
        <v>0</v>
      </c>
      <c r="X166" s="217">
        <v>0</v>
      </c>
      <c r="Y166" s="214">
        <v>0</v>
      </c>
      <c r="Z166" s="326">
        <v>0</v>
      </c>
      <c r="AA166" s="320">
        <v>0</v>
      </c>
      <c r="AB166" s="217">
        <v>0</v>
      </c>
      <c r="AC166" s="218">
        <v>0</v>
      </c>
      <c r="AD166" s="219">
        <v>0</v>
      </c>
      <c r="AE166" s="685"/>
      <c r="AF166" s="685"/>
      <c r="AG166" s="685"/>
      <c r="AH166" s="685"/>
      <c r="AI166" s="685"/>
      <c r="AJ166" s="685"/>
      <c r="AK166" s="685"/>
      <c r="AL166" s="685"/>
      <c r="AM166" s="685"/>
      <c r="AN166" s="685"/>
      <c r="AO166" s="685"/>
      <c r="AP166" s="685"/>
      <c r="AQ166" s="685"/>
      <c r="AR166" s="685"/>
      <c r="AS166" s="685"/>
      <c r="AT166" s="685"/>
    </row>
    <row r="167" spans="1:46" s="42" customFormat="1" ht="25.5" customHeight="1" x14ac:dyDescent="0.25">
      <c r="A167" s="599"/>
      <c r="B167" s="600"/>
      <c r="C167" s="601"/>
      <c r="D167" s="839" t="s">
        <v>449</v>
      </c>
      <c r="E167" s="833" t="s">
        <v>239</v>
      </c>
      <c r="F167" s="723">
        <v>401</v>
      </c>
      <c r="G167" s="723">
        <v>2015</v>
      </c>
      <c r="H167" s="821">
        <v>2016</v>
      </c>
      <c r="I167" s="219">
        <f t="shared" si="19"/>
        <v>4000</v>
      </c>
      <c r="J167" s="215">
        <v>0</v>
      </c>
      <c r="K167" s="214">
        <v>250</v>
      </c>
      <c r="L167" s="310">
        <f t="shared" si="20"/>
        <v>3750</v>
      </c>
      <c r="M167" s="305">
        <v>0</v>
      </c>
      <c r="N167" s="306">
        <v>0</v>
      </c>
      <c r="O167" s="306">
        <v>0</v>
      </c>
      <c r="P167" s="217">
        <v>0</v>
      </c>
      <c r="Q167" s="214">
        <v>3750</v>
      </c>
      <c r="R167" s="326">
        <v>0</v>
      </c>
      <c r="S167" s="320">
        <v>0</v>
      </c>
      <c r="T167" s="217">
        <v>0</v>
      </c>
      <c r="U167" s="218">
        <v>0</v>
      </c>
      <c r="V167" s="319">
        <v>0</v>
      </c>
      <c r="W167" s="320">
        <v>0</v>
      </c>
      <c r="X167" s="217">
        <v>0</v>
      </c>
      <c r="Y167" s="214">
        <v>0</v>
      </c>
      <c r="Z167" s="326">
        <v>0</v>
      </c>
      <c r="AA167" s="320">
        <v>0</v>
      </c>
      <c r="AB167" s="217">
        <v>0</v>
      </c>
      <c r="AC167" s="218">
        <v>0</v>
      </c>
      <c r="AD167" s="219">
        <v>0</v>
      </c>
      <c r="AE167" s="685"/>
      <c r="AF167" s="685"/>
      <c r="AG167" s="685"/>
      <c r="AH167" s="685"/>
      <c r="AI167" s="685"/>
      <c r="AJ167" s="685"/>
      <c r="AK167" s="685"/>
      <c r="AL167" s="685"/>
      <c r="AM167" s="685"/>
      <c r="AN167" s="685"/>
      <c r="AO167" s="685"/>
      <c r="AP167" s="685"/>
      <c r="AQ167" s="685"/>
      <c r="AR167" s="685"/>
      <c r="AS167" s="685"/>
      <c r="AT167" s="685"/>
    </row>
    <row r="168" spans="1:46" s="42" customFormat="1" ht="28.5" customHeight="1" x14ac:dyDescent="0.25">
      <c r="A168" s="599"/>
      <c r="B168" s="600"/>
      <c r="C168" s="601"/>
      <c r="D168" s="839" t="s">
        <v>450</v>
      </c>
      <c r="E168" s="833" t="s">
        <v>239</v>
      </c>
      <c r="F168" s="723">
        <v>401</v>
      </c>
      <c r="G168" s="723">
        <v>2016</v>
      </c>
      <c r="H168" s="821">
        <v>2017</v>
      </c>
      <c r="I168" s="219">
        <f t="shared" si="19"/>
        <v>2500</v>
      </c>
      <c r="J168" s="215">
        <v>0</v>
      </c>
      <c r="K168" s="214">
        <v>0</v>
      </c>
      <c r="L168" s="310">
        <f t="shared" si="20"/>
        <v>2500</v>
      </c>
      <c r="M168" s="305">
        <v>0</v>
      </c>
      <c r="N168" s="306">
        <v>0</v>
      </c>
      <c r="O168" s="306">
        <v>0</v>
      </c>
      <c r="P168" s="217">
        <v>0</v>
      </c>
      <c r="Q168" s="214">
        <v>2500</v>
      </c>
      <c r="R168" s="326">
        <v>0</v>
      </c>
      <c r="S168" s="320">
        <v>0</v>
      </c>
      <c r="T168" s="217">
        <v>0</v>
      </c>
      <c r="U168" s="218">
        <v>0</v>
      </c>
      <c r="V168" s="319">
        <v>0</v>
      </c>
      <c r="W168" s="320">
        <v>0</v>
      </c>
      <c r="X168" s="217">
        <v>0</v>
      </c>
      <c r="Y168" s="214">
        <v>0</v>
      </c>
      <c r="Z168" s="326">
        <v>0</v>
      </c>
      <c r="AA168" s="320">
        <v>0</v>
      </c>
      <c r="AB168" s="217">
        <v>0</v>
      </c>
      <c r="AC168" s="218">
        <v>0</v>
      </c>
      <c r="AD168" s="219">
        <v>0</v>
      </c>
      <c r="AE168" s="685"/>
      <c r="AF168" s="685"/>
      <c r="AG168" s="685"/>
      <c r="AH168" s="685"/>
      <c r="AI168" s="685"/>
      <c r="AJ168" s="685"/>
      <c r="AK168" s="685"/>
      <c r="AL168" s="685"/>
      <c r="AM168" s="685"/>
      <c r="AN168" s="685"/>
      <c r="AO168" s="685"/>
      <c r="AP168" s="685"/>
      <c r="AQ168" s="685"/>
      <c r="AR168" s="685"/>
      <c r="AS168" s="685"/>
      <c r="AT168" s="685"/>
    </row>
    <row r="169" spans="1:46" s="42" customFormat="1" ht="25.5" customHeight="1" x14ac:dyDescent="0.25">
      <c r="A169" s="599"/>
      <c r="B169" s="600"/>
      <c r="C169" s="601"/>
      <c r="D169" s="840" t="s">
        <v>451</v>
      </c>
      <c r="E169" s="833" t="s">
        <v>239</v>
      </c>
      <c r="F169" s="723">
        <v>401</v>
      </c>
      <c r="G169" s="723">
        <v>2016</v>
      </c>
      <c r="H169" s="821">
        <v>2017</v>
      </c>
      <c r="I169" s="219">
        <f t="shared" si="19"/>
        <v>35000</v>
      </c>
      <c r="J169" s="215">
        <v>0</v>
      </c>
      <c r="K169" s="214">
        <v>0</v>
      </c>
      <c r="L169" s="310">
        <f t="shared" si="20"/>
        <v>35000</v>
      </c>
      <c r="M169" s="305">
        <v>0</v>
      </c>
      <c r="N169" s="306">
        <v>35000</v>
      </c>
      <c r="O169" s="306">
        <v>0</v>
      </c>
      <c r="P169" s="217">
        <v>0</v>
      </c>
      <c r="Q169" s="214">
        <v>0</v>
      </c>
      <c r="R169" s="326">
        <v>0</v>
      </c>
      <c r="S169" s="320">
        <v>0</v>
      </c>
      <c r="T169" s="217">
        <v>0</v>
      </c>
      <c r="U169" s="218">
        <v>0</v>
      </c>
      <c r="V169" s="319">
        <v>0</v>
      </c>
      <c r="W169" s="320">
        <v>0</v>
      </c>
      <c r="X169" s="217">
        <v>0</v>
      </c>
      <c r="Y169" s="214">
        <v>0</v>
      </c>
      <c r="Z169" s="326">
        <v>0</v>
      </c>
      <c r="AA169" s="320">
        <v>0</v>
      </c>
      <c r="AB169" s="217">
        <v>0</v>
      </c>
      <c r="AC169" s="218">
        <v>0</v>
      </c>
      <c r="AD169" s="219">
        <v>0</v>
      </c>
      <c r="AE169" s="685"/>
      <c r="AF169" s="685"/>
      <c r="AG169" s="685"/>
      <c r="AH169" s="685"/>
      <c r="AI169" s="685"/>
      <c r="AJ169" s="685"/>
      <c r="AK169" s="685"/>
      <c r="AL169" s="685"/>
      <c r="AM169" s="685"/>
      <c r="AN169" s="685"/>
      <c r="AO169" s="685"/>
      <c r="AP169" s="685"/>
      <c r="AQ169" s="685"/>
      <c r="AR169" s="685"/>
      <c r="AS169" s="685"/>
      <c r="AT169" s="685"/>
    </row>
    <row r="170" spans="1:46" s="42" customFormat="1" ht="25.5" customHeight="1" x14ac:dyDescent="0.25">
      <c r="A170" s="599"/>
      <c r="B170" s="600"/>
      <c r="C170" s="601"/>
      <c r="D170" s="839" t="s">
        <v>452</v>
      </c>
      <c r="E170" s="833" t="s">
        <v>239</v>
      </c>
      <c r="F170" s="723">
        <v>401</v>
      </c>
      <c r="G170" s="723">
        <v>2016</v>
      </c>
      <c r="H170" s="821">
        <v>2017</v>
      </c>
      <c r="I170" s="219">
        <f t="shared" si="19"/>
        <v>40000</v>
      </c>
      <c r="J170" s="215">
        <v>0</v>
      </c>
      <c r="K170" s="214">
        <v>0</v>
      </c>
      <c r="L170" s="310">
        <f t="shared" si="20"/>
        <v>20000</v>
      </c>
      <c r="M170" s="305">
        <v>0</v>
      </c>
      <c r="N170" s="306">
        <v>20000</v>
      </c>
      <c r="O170" s="306">
        <v>0</v>
      </c>
      <c r="P170" s="217">
        <v>0</v>
      </c>
      <c r="Q170" s="214">
        <v>0</v>
      </c>
      <c r="R170" s="326">
        <v>20000</v>
      </c>
      <c r="S170" s="320">
        <v>0</v>
      </c>
      <c r="T170" s="217">
        <v>0</v>
      </c>
      <c r="U170" s="218">
        <v>0</v>
      </c>
      <c r="V170" s="319">
        <v>0</v>
      </c>
      <c r="W170" s="320">
        <v>0</v>
      </c>
      <c r="X170" s="217">
        <v>0</v>
      </c>
      <c r="Y170" s="214">
        <v>0</v>
      </c>
      <c r="Z170" s="326">
        <v>0</v>
      </c>
      <c r="AA170" s="320">
        <v>0</v>
      </c>
      <c r="AB170" s="217">
        <v>0</v>
      </c>
      <c r="AC170" s="218">
        <v>0</v>
      </c>
      <c r="AD170" s="219">
        <v>0</v>
      </c>
      <c r="AE170" s="685"/>
      <c r="AF170" s="685"/>
      <c r="AG170" s="685"/>
      <c r="AH170" s="685"/>
      <c r="AI170" s="685"/>
      <c r="AJ170" s="685"/>
      <c r="AK170" s="685"/>
      <c r="AL170" s="685"/>
      <c r="AM170" s="685"/>
      <c r="AN170" s="685"/>
      <c r="AO170" s="685"/>
      <c r="AP170" s="685"/>
      <c r="AQ170" s="685"/>
      <c r="AR170" s="685"/>
      <c r="AS170" s="685"/>
      <c r="AT170" s="685"/>
    </row>
    <row r="171" spans="1:46" s="42" customFormat="1" ht="30.75" customHeight="1" x14ac:dyDescent="0.25">
      <c r="A171" s="599"/>
      <c r="B171" s="600"/>
      <c r="C171" s="601"/>
      <c r="D171" s="839" t="s">
        <v>453</v>
      </c>
      <c r="E171" s="833" t="s">
        <v>239</v>
      </c>
      <c r="F171" s="723">
        <v>401</v>
      </c>
      <c r="G171" s="723">
        <v>2015</v>
      </c>
      <c r="H171" s="821">
        <v>2016</v>
      </c>
      <c r="I171" s="219">
        <f t="shared" si="19"/>
        <v>18000</v>
      </c>
      <c r="J171" s="215">
        <v>0</v>
      </c>
      <c r="K171" s="214">
        <v>0</v>
      </c>
      <c r="L171" s="310">
        <f t="shared" si="20"/>
        <v>7000</v>
      </c>
      <c r="M171" s="305">
        <v>0</v>
      </c>
      <c r="N171" s="306">
        <v>7000</v>
      </c>
      <c r="O171" s="306">
        <v>0</v>
      </c>
      <c r="P171" s="217">
        <v>0</v>
      </c>
      <c r="Q171" s="214">
        <v>0</v>
      </c>
      <c r="R171" s="326">
        <v>7000</v>
      </c>
      <c r="S171" s="320">
        <v>0</v>
      </c>
      <c r="T171" s="217">
        <v>0</v>
      </c>
      <c r="U171" s="218">
        <v>0</v>
      </c>
      <c r="V171" s="319">
        <v>4000</v>
      </c>
      <c r="W171" s="320">
        <v>0</v>
      </c>
      <c r="X171" s="217">
        <v>0</v>
      </c>
      <c r="Y171" s="214">
        <v>0</v>
      </c>
      <c r="Z171" s="326">
        <v>0</v>
      </c>
      <c r="AA171" s="320">
        <v>0</v>
      </c>
      <c r="AB171" s="217">
        <v>0</v>
      </c>
      <c r="AC171" s="218">
        <v>0</v>
      </c>
      <c r="AD171" s="219">
        <v>0</v>
      </c>
      <c r="AE171" s="685"/>
      <c r="AF171" s="685"/>
      <c r="AG171" s="685"/>
      <c r="AH171" s="685"/>
      <c r="AI171" s="685"/>
      <c r="AJ171" s="685"/>
      <c r="AK171" s="685"/>
      <c r="AL171" s="685"/>
      <c r="AM171" s="685"/>
      <c r="AN171" s="685"/>
      <c r="AO171" s="685"/>
      <c r="AP171" s="685"/>
      <c r="AQ171" s="685"/>
      <c r="AR171" s="685"/>
      <c r="AS171" s="685"/>
      <c r="AT171" s="685"/>
    </row>
    <row r="172" spans="1:46" s="42" customFormat="1" ht="30.75" customHeight="1" x14ac:dyDescent="0.25">
      <c r="A172" s="599"/>
      <c r="B172" s="600"/>
      <c r="C172" s="601"/>
      <c r="D172" s="839" t="s">
        <v>454</v>
      </c>
      <c r="E172" s="833" t="s">
        <v>239</v>
      </c>
      <c r="F172" s="723">
        <v>401</v>
      </c>
      <c r="G172" s="723">
        <v>2016</v>
      </c>
      <c r="H172" s="821">
        <v>2019</v>
      </c>
      <c r="I172" s="219">
        <f t="shared" si="19"/>
        <v>24000</v>
      </c>
      <c r="J172" s="215">
        <v>0</v>
      </c>
      <c r="K172" s="214">
        <v>0</v>
      </c>
      <c r="L172" s="310">
        <f t="shared" si="20"/>
        <v>6000</v>
      </c>
      <c r="M172" s="305">
        <v>0</v>
      </c>
      <c r="N172" s="306">
        <v>6000</v>
      </c>
      <c r="O172" s="306">
        <v>0</v>
      </c>
      <c r="P172" s="217">
        <v>0</v>
      </c>
      <c r="Q172" s="214">
        <v>0</v>
      </c>
      <c r="R172" s="326">
        <v>6000</v>
      </c>
      <c r="S172" s="320">
        <v>0</v>
      </c>
      <c r="T172" s="217">
        <v>0</v>
      </c>
      <c r="U172" s="218">
        <v>0</v>
      </c>
      <c r="V172" s="319">
        <v>6000</v>
      </c>
      <c r="W172" s="320">
        <v>0</v>
      </c>
      <c r="X172" s="217">
        <v>0</v>
      </c>
      <c r="Y172" s="214">
        <v>0</v>
      </c>
      <c r="Z172" s="326">
        <v>6000</v>
      </c>
      <c r="AA172" s="320">
        <v>0</v>
      </c>
      <c r="AB172" s="217">
        <v>0</v>
      </c>
      <c r="AC172" s="218">
        <v>0</v>
      </c>
      <c r="AD172" s="219">
        <v>0</v>
      </c>
      <c r="AE172" s="685"/>
      <c r="AF172" s="685"/>
      <c r="AG172" s="685"/>
      <c r="AH172" s="685"/>
      <c r="AI172" s="685"/>
      <c r="AJ172" s="685"/>
      <c r="AK172" s="685"/>
      <c r="AL172" s="685"/>
      <c r="AM172" s="685"/>
      <c r="AN172" s="685"/>
      <c r="AO172" s="685"/>
      <c r="AP172" s="685"/>
      <c r="AQ172" s="685"/>
      <c r="AR172" s="685"/>
      <c r="AS172" s="685"/>
      <c r="AT172" s="685"/>
    </row>
    <row r="173" spans="1:46" s="42" customFormat="1" ht="28.5" customHeight="1" x14ac:dyDescent="0.25">
      <c r="A173" s="599"/>
      <c r="B173" s="600"/>
      <c r="C173" s="601"/>
      <c r="D173" s="839" t="s">
        <v>455</v>
      </c>
      <c r="E173" s="833" t="s">
        <v>239</v>
      </c>
      <c r="F173" s="723">
        <v>401</v>
      </c>
      <c r="G173" s="723">
        <v>2016</v>
      </c>
      <c r="H173" s="821">
        <v>2016</v>
      </c>
      <c r="I173" s="219">
        <f t="shared" si="19"/>
        <v>1500</v>
      </c>
      <c r="J173" s="215">
        <v>0</v>
      </c>
      <c r="K173" s="214">
        <v>0</v>
      </c>
      <c r="L173" s="310">
        <f t="shared" si="20"/>
        <v>1500</v>
      </c>
      <c r="M173" s="305">
        <v>0</v>
      </c>
      <c r="N173" s="306">
        <v>0</v>
      </c>
      <c r="O173" s="306">
        <v>0</v>
      </c>
      <c r="P173" s="217">
        <v>0</v>
      </c>
      <c r="Q173" s="214">
        <v>1500</v>
      </c>
      <c r="R173" s="326">
        <v>0</v>
      </c>
      <c r="S173" s="320">
        <v>0</v>
      </c>
      <c r="T173" s="217">
        <v>0</v>
      </c>
      <c r="U173" s="218">
        <v>0</v>
      </c>
      <c r="V173" s="319">
        <v>0</v>
      </c>
      <c r="W173" s="320">
        <v>0</v>
      </c>
      <c r="X173" s="217">
        <v>0</v>
      </c>
      <c r="Y173" s="214">
        <v>0</v>
      </c>
      <c r="Z173" s="326">
        <v>0</v>
      </c>
      <c r="AA173" s="320">
        <v>0</v>
      </c>
      <c r="AB173" s="217">
        <v>0</v>
      </c>
      <c r="AC173" s="218">
        <v>0</v>
      </c>
      <c r="AD173" s="219">
        <v>0</v>
      </c>
      <c r="AE173" s="685"/>
      <c r="AF173" s="685"/>
      <c r="AG173" s="685"/>
      <c r="AH173" s="685"/>
      <c r="AI173" s="685"/>
      <c r="AJ173" s="685"/>
      <c r="AK173" s="685"/>
      <c r="AL173" s="685"/>
      <c r="AM173" s="685"/>
      <c r="AN173" s="685"/>
      <c r="AO173" s="685"/>
      <c r="AP173" s="685"/>
      <c r="AQ173" s="685"/>
      <c r="AR173" s="685"/>
      <c r="AS173" s="685"/>
      <c r="AT173" s="685"/>
    </row>
    <row r="174" spans="1:46" s="42" customFormat="1" ht="30.75" customHeight="1" x14ac:dyDescent="0.25">
      <c r="A174" s="599"/>
      <c r="B174" s="600"/>
      <c r="C174" s="601"/>
      <c r="D174" s="839" t="s">
        <v>456</v>
      </c>
      <c r="E174" s="833" t="s">
        <v>239</v>
      </c>
      <c r="F174" s="723">
        <v>401</v>
      </c>
      <c r="G174" s="723">
        <v>2016</v>
      </c>
      <c r="H174" s="821">
        <v>2016</v>
      </c>
      <c r="I174" s="219">
        <f t="shared" si="19"/>
        <v>600</v>
      </c>
      <c r="J174" s="215">
        <v>0</v>
      </c>
      <c r="K174" s="214">
        <v>0</v>
      </c>
      <c r="L174" s="310">
        <f t="shared" si="20"/>
        <v>600</v>
      </c>
      <c r="M174" s="305">
        <v>0</v>
      </c>
      <c r="N174" s="306">
        <v>0</v>
      </c>
      <c r="O174" s="306">
        <v>0</v>
      </c>
      <c r="P174" s="217">
        <v>0</v>
      </c>
      <c r="Q174" s="214">
        <v>600</v>
      </c>
      <c r="R174" s="326">
        <v>0</v>
      </c>
      <c r="S174" s="320">
        <v>0</v>
      </c>
      <c r="T174" s="217">
        <v>0</v>
      </c>
      <c r="U174" s="218">
        <v>0</v>
      </c>
      <c r="V174" s="319">
        <v>0</v>
      </c>
      <c r="W174" s="320">
        <v>0</v>
      </c>
      <c r="X174" s="217">
        <v>0</v>
      </c>
      <c r="Y174" s="214">
        <v>0</v>
      </c>
      <c r="Z174" s="326">
        <v>0</v>
      </c>
      <c r="AA174" s="320">
        <v>0</v>
      </c>
      <c r="AB174" s="217">
        <v>0</v>
      </c>
      <c r="AC174" s="218">
        <v>0</v>
      </c>
      <c r="AD174" s="219">
        <v>0</v>
      </c>
      <c r="AE174" s="685"/>
      <c r="AF174" s="685"/>
      <c r="AG174" s="685"/>
      <c r="AH174" s="685"/>
      <c r="AI174" s="685"/>
      <c r="AJ174" s="685"/>
      <c r="AK174" s="685"/>
      <c r="AL174" s="685"/>
      <c r="AM174" s="685"/>
      <c r="AN174" s="685"/>
      <c r="AO174" s="685"/>
      <c r="AP174" s="685"/>
      <c r="AQ174" s="685"/>
      <c r="AR174" s="685"/>
      <c r="AS174" s="685"/>
      <c r="AT174" s="685"/>
    </row>
    <row r="175" spans="1:46" s="42" customFormat="1" ht="42" customHeight="1" x14ac:dyDescent="0.25">
      <c r="A175" s="599"/>
      <c r="B175" s="600"/>
      <c r="C175" s="601"/>
      <c r="D175" s="839" t="s">
        <v>457</v>
      </c>
      <c r="E175" s="833" t="s">
        <v>239</v>
      </c>
      <c r="F175" s="723">
        <v>401</v>
      </c>
      <c r="G175" s="723">
        <v>2016</v>
      </c>
      <c r="H175" s="821">
        <v>2017</v>
      </c>
      <c r="I175" s="219">
        <f t="shared" si="19"/>
        <v>6000</v>
      </c>
      <c r="J175" s="215">
        <v>0</v>
      </c>
      <c r="K175" s="214">
        <v>0</v>
      </c>
      <c r="L175" s="310">
        <f t="shared" si="20"/>
        <v>6000</v>
      </c>
      <c r="M175" s="305">
        <v>0</v>
      </c>
      <c r="N175" s="306">
        <v>6000</v>
      </c>
      <c r="O175" s="306">
        <v>0</v>
      </c>
      <c r="P175" s="217">
        <v>0</v>
      </c>
      <c r="Q175" s="214">
        <v>0</v>
      </c>
      <c r="R175" s="326">
        <v>0</v>
      </c>
      <c r="S175" s="320">
        <v>0</v>
      </c>
      <c r="T175" s="217">
        <v>0</v>
      </c>
      <c r="U175" s="218">
        <v>0</v>
      </c>
      <c r="V175" s="319">
        <v>0</v>
      </c>
      <c r="W175" s="320">
        <v>0</v>
      </c>
      <c r="X175" s="217">
        <v>0</v>
      </c>
      <c r="Y175" s="214">
        <v>0</v>
      </c>
      <c r="Z175" s="326">
        <v>0</v>
      </c>
      <c r="AA175" s="320">
        <v>0</v>
      </c>
      <c r="AB175" s="217">
        <v>0</v>
      </c>
      <c r="AC175" s="218">
        <v>0</v>
      </c>
      <c r="AD175" s="219">
        <v>0</v>
      </c>
      <c r="AE175" s="685"/>
      <c r="AF175" s="685"/>
      <c r="AG175" s="685"/>
      <c r="AH175" s="685"/>
      <c r="AI175" s="685"/>
      <c r="AJ175" s="685"/>
      <c r="AK175" s="685"/>
      <c r="AL175" s="685"/>
      <c r="AM175" s="685"/>
      <c r="AN175" s="685"/>
      <c r="AO175" s="685"/>
      <c r="AP175" s="685"/>
      <c r="AQ175" s="685"/>
      <c r="AR175" s="685"/>
      <c r="AS175" s="685"/>
      <c r="AT175" s="685"/>
    </row>
    <row r="176" spans="1:46" s="42" customFormat="1" ht="33" customHeight="1" x14ac:dyDescent="0.25">
      <c r="A176" s="599"/>
      <c r="B176" s="600"/>
      <c r="C176" s="601"/>
      <c r="D176" s="839" t="s">
        <v>458</v>
      </c>
      <c r="E176" s="833" t="s">
        <v>239</v>
      </c>
      <c r="F176" s="723">
        <v>401</v>
      </c>
      <c r="G176" s="723">
        <v>2016</v>
      </c>
      <c r="H176" s="821">
        <v>2018</v>
      </c>
      <c r="I176" s="219">
        <f t="shared" si="19"/>
        <v>12450</v>
      </c>
      <c r="J176" s="215">
        <v>0</v>
      </c>
      <c r="K176" s="214">
        <v>0</v>
      </c>
      <c r="L176" s="310">
        <f t="shared" si="20"/>
        <v>6000</v>
      </c>
      <c r="M176" s="305">
        <v>0</v>
      </c>
      <c r="N176" s="306">
        <v>6000</v>
      </c>
      <c r="O176" s="306">
        <v>0</v>
      </c>
      <c r="P176" s="217">
        <v>0</v>
      </c>
      <c r="Q176" s="214">
        <v>0</v>
      </c>
      <c r="R176" s="326">
        <v>6450</v>
      </c>
      <c r="S176" s="320">
        <v>0</v>
      </c>
      <c r="T176" s="217">
        <v>0</v>
      </c>
      <c r="U176" s="218">
        <v>0</v>
      </c>
      <c r="V176" s="319">
        <v>0</v>
      </c>
      <c r="W176" s="320">
        <v>0</v>
      </c>
      <c r="X176" s="217">
        <v>0</v>
      </c>
      <c r="Y176" s="214">
        <v>0</v>
      </c>
      <c r="Z176" s="326">
        <v>0</v>
      </c>
      <c r="AA176" s="320">
        <v>0</v>
      </c>
      <c r="AB176" s="217">
        <v>0</v>
      </c>
      <c r="AC176" s="218">
        <v>0</v>
      </c>
      <c r="AD176" s="219">
        <v>0</v>
      </c>
      <c r="AE176" s="685"/>
      <c r="AF176" s="685"/>
      <c r="AG176" s="685"/>
      <c r="AH176" s="685"/>
      <c r="AI176" s="685"/>
      <c r="AJ176" s="685"/>
      <c r="AK176" s="685"/>
      <c r="AL176" s="685"/>
      <c r="AM176" s="685"/>
      <c r="AN176" s="685"/>
      <c r="AO176" s="685"/>
      <c r="AP176" s="685"/>
      <c r="AQ176" s="685"/>
      <c r="AR176" s="685"/>
      <c r="AS176" s="685"/>
      <c r="AT176" s="685"/>
    </row>
    <row r="177" spans="1:46" s="42" customFormat="1" ht="33.75" customHeight="1" x14ac:dyDescent="0.25">
      <c r="A177" s="599"/>
      <c r="B177" s="600"/>
      <c r="C177" s="601"/>
      <c r="D177" s="839" t="s">
        <v>459</v>
      </c>
      <c r="E177" s="833" t="s">
        <v>239</v>
      </c>
      <c r="F177" s="723">
        <v>401</v>
      </c>
      <c r="G177" s="723">
        <v>2016</v>
      </c>
      <c r="H177" s="821">
        <v>2019</v>
      </c>
      <c r="I177" s="219">
        <f t="shared" si="19"/>
        <v>5000</v>
      </c>
      <c r="J177" s="215">
        <v>0</v>
      </c>
      <c r="K177" s="214">
        <v>0</v>
      </c>
      <c r="L177" s="310">
        <f t="shared" si="20"/>
        <v>2000</v>
      </c>
      <c r="M177" s="305">
        <v>0</v>
      </c>
      <c r="N177" s="306">
        <v>2000</v>
      </c>
      <c r="O177" s="306">
        <v>0</v>
      </c>
      <c r="P177" s="217">
        <v>0</v>
      </c>
      <c r="Q177" s="214">
        <v>0</v>
      </c>
      <c r="R177" s="326">
        <v>1000</v>
      </c>
      <c r="S177" s="320">
        <v>0</v>
      </c>
      <c r="T177" s="217">
        <v>0</v>
      </c>
      <c r="U177" s="218">
        <v>0</v>
      </c>
      <c r="V177" s="319">
        <v>1000</v>
      </c>
      <c r="W177" s="320">
        <v>0</v>
      </c>
      <c r="X177" s="217">
        <v>0</v>
      </c>
      <c r="Y177" s="214">
        <v>0</v>
      </c>
      <c r="Z177" s="326">
        <v>1000</v>
      </c>
      <c r="AA177" s="320">
        <v>0</v>
      </c>
      <c r="AB177" s="217">
        <v>0</v>
      </c>
      <c r="AC177" s="218">
        <v>0</v>
      </c>
      <c r="AD177" s="219">
        <v>0</v>
      </c>
      <c r="AE177" s="685"/>
      <c r="AF177" s="685"/>
      <c r="AG177" s="685"/>
      <c r="AH177" s="685"/>
      <c r="AI177" s="685"/>
      <c r="AJ177" s="685"/>
      <c r="AK177" s="685"/>
      <c r="AL177" s="685"/>
      <c r="AM177" s="685"/>
      <c r="AN177" s="685"/>
      <c r="AO177" s="685"/>
      <c r="AP177" s="685"/>
      <c r="AQ177" s="685"/>
      <c r="AR177" s="685"/>
      <c r="AS177" s="685"/>
      <c r="AT177" s="685"/>
    </row>
    <row r="178" spans="1:46" s="42" customFormat="1" ht="28.5" customHeight="1" x14ac:dyDescent="0.25">
      <c r="A178" s="599"/>
      <c r="B178" s="600"/>
      <c r="C178" s="601"/>
      <c r="D178" s="839" t="s">
        <v>460</v>
      </c>
      <c r="E178" s="833" t="s">
        <v>239</v>
      </c>
      <c r="F178" s="723">
        <v>401</v>
      </c>
      <c r="G178" s="723">
        <v>2015</v>
      </c>
      <c r="H178" s="821">
        <v>2017</v>
      </c>
      <c r="I178" s="219">
        <f t="shared" si="19"/>
        <v>10000</v>
      </c>
      <c r="J178" s="215">
        <v>0</v>
      </c>
      <c r="K178" s="214">
        <v>0</v>
      </c>
      <c r="L178" s="310">
        <f t="shared" si="20"/>
        <v>5000</v>
      </c>
      <c r="M178" s="305">
        <v>0</v>
      </c>
      <c r="N178" s="306">
        <v>5000</v>
      </c>
      <c r="O178" s="306">
        <v>0</v>
      </c>
      <c r="P178" s="217">
        <v>0</v>
      </c>
      <c r="Q178" s="214">
        <v>0</v>
      </c>
      <c r="R178" s="326">
        <v>5000</v>
      </c>
      <c r="S178" s="320">
        <v>0</v>
      </c>
      <c r="T178" s="217">
        <v>0</v>
      </c>
      <c r="U178" s="218">
        <v>0</v>
      </c>
      <c r="V178" s="319">
        <v>0</v>
      </c>
      <c r="W178" s="320">
        <v>0</v>
      </c>
      <c r="X178" s="217">
        <v>0</v>
      </c>
      <c r="Y178" s="214">
        <v>0</v>
      </c>
      <c r="Z178" s="326">
        <v>0</v>
      </c>
      <c r="AA178" s="320">
        <v>0</v>
      </c>
      <c r="AB178" s="217">
        <v>0</v>
      </c>
      <c r="AC178" s="218">
        <v>0</v>
      </c>
      <c r="AD178" s="219">
        <v>0</v>
      </c>
      <c r="AE178" s="685"/>
      <c r="AF178" s="685"/>
      <c r="AG178" s="685"/>
      <c r="AH178" s="685"/>
      <c r="AI178" s="685"/>
      <c r="AJ178" s="685"/>
      <c r="AK178" s="685"/>
      <c r="AL178" s="685"/>
      <c r="AM178" s="685"/>
      <c r="AN178" s="685"/>
      <c r="AO178" s="685"/>
      <c r="AP178" s="685"/>
      <c r="AQ178" s="685"/>
      <c r="AR178" s="685"/>
      <c r="AS178" s="685"/>
      <c r="AT178" s="685"/>
    </row>
    <row r="179" spans="1:46" s="42" customFormat="1" ht="30" customHeight="1" x14ac:dyDescent="0.25">
      <c r="A179" s="599"/>
      <c r="B179" s="600"/>
      <c r="C179" s="601"/>
      <c r="D179" s="839" t="s">
        <v>461</v>
      </c>
      <c r="E179" s="833" t="s">
        <v>239</v>
      </c>
      <c r="F179" s="723">
        <v>401</v>
      </c>
      <c r="G179" s="723">
        <v>2015</v>
      </c>
      <c r="H179" s="821">
        <v>2015</v>
      </c>
      <c r="I179" s="219">
        <f t="shared" si="19"/>
        <v>1500</v>
      </c>
      <c r="J179" s="215">
        <v>0</v>
      </c>
      <c r="K179" s="214">
        <v>0</v>
      </c>
      <c r="L179" s="310">
        <f t="shared" si="20"/>
        <v>1500</v>
      </c>
      <c r="M179" s="305">
        <v>0</v>
      </c>
      <c r="N179" s="306">
        <v>1500</v>
      </c>
      <c r="O179" s="306">
        <v>0</v>
      </c>
      <c r="P179" s="217">
        <v>0</v>
      </c>
      <c r="Q179" s="214">
        <v>0</v>
      </c>
      <c r="R179" s="326">
        <v>0</v>
      </c>
      <c r="S179" s="320">
        <v>0</v>
      </c>
      <c r="T179" s="217">
        <v>0</v>
      </c>
      <c r="U179" s="218">
        <v>0</v>
      </c>
      <c r="V179" s="319">
        <v>0</v>
      </c>
      <c r="W179" s="320">
        <v>0</v>
      </c>
      <c r="X179" s="217">
        <v>0</v>
      </c>
      <c r="Y179" s="214">
        <v>0</v>
      </c>
      <c r="Z179" s="326">
        <v>0</v>
      </c>
      <c r="AA179" s="320">
        <v>0</v>
      </c>
      <c r="AB179" s="217">
        <v>0</v>
      </c>
      <c r="AC179" s="218">
        <v>0</v>
      </c>
      <c r="AD179" s="219">
        <v>0</v>
      </c>
      <c r="AE179" s="685"/>
      <c r="AF179" s="685"/>
      <c r="AG179" s="685"/>
      <c r="AH179" s="685"/>
      <c r="AI179" s="685"/>
      <c r="AJ179" s="685"/>
      <c r="AK179" s="685"/>
      <c r="AL179" s="685"/>
      <c r="AM179" s="685"/>
      <c r="AN179" s="685"/>
      <c r="AO179" s="685"/>
      <c r="AP179" s="685"/>
      <c r="AQ179" s="685"/>
      <c r="AR179" s="685"/>
      <c r="AS179" s="685"/>
      <c r="AT179" s="685"/>
    </row>
    <row r="180" spans="1:46" s="42" customFormat="1" ht="25.5" customHeight="1" x14ac:dyDescent="0.25">
      <c r="A180" s="599"/>
      <c r="B180" s="600"/>
      <c r="C180" s="601"/>
      <c r="D180" s="839" t="s">
        <v>462</v>
      </c>
      <c r="E180" s="833" t="s">
        <v>239</v>
      </c>
      <c r="F180" s="723">
        <v>401</v>
      </c>
      <c r="G180" s="723">
        <v>2018</v>
      </c>
      <c r="H180" s="821">
        <v>2018</v>
      </c>
      <c r="I180" s="219">
        <f t="shared" si="19"/>
        <v>3600</v>
      </c>
      <c r="J180" s="215">
        <v>0</v>
      </c>
      <c r="K180" s="214">
        <v>0</v>
      </c>
      <c r="L180" s="310">
        <f t="shared" si="20"/>
        <v>3600</v>
      </c>
      <c r="M180" s="305">
        <v>0</v>
      </c>
      <c r="N180" s="306">
        <v>3600</v>
      </c>
      <c r="O180" s="306">
        <v>0</v>
      </c>
      <c r="P180" s="217">
        <v>0</v>
      </c>
      <c r="Q180" s="214">
        <v>0</v>
      </c>
      <c r="R180" s="326">
        <v>0</v>
      </c>
      <c r="S180" s="320">
        <v>0</v>
      </c>
      <c r="T180" s="217">
        <v>0</v>
      </c>
      <c r="U180" s="218">
        <v>0</v>
      </c>
      <c r="V180" s="319">
        <v>0</v>
      </c>
      <c r="W180" s="320">
        <v>0</v>
      </c>
      <c r="X180" s="217">
        <v>0</v>
      </c>
      <c r="Y180" s="214">
        <v>0</v>
      </c>
      <c r="Z180" s="326">
        <v>0</v>
      </c>
      <c r="AA180" s="320">
        <v>0</v>
      </c>
      <c r="AB180" s="217">
        <v>0</v>
      </c>
      <c r="AC180" s="218">
        <v>0</v>
      </c>
      <c r="AD180" s="219">
        <v>0</v>
      </c>
      <c r="AE180" s="685"/>
      <c r="AF180" s="685"/>
      <c r="AG180" s="685"/>
      <c r="AH180" s="685"/>
      <c r="AI180" s="685"/>
      <c r="AJ180" s="685"/>
      <c r="AK180" s="685"/>
      <c r="AL180" s="685"/>
      <c r="AM180" s="685"/>
      <c r="AN180" s="685"/>
      <c r="AO180" s="685"/>
      <c r="AP180" s="685"/>
      <c r="AQ180" s="685"/>
      <c r="AR180" s="685"/>
      <c r="AS180" s="685"/>
      <c r="AT180" s="685"/>
    </row>
    <row r="181" spans="1:46" s="58" customFormat="1" ht="30" customHeight="1" x14ac:dyDescent="0.25">
      <c r="A181" s="599"/>
      <c r="B181" s="600"/>
      <c r="C181" s="601"/>
      <c r="D181" s="839" t="s">
        <v>463</v>
      </c>
      <c r="E181" s="833" t="s">
        <v>239</v>
      </c>
      <c r="F181" s="723">
        <v>401</v>
      </c>
      <c r="G181" s="723">
        <v>2016</v>
      </c>
      <c r="H181" s="821">
        <v>2017</v>
      </c>
      <c r="I181" s="219">
        <f t="shared" si="19"/>
        <v>12200</v>
      </c>
      <c r="J181" s="215">
        <v>0</v>
      </c>
      <c r="K181" s="214">
        <v>0</v>
      </c>
      <c r="L181" s="310">
        <f t="shared" si="20"/>
        <v>6000</v>
      </c>
      <c r="M181" s="305">
        <v>0</v>
      </c>
      <c r="N181" s="306">
        <v>6000</v>
      </c>
      <c r="O181" s="306">
        <v>0</v>
      </c>
      <c r="P181" s="217">
        <v>0</v>
      </c>
      <c r="Q181" s="214">
        <v>0</v>
      </c>
      <c r="R181" s="326">
        <v>6200</v>
      </c>
      <c r="S181" s="320">
        <v>0</v>
      </c>
      <c r="T181" s="217">
        <v>0</v>
      </c>
      <c r="U181" s="218">
        <v>0</v>
      </c>
      <c r="V181" s="319">
        <v>0</v>
      </c>
      <c r="W181" s="320">
        <v>0</v>
      </c>
      <c r="X181" s="217">
        <v>0</v>
      </c>
      <c r="Y181" s="214">
        <v>0</v>
      </c>
      <c r="Z181" s="326">
        <v>0</v>
      </c>
      <c r="AA181" s="320">
        <v>0</v>
      </c>
      <c r="AB181" s="217">
        <v>0</v>
      </c>
      <c r="AC181" s="218">
        <v>0</v>
      </c>
      <c r="AD181" s="219">
        <v>0</v>
      </c>
      <c r="AE181" s="685"/>
      <c r="AF181" s="685"/>
      <c r="AG181" s="685"/>
      <c r="AH181" s="685"/>
      <c r="AI181" s="685"/>
      <c r="AJ181" s="685"/>
      <c r="AK181" s="685"/>
      <c r="AL181" s="685"/>
      <c r="AM181" s="685"/>
      <c r="AN181" s="685"/>
      <c r="AO181" s="685"/>
      <c r="AP181" s="685"/>
      <c r="AQ181" s="685"/>
      <c r="AR181" s="685"/>
      <c r="AS181" s="685"/>
      <c r="AT181" s="685"/>
    </row>
    <row r="182" spans="1:46" s="58" customFormat="1" ht="25.5" customHeight="1" x14ac:dyDescent="0.25">
      <c r="A182" s="599"/>
      <c r="B182" s="600"/>
      <c r="C182" s="601"/>
      <c r="D182" s="840" t="s">
        <v>464</v>
      </c>
      <c r="E182" s="833" t="s">
        <v>239</v>
      </c>
      <c r="F182" s="723">
        <v>401</v>
      </c>
      <c r="G182" s="723">
        <v>2016</v>
      </c>
      <c r="H182" s="821">
        <v>2019</v>
      </c>
      <c r="I182" s="219">
        <f>J182+K182+L182+SUM(R182:AD182)</f>
        <v>12000</v>
      </c>
      <c r="J182" s="215">
        <v>0</v>
      </c>
      <c r="K182" s="214">
        <v>0</v>
      </c>
      <c r="L182" s="310">
        <f>M182+N182+O182+P182+Q182</f>
        <v>3000</v>
      </c>
      <c r="M182" s="305">
        <v>0</v>
      </c>
      <c r="N182" s="306">
        <v>3000</v>
      </c>
      <c r="O182" s="306">
        <v>0</v>
      </c>
      <c r="P182" s="217">
        <v>0</v>
      </c>
      <c r="Q182" s="214">
        <v>0</v>
      </c>
      <c r="R182" s="326">
        <v>3000</v>
      </c>
      <c r="S182" s="320">
        <v>0</v>
      </c>
      <c r="T182" s="217">
        <v>0</v>
      </c>
      <c r="U182" s="218">
        <v>0</v>
      </c>
      <c r="V182" s="319">
        <v>3000</v>
      </c>
      <c r="W182" s="320">
        <v>0</v>
      </c>
      <c r="X182" s="217">
        <v>0</v>
      </c>
      <c r="Y182" s="214">
        <v>0</v>
      </c>
      <c r="Z182" s="326">
        <v>3000</v>
      </c>
      <c r="AA182" s="320">
        <v>0</v>
      </c>
      <c r="AB182" s="217">
        <v>0</v>
      </c>
      <c r="AC182" s="218">
        <v>0</v>
      </c>
      <c r="AD182" s="219">
        <v>0</v>
      </c>
      <c r="AE182" s="685"/>
      <c r="AF182" s="685"/>
      <c r="AG182" s="685"/>
      <c r="AH182" s="685"/>
      <c r="AI182" s="685"/>
      <c r="AJ182" s="685"/>
      <c r="AK182" s="685"/>
      <c r="AL182" s="685"/>
      <c r="AM182" s="685"/>
      <c r="AN182" s="685"/>
      <c r="AO182" s="685"/>
      <c r="AP182" s="685"/>
      <c r="AQ182" s="685"/>
      <c r="AR182" s="685"/>
      <c r="AS182" s="685"/>
      <c r="AT182" s="685"/>
    </row>
    <row r="183" spans="1:46" s="58" customFormat="1" ht="26.25" customHeight="1" x14ac:dyDescent="0.25">
      <c r="A183" s="599"/>
      <c r="B183" s="600"/>
      <c r="C183" s="601"/>
      <c r="D183" s="840" t="s">
        <v>465</v>
      </c>
      <c r="E183" s="833" t="s">
        <v>239</v>
      </c>
      <c r="F183" s="723">
        <v>401</v>
      </c>
      <c r="G183" s="723">
        <v>2016</v>
      </c>
      <c r="H183" s="821">
        <v>2018</v>
      </c>
      <c r="I183" s="219">
        <f t="shared" si="19"/>
        <v>1500</v>
      </c>
      <c r="J183" s="215">
        <v>0</v>
      </c>
      <c r="K183" s="214">
        <v>0</v>
      </c>
      <c r="L183" s="310">
        <f t="shared" si="20"/>
        <v>600</v>
      </c>
      <c r="M183" s="305">
        <v>0</v>
      </c>
      <c r="N183" s="306">
        <v>600</v>
      </c>
      <c r="O183" s="306">
        <v>0</v>
      </c>
      <c r="P183" s="217">
        <v>0</v>
      </c>
      <c r="Q183" s="214">
        <v>0</v>
      </c>
      <c r="R183" s="326">
        <v>500</v>
      </c>
      <c r="S183" s="320">
        <v>0</v>
      </c>
      <c r="T183" s="217">
        <v>0</v>
      </c>
      <c r="U183" s="218">
        <v>0</v>
      </c>
      <c r="V183" s="319">
        <v>400</v>
      </c>
      <c r="W183" s="320">
        <v>0</v>
      </c>
      <c r="X183" s="217">
        <v>0</v>
      </c>
      <c r="Y183" s="214">
        <v>0</v>
      </c>
      <c r="Z183" s="326">
        <v>0</v>
      </c>
      <c r="AA183" s="320">
        <v>0</v>
      </c>
      <c r="AB183" s="217">
        <v>0</v>
      </c>
      <c r="AC183" s="218">
        <v>0</v>
      </c>
      <c r="AD183" s="219">
        <v>0</v>
      </c>
      <c r="AE183" s="685"/>
      <c r="AF183" s="685"/>
      <c r="AG183" s="685"/>
      <c r="AH183" s="685"/>
      <c r="AI183" s="685"/>
      <c r="AJ183" s="685"/>
      <c r="AK183" s="685"/>
      <c r="AL183" s="685"/>
      <c r="AM183" s="685"/>
      <c r="AN183" s="685"/>
      <c r="AO183" s="685"/>
      <c r="AP183" s="685"/>
      <c r="AQ183" s="685"/>
      <c r="AR183" s="685"/>
      <c r="AS183" s="685"/>
      <c r="AT183" s="685"/>
    </row>
    <row r="184" spans="1:46" s="58" customFormat="1" ht="27.75" customHeight="1" x14ac:dyDescent="0.25">
      <c r="A184" s="599"/>
      <c r="B184" s="600"/>
      <c r="C184" s="601"/>
      <c r="D184" s="840" t="s">
        <v>466</v>
      </c>
      <c r="E184" s="833" t="s">
        <v>239</v>
      </c>
      <c r="F184" s="723">
        <v>401</v>
      </c>
      <c r="G184" s="723">
        <v>2016</v>
      </c>
      <c r="H184" s="821">
        <v>2018</v>
      </c>
      <c r="I184" s="219">
        <f t="shared" si="19"/>
        <v>1600</v>
      </c>
      <c r="J184" s="215">
        <v>0</v>
      </c>
      <c r="K184" s="214">
        <v>0</v>
      </c>
      <c r="L184" s="310">
        <f t="shared" si="20"/>
        <v>1600</v>
      </c>
      <c r="M184" s="305">
        <v>0</v>
      </c>
      <c r="N184" s="306">
        <v>1600</v>
      </c>
      <c r="O184" s="306">
        <v>0</v>
      </c>
      <c r="P184" s="217">
        <v>0</v>
      </c>
      <c r="Q184" s="214">
        <v>0</v>
      </c>
      <c r="R184" s="326">
        <v>0</v>
      </c>
      <c r="S184" s="320">
        <v>0</v>
      </c>
      <c r="T184" s="217">
        <v>0</v>
      </c>
      <c r="U184" s="218">
        <v>0</v>
      </c>
      <c r="V184" s="319">
        <v>0</v>
      </c>
      <c r="W184" s="320">
        <v>0</v>
      </c>
      <c r="X184" s="217">
        <v>0</v>
      </c>
      <c r="Y184" s="214">
        <v>0</v>
      </c>
      <c r="Z184" s="326">
        <v>0</v>
      </c>
      <c r="AA184" s="320">
        <v>0</v>
      </c>
      <c r="AB184" s="217">
        <v>0</v>
      </c>
      <c r="AC184" s="218">
        <v>0</v>
      </c>
      <c r="AD184" s="219">
        <v>0</v>
      </c>
      <c r="AE184" s="685"/>
      <c r="AF184" s="685"/>
      <c r="AG184" s="685"/>
      <c r="AH184" s="685"/>
      <c r="AI184" s="685"/>
      <c r="AJ184" s="685"/>
      <c r="AK184" s="685"/>
      <c r="AL184" s="685"/>
      <c r="AM184" s="685"/>
      <c r="AN184" s="685"/>
      <c r="AO184" s="685"/>
      <c r="AP184" s="685"/>
      <c r="AQ184" s="685"/>
      <c r="AR184" s="685"/>
      <c r="AS184" s="685"/>
      <c r="AT184" s="685"/>
    </row>
    <row r="185" spans="1:46" s="58" customFormat="1" ht="25.5" customHeight="1" x14ac:dyDescent="0.25">
      <c r="A185" s="599"/>
      <c r="B185" s="600"/>
      <c r="C185" s="601"/>
      <c r="D185" s="838" t="s">
        <v>467</v>
      </c>
      <c r="E185" s="833" t="s">
        <v>239</v>
      </c>
      <c r="F185" s="723">
        <v>401</v>
      </c>
      <c r="G185" s="723">
        <v>2017</v>
      </c>
      <c r="H185" s="821">
        <v>2017</v>
      </c>
      <c r="I185" s="219">
        <f t="shared" si="19"/>
        <v>1500</v>
      </c>
      <c r="J185" s="215">
        <v>0</v>
      </c>
      <c r="K185" s="214">
        <v>0</v>
      </c>
      <c r="L185" s="310">
        <f t="shared" si="20"/>
        <v>0</v>
      </c>
      <c r="M185" s="305">
        <v>0</v>
      </c>
      <c r="N185" s="306">
        <v>0</v>
      </c>
      <c r="O185" s="306">
        <v>0</v>
      </c>
      <c r="P185" s="217">
        <v>0</v>
      </c>
      <c r="Q185" s="214">
        <v>0</v>
      </c>
      <c r="R185" s="326">
        <v>1500</v>
      </c>
      <c r="S185" s="320">
        <v>0</v>
      </c>
      <c r="T185" s="217">
        <v>0</v>
      </c>
      <c r="U185" s="218">
        <v>0</v>
      </c>
      <c r="V185" s="319">
        <v>0</v>
      </c>
      <c r="W185" s="320">
        <v>0</v>
      </c>
      <c r="X185" s="217">
        <v>0</v>
      </c>
      <c r="Y185" s="214">
        <v>0</v>
      </c>
      <c r="Z185" s="326">
        <v>0</v>
      </c>
      <c r="AA185" s="320">
        <v>0</v>
      </c>
      <c r="AB185" s="217">
        <v>0</v>
      </c>
      <c r="AC185" s="218">
        <v>0</v>
      </c>
      <c r="AD185" s="219">
        <v>0</v>
      </c>
      <c r="AE185" s="685"/>
      <c r="AF185" s="685"/>
      <c r="AG185" s="685"/>
      <c r="AH185" s="685"/>
      <c r="AI185" s="685"/>
      <c r="AJ185" s="685"/>
      <c r="AK185" s="685"/>
      <c r="AL185" s="685"/>
      <c r="AM185" s="685"/>
      <c r="AN185" s="685"/>
      <c r="AO185" s="685"/>
      <c r="AP185" s="685"/>
      <c r="AQ185" s="685"/>
      <c r="AR185" s="685"/>
      <c r="AS185" s="685"/>
      <c r="AT185" s="685"/>
    </row>
    <row r="186" spans="1:46" s="58" customFormat="1" ht="25.5" customHeight="1" x14ac:dyDescent="0.25">
      <c r="A186" s="599"/>
      <c r="B186" s="600"/>
      <c r="C186" s="601"/>
      <c r="D186" s="838" t="s">
        <v>468</v>
      </c>
      <c r="E186" s="833" t="s">
        <v>239</v>
      </c>
      <c r="F186" s="723">
        <v>401</v>
      </c>
      <c r="G186" s="723">
        <v>2016</v>
      </c>
      <c r="H186" s="821">
        <v>2016</v>
      </c>
      <c r="I186" s="219">
        <f t="shared" si="19"/>
        <v>2500</v>
      </c>
      <c r="J186" s="215">
        <v>0</v>
      </c>
      <c r="K186" s="214">
        <v>0</v>
      </c>
      <c r="L186" s="310">
        <f t="shared" si="20"/>
        <v>2500</v>
      </c>
      <c r="M186" s="305">
        <v>0</v>
      </c>
      <c r="N186" s="306">
        <v>2500</v>
      </c>
      <c r="O186" s="306">
        <v>0</v>
      </c>
      <c r="P186" s="217">
        <v>0</v>
      </c>
      <c r="Q186" s="214">
        <v>0</v>
      </c>
      <c r="R186" s="326">
        <v>0</v>
      </c>
      <c r="S186" s="320">
        <v>0</v>
      </c>
      <c r="T186" s="217">
        <v>0</v>
      </c>
      <c r="U186" s="218">
        <v>0</v>
      </c>
      <c r="V186" s="319">
        <v>0</v>
      </c>
      <c r="W186" s="320">
        <v>0</v>
      </c>
      <c r="X186" s="217">
        <v>0</v>
      </c>
      <c r="Y186" s="214">
        <v>0</v>
      </c>
      <c r="Z186" s="326">
        <v>0</v>
      </c>
      <c r="AA186" s="320">
        <v>0</v>
      </c>
      <c r="AB186" s="217">
        <v>0</v>
      </c>
      <c r="AC186" s="218">
        <v>0</v>
      </c>
      <c r="AD186" s="219">
        <v>0</v>
      </c>
      <c r="AE186" s="685"/>
      <c r="AF186" s="685"/>
      <c r="AG186" s="685"/>
      <c r="AH186" s="685"/>
      <c r="AI186" s="685"/>
      <c r="AJ186" s="685"/>
      <c r="AK186" s="685"/>
      <c r="AL186" s="685"/>
      <c r="AM186" s="685"/>
      <c r="AN186" s="685"/>
      <c r="AO186" s="685"/>
      <c r="AP186" s="685"/>
      <c r="AQ186" s="685"/>
      <c r="AR186" s="685"/>
      <c r="AS186" s="685"/>
      <c r="AT186" s="685"/>
    </row>
    <row r="187" spans="1:46" s="58" customFormat="1" ht="25.5" customHeight="1" x14ac:dyDescent="0.25">
      <c r="A187" s="599"/>
      <c r="B187" s="600"/>
      <c r="C187" s="601"/>
      <c r="D187" s="838" t="s">
        <v>469</v>
      </c>
      <c r="E187" s="833" t="s">
        <v>239</v>
      </c>
      <c r="F187" s="723">
        <v>401</v>
      </c>
      <c r="G187" s="723">
        <v>2016</v>
      </c>
      <c r="H187" s="821">
        <v>2019</v>
      </c>
      <c r="I187" s="219">
        <f t="shared" si="19"/>
        <v>12000</v>
      </c>
      <c r="J187" s="215">
        <v>0</v>
      </c>
      <c r="K187" s="214">
        <v>0</v>
      </c>
      <c r="L187" s="310">
        <f t="shared" si="20"/>
        <v>3000</v>
      </c>
      <c r="M187" s="305">
        <v>0</v>
      </c>
      <c r="N187" s="306">
        <v>3000</v>
      </c>
      <c r="O187" s="306">
        <v>0</v>
      </c>
      <c r="P187" s="217">
        <v>0</v>
      </c>
      <c r="Q187" s="214">
        <v>0</v>
      </c>
      <c r="R187" s="326">
        <v>3000</v>
      </c>
      <c r="S187" s="320">
        <v>0</v>
      </c>
      <c r="T187" s="217">
        <v>0</v>
      </c>
      <c r="U187" s="218">
        <v>0</v>
      </c>
      <c r="V187" s="319">
        <v>3000</v>
      </c>
      <c r="W187" s="320">
        <v>0</v>
      </c>
      <c r="X187" s="217">
        <v>0</v>
      </c>
      <c r="Y187" s="214">
        <v>0</v>
      </c>
      <c r="Z187" s="326">
        <v>3000</v>
      </c>
      <c r="AA187" s="320">
        <v>0</v>
      </c>
      <c r="AB187" s="217">
        <v>0</v>
      </c>
      <c r="AC187" s="218">
        <v>0</v>
      </c>
      <c r="AD187" s="219">
        <v>0</v>
      </c>
      <c r="AE187" s="685"/>
      <c r="AF187" s="685"/>
      <c r="AG187" s="685"/>
      <c r="AH187" s="685"/>
      <c r="AI187" s="685"/>
      <c r="AJ187" s="685"/>
      <c r="AK187" s="685"/>
      <c r="AL187" s="685"/>
      <c r="AM187" s="685"/>
      <c r="AN187" s="685"/>
      <c r="AO187" s="685"/>
      <c r="AP187" s="685"/>
      <c r="AQ187" s="685"/>
      <c r="AR187" s="685"/>
      <c r="AS187" s="685"/>
      <c r="AT187" s="685"/>
    </row>
    <row r="188" spans="1:46" s="58" customFormat="1" ht="25.5" customHeight="1" x14ac:dyDescent="0.25">
      <c r="A188" s="599"/>
      <c r="B188" s="600"/>
      <c r="C188" s="601"/>
      <c r="D188" s="838" t="s">
        <v>470</v>
      </c>
      <c r="E188" s="833" t="s">
        <v>239</v>
      </c>
      <c r="F188" s="723">
        <v>401</v>
      </c>
      <c r="G188" s="723">
        <v>2016</v>
      </c>
      <c r="H188" s="821">
        <v>2016</v>
      </c>
      <c r="I188" s="219">
        <f t="shared" si="19"/>
        <v>2500</v>
      </c>
      <c r="J188" s="215">
        <v>0</v>
      </c>
      <c r="K188" s="214">
        <v>0</v>
      </c>
      <c r="L188" s="310">
        <f t="shared" si="20"/>
        <v>2500</v>
      </c>
      <c r="M188" s="305">
        <v>0</v>
      </c>
      <c r="N188" s="306">
        <v>2500</v>
      </c>
      <c r="O188" s="306">
        <v>0</v>
      </c>
      <c r="P188" s="217">
        <v>0</v>
      </c>
      <c r="Q188" s="214">
        <v>0</v>
      </c>
      <c r="R188" s="326">
        <v>0</v>
      </c>
      <c r="S188" s="320">
        <v>0</v>
      </c>
      <c r="T188" s="217">
        <v>0</v>
      </c>
      <c r="U188" s="218">
        <v>0</v>
      </c>
      <c r="V188" s="319">
        <v>0</v>
      </c>
      <c r="W188" s="320">
        <v>0</v>
      </c>
      <c r="X188" s="217">
        <v>0</v>
      </c>
      <c r="Y188" s="214">
        <v>0</v>
      </c>
      <c r="Z188" s="326">
        <v>0</v>
      </c>
      <c r="AA188" s="320">
        <v>0</v>
      </c>
      <c r="AB188" s="217">
        <v>0</v>
      </c>
      <c r="AC188" s="218">
        <v>0</v>
      </c>
      <c r="AD188" s="219">
        <v>0</v>
      </c>
      <c r="AE188" s="685"/>
      <c r="AF188" s="685"/>
      <c r="AG188" s="685"/>
      <c r="AH188" s="685"/>
      <c r="AI188" s="685"/>
      <c r="AJ188" s="685"/>
      <c r="AK188" s="685"/>
      <c r="AL188" s="685"/>
      <c r="AM188" s="685"/>
      <c r="AN188" s="685"/>
      <c r="AO188" s="685"/>
      <c r="AP188" s="685"/>
      <c r="AQ188" s="685"/>
      <c r="AR188" s="685"/>
      <c r="AS188" s="685"/>
      <c r="AT188" s="685"/>
    </row>
    <row r="189" spans="1:46" s="58" customFormat="1" ht="28.5" customHeight="1" x14ac:dyDescent="0.25">
      <c r="A189" s="599"/>
      <c r="B189" s="600"/>
      <c r="C189" s="601"/>
      <c r="D189" s="838" t="s">
        <v>471</v>
      </c>
      <c r="E189" s="833" t="s">
        <v>239</v>
      </c>
      <c r="F189" s="723">
        <v>401</v>
      </c>
      <c r="G189" s="723">
        <v>2016</v>
      </c>
      <c r="H189" s="821">
        <v>2018</v>
      </c>
      <c r="I189" s="219">
        <f t="shared" si="19"/>
        <v>13500</v>
      </c>
      <c r="J189" s="215">
        <v>0</v>
      </c>
      <c r="K189" s="214">
        <v>0</v>
      </c>
      <c r="L189" s="310">
        <f t="shared" si="20"/>
        <v>4500</v>
      </c>
      <c r="M189" s="305">
        <v>0</v>
      </c>
      <c r="N189" s="306">
        <v>4500</v>
      </c>
      <c r="O189" s="306">
        <v>0</v>
      </c>
      <c r="P189" s="217">
        <v>0</v>
      </c>
      <c r="Q189" s="214">
        <v>0</v>
      </c>
      <c r="R189" s="326">
        <v>4500</v>
      </c>
      <c r="S189" s="320">
        <v>0</v>
      </c>
      <c r="T189" s="217">
        <v>0</v>
      </c>
      <c r="U189" s="218">
        <v>0</v>
      </c>
      <c r="V189" s="319">
        <v>4500</v>
      </c>
      <c r="W189" s="320">
        <v>0</v>
      </c>
      <c r="X189" s="217">
        <v>0</v>
      </c>
      <c r="Y189" s="214">
        <v>0</v>
      </c>
      <c r="Z189" s="326">
        <v>0</v>
      </c>
      <c r="AA189" s="320">
        <v>0</v>
      </c>
      <c r="AB189" s="217">
        <v>0</v>
      </c>
      <c r="AC189" s="218">
        <v>0</v>
      </c>
      <c r="AD189" s="219">
        <v>0</v>
      </c>
      <c r="AE189" s="685"/>
      <c r="AF189" s="685"/>
      <c r="AG189" s="685"/>
      <c r="AH189" s="685"/>
      <c r="AI189" s="685"/>
      <c r="AJ189" s="685"/>
      <c r="AK189" s="685"/>
      <c r="AL189" s="685"/>
      <c r="AM189" s="685"/>
      <c r="AN189" s="685"/>
      <c r="AO189" s="685"/>
      <c r="AP189" s="685"/>
      <c r="AQ189" s="685"/>
      <c r="AR189" s="685"/>
      <c r="AS189" s="685"/>
      <c r="AT189" s="685"/>
    </row>
    <row r="190" spans="1:46" s="58" customFormat="1" ht="30.75" customHeight="1" x14ac:dyDescent="0.25">
      <c r="A190" s="599"/>
      <c r="B190" s="600"/>
      <c r="C190" s="601"/>
      <c r="D190" s="838" t="s">
        <v>472</v>
      </c>
      <c r="E190" s="833" t="s">
        <v>239</v>
      </c>
      <c r="F190" s="723">
        <v>401</v>
      </c>
      <c r="G190" s="723">
        <v>2016</v>
      </c>
      <c r="H190" s="821">
        <v>2019</v>
      </c>
      <c r="I190" s="219">
        <f t="shared" si="19"/>
        <v>21600</v>
      </c>
      <c r="J190" s="215">
        <v>0</v>
      </c>
      <c r="K190" s="214">
        <v>0</v>
      </c>
      <c r="L190" s="310">
        <f t="shared" si="20"/>
        <v>6000</v>
      </c>
      <c r="M190" s="305">
        <v>0</v>
      </c>
      <c r="N190" s="306">
        <v>6000</v>
      </c>
      <c r="O190" s="306">
        <v>0</v>
      </c>
      <c r="P190" s="217">
        <v>0</v>
      </c>
      <c r="Q190" s="214">
        <v>0</v>
      </c>
      <c r="R190" s="326">
        <v>6000</v>
      </c>
      <c r="S190" s="320">
        <v>0</v>
      </c>
      <c r="T190" s="217">
        <v>0</v>
      </c>
      <c r="U190" s="218">
        <v>0</v>
      </c>
      <c r="V190" s="319">
        <v>4800</v>
      </c>
      <c r="W190" s="320">
        <v>0</v>
      </c>
      <c r="X190" s="217">
        <v>0</v>
      </c>
      <c r="Y190" s="214">
        <v>0</v>
      </c>
      <c r="Z190" s="326">
        <v>4800</v>
      </c>
      <c r="AA190" s="320">
        <v>0</v>
      </c>
      <c r="AB190" s="217">
        <v>0</v>
      </c>
      <c r="AC190" s="218">
        <v>0</v>
      </c>
      <c r="AD190" s="219">
        <v>0</v>
      </c>
      <c r="AE190" s="685"/>
      <c r="AF190" s="685"/>
      <c r="AG190" s="685"/>
      <c r="AH190" s="685"/>
      <c r="AI190" s="685"/>
      <c r="AJ190" s="685"/>
      <c r="AK190" s="685"/>
      <c r="AL190" s="685"/>
      <c r="AM190" s="685"/>
      <c r="AN190" s="685"/>
      <c r="AO190" s="685"/>
      <c r="AP190" s="685"/>
      <c r="AQ190" s="685"/>
      <c r="AR190" s="685"/>
      <c r="AS190" s="685"/>
      <c r="AT190" s="685"/>
    </row>
    <row r="191" spans="1:46" s="58" customFormat="1" ht="25.5" customHeight="1" x14ac:dyDescent="0.25">
      <c r="A191" s="599"/>
      <c r="B191" s="600"/>
      <c r="C191" s="601"/>
      <c r="D191" s="838" t="s">
        <v>473</v>
      </c>
      <c r="E191" s="833" t="s">
        <v>239</v>
      </c>
      <c r="F191" s="723">
        <v>401</v>
      </c>
      <c r="G191" s="723">
        <v>2016</v>
      </c>
      <c r="H191" s="821">
        <v>2019</v>
      </c>
      <c r="I191" s="219">
        <f t="shared" si="19"/>
        <v>1700</v>
      </c>
      <c r="J191" s="215">
        <v>0</v>
      </c>
      <c r="K191" s="214">
        <v>0</v>
      </c>
      <c r="L191" s="310">
        <f t="shared" si="20"/>
        <v>700</v>
      </c>
      <c r="M191" s="305">
        <v>0</v>
      </c>
      <c r="N191" s="306">
        <v>0</v>
      </c>
      <c r="O191" s="306">
        <v>0</v>
      </c>
      <c r="P191" s="217">
        <v>0</v>
      </c>
      <c r="Q191" s="214">
        <v>700</v>
      </c>
      <c r="R191" s="326">
        <v>0</v>
      </c>
      <c r="S191" s="320">
        <v>0</v>
      </c>
      <c r="T191" s="217">
        <v>0</v>
      </c>
      <c r="U191" s="218">
        <v>500</v>
      </c>
      <c r="V191" s="319">
        <v>0</v>
      </c>
      <c r="W191" s="320">
        <v>0</v>
      </c>
      <c r="X191" s="217">
        <v>0</v>
      </c>
      <c r="Y191" s="214">
        <v>0</v>
      </c>
      <c r="Z191" s="326">
        <v>0</v>
      </c>
      <c r="AA191" s="320">
        <v>0</v>
      </c>
      <c r="AB191" s="217">
        <v>0</v>
      </c>
      <c r="AC191" s="218">
        <v>500</v>
      </c>
      <c r="AD191" s="219">
        <v>0</v>
      </c>
      <c r="AE191" s="685"/>
      <c r="AF191" s="685"/>
      <c r="AG191" s="685"/>
      <c r="AH191" s="685"/>
      <c r="AI191" s="685"/>
      <c r="AJ191" s="685"/>
      <c r="AK191" s="685"/>
      <c r="AL191" s="685"/>
      <c r="AM191" s="685"/>
      <c r="AN191" s="685"/>
      <c r="AO191" s="685"/>
      <c r="AP191" s="685"/>
      <c r="AQ191" s="685"/>
      <c r="AR191" s="685"/>
      <c r="AS191" s="685"/>
      <c r="AT191" s="685"/>
    </row>
    <row r="192" spans="1:46" s="152" customFormat="1" ht="13.5" customHeight="1" x14ac:dyDescent="0.25">
      <c r="A192" s="394"/>
      <c r="B192" s="395"/>
      <c r="C192" s="396"/>
      <c r="D192" s="397"/>
      <c r="E192" s="270"/>
      <c r="F192" s="270"/>
      <c r="G192" s="270"/>
      <c r="H192" s="270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2"/>
      <c r="AC192" s="1387" t="s">
        <v>819</v>
      </c>
      <c r="AD192" s="1387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</row>
    <row r="193" spans="1:46" s="947" customFormat="1" ht="24.75" customHeight="1" x14ac:dyDescent="0.25">
      <c r="A193" s="6"/>
      <c r="D193" s="117" t="s">
        <v>1</v>
      </c>
      <c r="E193" s="177" t="s">
        <v>224</v>
      </c>
      <c r="F193" s="177"/>
      <c r="G193" s="177"/>
      <c r="H193" s="177"/>
      <c r="I193" s="177"/>
      <c r="J193" s="177"/>
      <c r="K193" s="177"/>
      <c r="L193" s="177"/>
      <c r="M193" s="15"/>
      <c r="N193" s="15"/>
      <c r="O193" s="15"/>
      <c r="P193" s="15"/>
      <c r="Q193" s="1"/>
      <c r="AD193" s="5" t="s">
        <v>87</v>
      </c>
    </row>
    <row r="194" spans="1:46" s="947" customFormat="1" ht="15" customHeight="1" thickBot="1" x14ac:dyDescent="0.25">
      <c r="A194" s="1228" t="s">
        <v>154</v>
      </c>
      <c r="B194" s="1388"/>
      <c r="C194" s="1388"/>
      <c r="D194" s="169"/>
      <c r="I194" s="7" t="s">
        <v>59</v>
      </c>
      <c r="J194" s="7" t="s">
        <v>60</v>
      </c>
      <c r="K194" s="7" t="s">
        <v>61</v>
      </c>
      <c r="L194" s="7" t="s">
        <v>62</v>
      </c>
      <c r="M194" s="7" t="s">
        <v>63</v>
      </c>
      <c r="N194" s="7" t="s">
        <v>64</v>
      </c>
      <c r="O194" s="7" t="s">
        <v>65</v>
      </c>
      <c r="P194" s="8" t="s">
        <v>66</v>
      </c>
      <c r="Q194" s="8" t="s">
        <v>67</v>
      </c>
      <c r="R194" s="8" t="s">
        <v>68</v>
      </c>
      <c r="S194" s="8" t="s">
        <v>69</v>
      </c>
      <c r="T194" s="8" t="s">
        <v>70</v>
      </c>
      <c r="U194" s="8" t="s">
        <v>73</v>
      </c>
      <c r="V194" s="8" t="s">
        <v>78</v>
      </c>
      <c r="W194" s="8" t="s">
        <v>86</v>
      </c>
      <c r="X194" s="8" t="s">
        <v>92</v>
      </c>
      <c r="Y194" s="8" t="s">
        <v>93</v>
      </c>
      <c r="Z194" s="8" t="s">
        <v>94</v>
      </c>
      <c r="AA194" s="8" t="s">
        <v>95</v>
      </c>
      <c r="AB194" s="7" t="s">
        <v>96</v>
      </c>
      <c r="AC194" s="7" t="s">
        <v>99</v>
      </c>
      <c r="AD194" s="7" t="s">
        <v>109</v>
      </c>
    </row>
    <row r="195" spans="1:46" s="947" customFormat="1" ht="15.75" customHeight="1" thickBot="1" x14ac:dyDescent="0.25">
      <c r="A195" s="1389"/>
      <c r="B195" s="1390"/>
      <c r="C195" s="1390"/>
      <c r="D195" s="1252" t="s">
        <v>57</v>
      </c>
      <c r="E195" s="1274" t="s">
        <v>100</v>
      </c>
      <c r="F195" s="1276" t="s">
        <v>101</v>
      </c>
      <c r="G195" s="1278" t="s">
        <v>102</v>
      </c>
      <c r="H195" s="1397"/>
      <c r="I195" s="1250" t="s">
        <v>89</v>
      </c>
      <c r="J195" s="39" t="s">
        <v>98</v>
      </c>
      <c r="K195" s="39" t="s">
        <v>72</v>
      </c>
      <c r="L195" s="300" t="s">
        <v>71</v>
      </c>
      <c r="M195" s="1290" t="s">
        <v>181</v>
      </c>
      <c r="N195" s="1355"/>
      <c r="O195" s="1355"/>
      <c r="P195" s="1355"/>
      <c r="Q195" s="1356"/>
      <c r="R195" s="1293" t="s">
        <v>184</v>
      </c>
      <c r="S195" s="1294"/>
      <c r="T195" s="1294"/>
      <c r="U195" s="1294"/>
      <c r="V195" s="1294"/>
      <c r="W195" s="1294"/>
      <c r="X195" s="1294"/>
      <c r="Y195" s="1294"/>
      <c r="Z195" s="1294"/>
      <c r="AA195" s="1294"/>
      <c r="AB195" s="1294"/>
      <c r="AC195" s="1319"/>
      <c r="AD195" s="1248" t="s">
        <v>185</v>
      </c>
    </row>
    <row r="196" spans="1:46" s="947" customFormat="1" ht="15.75" customHeight="1" x14ac:dyDescent="0.2">
      <c r="A196" s="1401" t="s">
        <v>105</v>
      </c>
      <c r="B196" s="1403" t="s">
        <v>106</v>
      </c>
      <c r="C196" s="1405" t="s">
        <v>107</v>
      </c>
      <c r="D196" s="1391"/>
      <c r="E196" s="1393"/>
      <c r="F196" s="1395"/>
      <c r="G196" s="1407" t="s">
        <v>103</v>
      </c>
      <c r="H196" s="1409" t="s">
        <v>104</v>
      </c>
      <c r="I196" s="1398"/>
      <c r="J196" s="1411" t="s">
        <v>187</v>
      </c>
      <c r="K196" s="1413" t="s">
        <v>186</v>
      </c>
      <c r="L196" s="1325" t="s">
        <v>180</v>
      </c>
      <c r="M196" s="1299" t="s">
        <v>182</v>
      </c>
      <c r="N196" s="1303" t="s">
        <v>110</v>
      </c>
      <c r="O196" s="1303" t="s">
        <v>111</v>
      </c>
      <c r="P196" s="1243" t="s">
        <v>81</v>
      </c>
      <c r="Q196" s="1245" t="s">
        <v>82</v>
      </c>
      <c r="R196" s="1321" t="s">
        <v>153</v>
      </c>
      <c r="S196" s="1312"/>
      <c r="T196" s="1312"/>
      <c r="U196" s="1386"/>
      <c r="V196" s="1321" t="s">
        <v>158</v>
      </c>
      <c r="W196" s="1312"/>
      <c r="X196" s="1312"/>
      <c r="Y196" s="1386"/>
      <c r="Z196" s="1321" t="s">
        <v>183</v>
      </c>
      <c r="AA196" s="1312"/>
      <c r="AB196" s="1312"/>
      <c r="AC196" s="1386"/>
      <c r="AD196" s="1295"/>
    </row>
    <row r="197" spans="1:46" s="947" customFormat="1" ht="39" customHeight="1" thickBot="1" x14ac:dyDescent="0.25">
      <c r="A197" s="1402"/>
      <c r="B197" s="1404"/>
      <c r="C197" s="1406"/>
      <c r="D197" s="1392"/>
      <c r="E197" s="1394"/>
      <c r="F197" s="1396"/>
      <c r="G197" s="1408"/>
      <c r="H197" s="1410"/>
      <c r="I197" s="1399"/>
      <c r="J197" s="1412"/>
      <c r="K197" s="1414"/>
      <c r="L197" s="1415"/>
      <c r="M197" s="1416"/>
      <c r="N197" s="1417"/>
      <c r="O197" s="1417"/>
      <c r="P197" s="1418"/>
      <c r="Q197" s="1419"/>
      <c r="R197" s="317" t="s">
        <v>79</v>
      </c>
      <c r="S197" s="318" t="s">
        <v>88</v>
      </c>
      <c r="T197" s="174" t="s">
        <v>90</v>
      </c>
      <c r="U197" s="175" t="s">
        <v>91</v>
      </c>
      <c r="V197" s="322" t="s">
        <v>79</v>
      </c>
      <c r="W197" s="323" t="s">
        <v>88</v>
      </c>
      <c r="X197" s="174" t="s">
        <v>90</v>
      </c>
      <c r="Y197" s="175" t="s">
        <v>91</v>
      </c>
      <c r="Z197" s="322" t="s">
        <v>79</v>
      </c>
      <c r="AA197" s="323" t="s">
        <v>88</v>
      </c>
      <c r="AB197" s="174" t="s">
        <v>90</v>
      </c>
      <c r="AC197" s="176" t="s">
        <v>91</v>
      </c>
      <c r="AD197" s="1400"/>
    </row>
    <row r="198" spans="1:46" s="58" customFormat="1" ht="25.5" customHeight="1" x14ac:dyDescent="0.25">
      <c r="A198" s="599"/>
      <c r="B198" s="600"/>
      <c r="C198" s="601"/>
      <c r="D198" s="838" t="s">
        <v>474</v>
      </c>
      <c r="E198" s="833" t="s">
        <v>239</v>
      </c>
      <c r="F198" s="723">
        <v>401</v>
      </c>
      <c r="G198" s="723">
        <v>2016</v>
      </c>
      <c r="H198" s="821">
        <v>2019</v>
      </c>
      <c r="I198" s="219">
        <f t="shared" si="19"/>
        <v>2000</v>
      </c>
      <c r="J198" s="215">
        <v>0</v>
      </c>
      <c r="K198" s="214">
        <v>0</v>
      </c>
      <c r="L198" s="310">
        <f t="shared" si="20"/>
        <v>1000</v>
      </c>
      <c r="M198" s="305">
        <v>0</v>
      </c>
      <c r="N198" s="306">
        <v>0</v>
      </c>
      <c r="O198" s="306">
        <v>0</v>
      </c>
      <c r="P198" s="217">
        <v>0</v>
      </c>
      <c r="Q198" s="214">
        <v>1000</v>
      </c>
      <c r="R198" s="326">
        <v>0</v>
      </c>
      <c r="S198" s="320">
        <v>0</v>
      </c>
      <c r="T198" s="217">
        <v>0</v>
      </c>
      <c r="U198" s="218">
        <v>0</v>
      </c>
      <c r="V198" s="319">
        <v>0</v>
      </c>
      <c r="W198" s="320">
        <v>0</v>
      </c>
      <c r="X198" s="217">
        <v>0</v>
      </c>
      <c r="Y198" s="214">
        <v>1000</v>
      </c>
      <c r="Z198" s="326">
        <v>0</v>
      </c>
      <c r="AA198" s="320">
        <v>0</v>
      </c>
      <c r="AB198" s="217">
        <v>0</v>
      </c>
      <c r="AC198" s="218">
        <v>0</v>
      </c>
      <c r="AD198" s="219">
        <v>0</v>
      </c>
      <c r="AE198" s="685"/>
      <c r="AF198" s="685"/>
      <c r="AG198" s="685"/>
      <c r="AH198" s="685"/>
      <c r="AI198" s="685"/>
      <c r="AJ198" s="685"/>
      <c r="AK198" s="685"/>
      <c r="AL198" s="685"/>
      <c r="AM198" s="685"/>
      <c r="AN198" s="685"/>
      <c r="AO198" s="685"/>
      <c r="AP198" s="685"/>
      <c r="AQ198" s="685"/>
      <c r="AR198" s="685"/>
      <c r="AS198" s="685"/>
      <c r="AT198" s="685"/>
    </row>
    <row r="199" spans="1:46" s="58" customFormat="1" ht="25.5" customHeight="1" x14ac:dyDescent="0.25">
      <c r="A199" s="599"/>
      <c r="B199" s="600"/>
      <c r="C199" s="601"/>
      <c r="D199" s="838" t="s">
        <v>475</v>
      </c>
      <c r="E199" s="833" t="s">
        <v>239</v>
      </c>
      <c r="F199" s="723">
        <v>401</v>
      </c>
      <c r="G199" s="723">
        <v>2016</v>
      </c>
      <c r="H199" s="821">
        <v>2019</v>
      </c>
      <c r="I199" s="219">
        <f>J199+K199+L199+SUM(R199:AD199)</f>
        <v>641500</v>
      </c>
      <c r="J199" s="215">
        <v>0</v>
      </c>
      <c r="K199" s="214">
        <v>0</v>
      </c>
      <c r="L199" s="310">
        <f>M199+N199+O199+P199+Q199</f>
        <v>58500</v>
      </c>
      <c r="M199" s="305">
        <v>0</v>
      </c>
      <c r="N199" s="306">
        <v>33500</v>
      </c>
      <c r="O199" s="306">
        <v>0</v>
      </c>
      <c r="P199" s="217">
        <v>0</v>
      </c>
      <c r="Q199" s="214">
        <v>25000</v>
      </c>
      <c r="R199" s="326">
        <v>51000</v>
      </c>
      <c r="S199" s="320">
        <v>0</v>
      </c>
      <c r="T199" s="217">
        <v>0</v>
      </c>
      <c r="U199" s="218">
        <v>25000</v>
      </c>
      <c r="V199" s="319">
        <v>157000</v>
      </c>
      <c r="W199" s="320">
        <v>0</v>
      </c>
      <c r="X199" s="217">
        <v>0</v>
      </c>
      <c r="Y199" s="214">
        <v>25000</v>
      </c>
      <c r="Z199" s="326">
        <v>300000</v>
      </c>
      <c r="AA199" s="320">
        <v>0</v>
      </c>
      <c r="AB199" s="217">
        <v>0</v>
      </c>
      <c r="AC199" s="218">
        <v>25000</v>
      </c>
      <c r="AD199" s="219">
        <v>0</v>
      </c>
      <c r="AE199" s="685"/>
      <c r="AF199" s="685"/>
      <c r="AG199" s="685"/>
      <c r="AH199" s="685"/>
      <c r="AI199" s="685"/>
      <c r="AJ199" s="685"/>
      <c r="AK199" s="685"/>
      <c r="AL199" s="685"/>
      <c r="AM199" s="685"/>
      <c r="AN199" s="685"/>
      <c r="AO199" s="685"/>
      <c r="AP199" s="685"/>
      <c r="AQ199" s="685"/>
      <c r="AR199" s="685"/>
      <c r="AS199" s="685"/>
      <c r="AT199" s="685"/>
    </row>
    <row r="200" spans="1:46" s="58" customFormat="1" ht="25.5" customHeight="1" x14ac:dyDescent="0.25">
      <c r="A200" s="599"/>
      <c r="B200" s="600"/>
      <c r="C200" s="601"/>
      <c r="D200" s="838" t="s">
        <v>476</v>
      </c>
      <c r="E200" s="833" t="s">
        <v>239</v>
      </c>
      <c r="F200" s="723">
        <v>401</v>
      </c>
      <c r="G200" s="723">
        <v>2018</v>
      </c>
      <c r="H200" s="821">
        <v>2019</v>
      </c>
      <c r="I200" s="219">
        <f t="shared" si="19"/>
        <v>35000</v>
      </c>
      <c r="J200" s="215">
        <v>0</v>
      </c>
      <c r="K200" s="214">
        <v>0</v>
      </c>
      <c r="L200" s="310">
        <f t="shared" si="20"/>
        <v>0</v>
      </c>
      <c r="M200" s="305">
        <v>0</v>
      </c>
      <c r="N200" s="306">
        <v>0</v>
      </c>
      <c r="O200" s="306">
        <v>0</v>
      </c>
      <c r="P200" s="217">
        <v>0</v>
      </c>
      <c r="Q200" s="214">
        <v>0</v>
      </c>
      <c r="R200" s="326">
        <v>0</v>
      </c>
      <c r="S200" s="320">
        <v>0</v>
      </c>
      <c r="T200" s="217">
        <v>0</v>
      </c>
      <c r="U200" s="218">
        <v>0</v>
      </c>
      <c r="V200" s="319">
        <v>20000</v>
      </c>
      <c r="W200" s="320">
        <v>0</v>
      </c>
      <c r="X200" s="217">
        <v>0</v>
      </c>
      <c r="Y200" s="214">
        <v>0</v>
      </c>
      <c r="Z200" s="326">
        <v>15000</v>
      </c>
      <c r="AA200" s="320">
        <v>0</v>
      </c>
      <c r="AB200" s="217">
        <v>0</v>
      </c>
      <c r="AC200" s="218">
        <v>0</v>
      </c>
      <c r="AD200" s="219">
        <v>0</v>
      </c>
      <c r="AE200" s="685"/>
      <c r="AF200" s="685"/>
      <c r="AG200" s="685"/>
      <c r="AH200" s="685"/>
      <c r="AI200" s="685"/>
      <c r="AJ200" s="685"/>
      <c r="AK200" s="685"/>
      <c r="AL200" s="685"/>
      <c r="AM200" s="685"/>
      <c r="AN200" s="685"/>
      <c r="AO200" s="685"/>
      <c r="AP200" s="685"/>
      <c r="AQ200" s="685"/>
      <c r="AR200" s="685"/>
      <c r="AS200" s="685"/>
      <c r="AT200" s="685"/>
    </row>
    <row r="201" spans="1:46" s="58" customFormat="1" ht="28.5" customHeight="1" x14ac:dyDescent="0.25">
      <c r="A201" s="599"/>
      <c r="B201" s="600"/>
      <c r="C201" s="601"/>
      <c r="D201" s="838" t="s">
        <v>477</v>
      </c>
      <c r="E201" s="834" t="s">
        <v>571</v>
      </c>
      <c r="F201" s="723">
        <v>401</v>
      </c>
      <c r="G201" s="723">
        <v>2016</v>
      </c>
      <c r="H201" s="821">
        <v>2018</v>
      </c>
      <c r="I201" s="219">
        <f t="shared" si="19"/>
        <v>12000</v>
      </c>
      <c r="J201" s="215">
        <v>0</v>
      </c>
      <c r="K201" s="214">
        <v>0</v>
      </c>
      <c r="L201" s="310">
        <f t="shared" si="20"/>
        <v>6000</v>
      </c>
      <c r="M201" s="305">
        <v>0</v>
      </c>
      <c r="N201" s="306">
        <v>6000</v>
      </c>
      <c r="O201" s="306">
        <v>0</v>
      </c>
      <c r="P201" s="217">
        <v>0</v>
      </c>
      <c r="Q201" s="214">
        <v>0</v>
      </c>
      <c r="R201" s="326">
        <v>6000</v>
      </c>
      <c r="S201" s="320">
        <v>0</v>
      </c>
      <c r="T201" s="217">
        <v>0</v>
      </c>
      <c r="U201" s="218">
        <v>0</v>
      </c>
      <c r="V201" s="319">
        <v>0</v>
      </c>
      <c r="W201" s="320">
        <v>0</v>
      </c>
      <c r="X201" s="217">
        <v>0</v>
      </c>
      <c r="Y201" s="214">
        <v>0</v>
      </c>
      <c r="Z201" s="326">
        <v>0</v>
      </c>
      <c r="AA201" s="320">
        <v>0</v>
      </c>
      <c r="AB201" s="217">
        <v>0</v>
      </c>
      <c r="AC201" s="218">
        <v>0</v>
      </c>
      <c r="AD201" s="219">
        <v>0</v>
      </c>
      <c r="AE201" s="685"/>
      <c r="AF201" s="685"/>
      <c r="AG201" s="685"/>
      <c r="AH201" s="685"/>
      <c r="AI201" s="685"/>
      <c r="AJ201" s="685"/>
      <c r="AK201" s="685"/>
      <c r="AL201" s="685"/>
      <c r="AM201" s="685"/>
      <c r="AN201" s="685"/>
      <c r="AO201" s="685"/>
      <c r="AP201" s="685"/>
      <c r="AQ201" s="685"/>
      <c r="AR201" s="685"/>
      <c r="AS201" s="685"/>
      <c r="AT201" s="685"/>
    </row>
    <row r="202" spans="1:46" s="58" customFormat="1" ht="25.5" customHeight="1" x14ac:dyDescent="0.25">
      <c r="A202" s="599"/>
      <c r="B202" s="600"/>
      <c r="C202" s="601"/>
      <c r="D202" s="838" t="s">
        <v>478</v>
      </c>
      <c r="E202" s="833" t="s">
        <v>312</v>
      </c>
      <c r="F202" s="723">
        <v>401</v>
      </c>
      <c r="G202" s="723">
        <v>2016</v>
      </c>
      <c r="H202" s="821">
        <v>2016</v>
      </c>
      <c r="I202" s="219">
        <f>J202+K202+L202+SUM(R202:AD202)</f>
        <v>1500</v>
      </c>
      <c r="J202" s="215">
        <v>0</v>
      </c>
      <c r="K202" s="214">
        <v>0</v>
      </c>
      <c r="L202" s="310">
        <f>M202+N202+O202+P202+Q202</f>
        <v>1500</v>
      </c>
      <c r="M202" s="305">
        <v>0</v>
      </c>
      <c r="N202" s="306">
        <v>1500</v>
      </c>
      <c r="O202" s="306">
        <v>0</v>
      </c>
      <c r="P202" s="217">
        <v>0</v>
      </c>
      <c r="Q202" s="214">
        <v>0</v>
      </c>
      <c r="R202" s="326">
        <v>0</v>
      </c>
      <c r="S202" s="320">
        <v>0</v>
      </c>
      <c r="T202" s="217">
        <v>0</v>
      </c>
      <c r="U202" s="218">
        <v>0</v>
      </c>
      <c r="V202" s="319">
        <v>0</v>
      </c>
      <c r="W202" s="320">
        <v>0</v>
      </c>
      <c r="X202" s="217">
        <v>0</v>
      </c>
      <c r="Y202" s="214">
        <v>0</v>
      </c>
      <c r="Z202" s="326">
        <v>0</v>
      </c>
      <c r="AA202" s="320">
        <v>0</v>
      </c>
      <c r="AB202" s="217">
        <v>0</v>
      </c>
      <c r="AC202" s="218">
        <v>0</v>
      </c>
      <c r="AD202" s="219">
        <v>0</v>
      </c>
      <c r="AE202" s="685"/>
      <c r="AF202" s="685"/>
      <c r="AG202" s="685"/>
      <c r="AH202" s="685"/>
      <c r="AI202" s="685"/>
      <c r="AJ202" s="685"/>
      <c r="AK202" s="685"/>
      <c r="AL202" s="685"/>
      <c r="AM202" s="685"/>
      <c r="AN202" s="685"/>
      <c r="AO202" s="685"/>
      <c r="AP202" s="685"/>
      <c r="AQ202" s="685"/>
      <c r="AR202" s="685"/>
      <c r="AS202" s="685"/>
      <c r="AT202" s="685"/>
    </row>
    <row r="203" spans="1:46" s="58" customFormat="1" ht="25.5" customHeight="1" x14ac:dyDescent="0.25">
      <c r="A203" s="599"/>
      <c r="B203" s="600"/>
      <c r="C203" s="601"/>
      <c r="D203" s="838" t="s">
        <v>479</v>
      </c>
      <c r="E203" s="833" t="s">
        <v>312</v>
      </c>
      <c r="F203" s="723">
        <v>401</v>
      </c>
      <c r="G203" s="723">
        <v>2018</v>
      </c>
      <c r="H203" s="821">
        <v>2018</v>
      </c>
      <c r="I203" s="219">
        <f>J203+K203+L203+SUM(R203:AD203)</f>
        <v>3500</v>
      </c>
      <c r="J203" s="215">
        <v>0</v>
      </c>
      <c r="K203" s="214">
        <v>0</v>
      </c>
      <c r="L203" s="310">
        <f>M203+N203+O203+P203+Q203</f>
        <v>0</v>
      </c>
      <c r="M203" s="305">
        <v>0</v>
      </c>
      <c r="N203" s="306">
        <v>0</v>
      </c>
      <c r="O203" s="306">
        <v>0</v>
      </c>
      <c r="P203" s="217">
        <v>0</v>
      </c>
      <c r="Q203" s="214">
        <v>0</v>
      </c>
      <c r="R203" s="326">
        <v>0</v>
      </c>
      <c r="S203" s="320">
        <v>0</v>
      </c>
      <c r="T203" s="217">
        <v>0</v>
      </c>
      <c r="U203" s="218">
        <v>0</v>
      </c>
      <c r="V203" s="319">
        <v>3500</v>
      </c>
      <c r="W203" s="320">
        <v>0</v>
      </c>
      <c r="X203" s="217">
        <v>0</v>
      </c>
      <c r="Y203" s="214">
        <v>0</v>
      </c>
      <c r="Z203" s="326">
        <v>0</v>
      </c>
      <c r="AA203" s="320">
        <v>0</v>
      </c>
      <c r="AB203" s="217">
        <v>0</v>
      </c>
      <c r="AC203" s="218">
        <v>0</v>
      </c>
      <c r="AD203" s="219">
        <v>0</v>
      </c>
      <c r="AE203" s="685"/>
      <c r="AF203" s="685"/>
      <c r="AG203" s="685"/>
      <c r="AH203" s="685"/>
      <c r="AI203" s="685"/>
      <c r="AJ203" s="685"/>
      <c r="AK203" s="685"/>
      <c r="AL203" s="685"/>
      <c r="AM203" s="685"/>
      <c r="AN203" s="685"/>
      <c r="AO203" s="685"/>
      <c r="AP203" s="685"/>
      <c r="AQ203" s="685"/>
      <c r="AR203" s="685"/>
      <c r="AS203" s="685"/>
      <c r="AT203" s="685"/>
    </row>
    <row r="204" spans="1:46" s="42" customFormat="1" ht="25.5" customHeight="1" x14ac:dyDescent="0.25">
      <c r="A204" s="599"/>
      <c r="B204" s="600"/>
      <c r="C204" s="601"/>
      <c r="D204" s="837" t="s">
        <v>480</v>
      </c>
      <c r="E204" s="833" t="s">
        <v>312</v>
      </c>
      <c r="F204" s="723">
        <v>401</v>
      </c>
      <c r="G204" s="723">
        <v>2015</v>
      </c>
      <c r="H204" s="821">
        <v>2015</v>
      </c>
      <c r="I204" s="219">
        <f>J204+K204+L204+SUM(R204:AD204)</f>
        <v>3000</v>
      </c>
      <c r="J204" s="215">
        <v>0</v>
      </c>
      <c r="K204" s="214">
        <v>0</v>
      </c>
      <c r="L204" s="310">
        <f>M204+N204+O204+P204+Q204</f>
        <v>0</v>
      </c>
      <c r="M204" s="305">
        <v>0</v>
      </c>
      <c r="N204" s="306">
        <v>0</v>
      </c>
      <c r="O204" s="306">
        <v>0</v>
      </c>
      <c r="P204" s="217">
        <v>0</v>
      </c>
      <c r="Q204" s="214">
        <v>0</v>
      </c>
      <c r="R204" s="326">
        <v>3000</v>
      </c>
      <c r="S204" s="320">
        <v>0</v>
      </c>
      <c r="T204" s="217">
        <v>0</v>
      </c>
      <c r="U204" s="218">
        <v>0</v>
      </c>
      <c r="V204" s="319">
        <v>0</v>
      </c>
      <c r="W204" s="320">
        <v>0</v>
      </c>
      <c r="X204" s="217">
        <v>0</v>
      </c>
      <c r="Y204" s="214">
        <v>0</v>
      </c>
      <c r="Z204" s="326">
        <v>0</v>
      </c>
      <c r="AA204" s="320">
        <v>0</v>
      </c>
      <c r="AB204" s="217">
        <v>0</v>
      </c>
      <c r="AC204" s="218">
        <v>0</v>
      </c>
      <c r="AD204" s="219">
        <v>0</v>
      </c>
      <c r="AE204" s="685"/>
      <c r="AF204" s="685"/>
      <c r="AG204" s="685"/>
      <c r="AH204" s="685"/>
      <c r="AI204" s="685"/>
      <c r="AJ204" s="685"/>
      <c r="AK204" s="685"/>
      <c r="AL204" s="685"/>
      <c r="AM204" s="685"/>
      <c r="AN204" s="685"/>
      <c r="AO204" s="685"/>
      <c r="AP204" s="685"/>
      <c r="AQ204" s="685"/>
      <c r="AR204" s="685"/>
      <c r="AS204" s="685"/>
      <c r="AT204" s="685"/>
    </row>
    <row r="205" spans="1:46" s="42" customFormat="1" ht="25.5" customHeight="1" x14ac:dyDescent="0.25">
      <c r="A205" s="599"/>
      <c r="B205" s="600"/>
      <c r="C205" s="601"/>
      <c r="D205" s="837" t="s">
        <v>481</v>
      </c>
      <c r="E205" s="833" t="s">
        <v>312</v>
      </c>
      <c r="F205" s="723">
        <v>401</v>
      </c>
      <c r="G205" s="723">
        <v>2019</v>
      </c>
      <c r="H205" s="821">
        <v>2019</v>
      </c>
      <c r="I205" s="219">
        <f>J205+K205+L205+SUM(R205:AD205)</f>
        <v>1500</v>
      </c>
      <c r="J205" s="215">
        <v>0</v>
      </c>
      <c r="K205" s="214">
        <v>0</v>
      </c>
      <c r="L205" s="310">
        <f>M205+N205+O205+P205+Q205</f>
        <v>0</v>
      </c>
      <c r="M205" s="305">
        <v>0</v>
      </c>
      <c r="N205" s="306">
        <v>0</v>
      </c>
      <c r="O205" s="306">
        <v>0</v>
      </c>
      <c r="P205" s="217">
        <v>0</v>
      </c>
      <c r="Q205" s="214">
        <v>0</v>
      </c>
      <c r="R205" s="326">
        <v>0</v>
      </c>
      <c r="S205" s="320">
        <v>0</v>
      </c>
      <c r="T205" s="217">
        <v>0</v>
      </c>
      <c r="U205" s="218">
        <v>0</v>
      </c>
      <c r="V205" s="319">
        <v>0</v>
      </c>
      <c r="W205" s="320">
        <v>0</v>
      </c>
      <c r="X205" s="217">
        <v>0</v>
      </c>
      <c r="Y205" s="214">
        <v>0</v>
      </c>
      <c r="Z205" s="326">
        <v>1500</v>
      </c>
      <c r="AA205" s="320">
        <v>0</v>
      </c>
      <c r="AB205" s="217">
        <v>0</v>
      </c>
      <c r="AC205" s="218">
        <v>0</v>
      </c>
      <c r="AD205" s="219">
        <v>0</v>
      </c>
      <c r="AE205" s="685"/>
      <c r="AF205" s="685"/>
      <c r="AG205" s="685"/>
      <c r="AH205" s="685"/>
      <c r="AI205" s="685"/>
      <c r="AJ205" s="685"/>
      <c r="AK205" s="685"/>
      <c r="AL205" s="685"/>
      <c r="AM205" s="685"/>
      <c r="AN205" s="685"/>
      <c r="AO205" s="685"/>
      <c r="AP205" s="685"/>
      <c r="AQ205" s="685"/>
      <c r="AR205" s="685"/>
      <c r="AS205" s="685"/>
      <c r="AT205" s="685"/>
    </row>
    <row r="206" spans="1:46" s="42" customFormat="1" ht="25.5" customHeight="1" x14ac:dyDescent="0.25">
      <c r="A206" s="599"/>
      <c r="B206" s="600"/>
      <c r="C206" s="601"/>
      <c r="D206" s="837" t="s">
        <v>482</v>
      </c>
      <c r="E206" s="833" t="s">
        <v>312</v>
      </c>
      <c r="F206" s="723">
        <v>401</v>
      </c>
      <c r="G206" s="723">
        <v>2018</v>
      </c>
      <c r="H206" s="821">
        <v>2018</v>
      </c>
      <c r="I206" s="219">
        <f>J206+K206+L206+SUM(R206:AD206)</f>
        <v>3000</v>
      </c>
      <c r="J206" s="215">
        <v>0</v>
      </c>
      <c r="K206" s="214">
        <v>0</v>
      </c>
      <c r="L206" s="310">
        <f>M206+N206+O206+P206+Q206</f>
        <v>0</v>
      </c>
      <c r="M206" s="305">
        <v>0</v>
      </c>
      <c r="N206" s="306">
        <v>0</v>
      </c>
      <c r="O206" s="306">
        <v>0</v>
      </c>
      <c r="P206" s="217">
        <v>0</v>
      </c>
      <c r="Q206" s="214">
        <v>0</v>
      </c>
      <c r="R206" s="326">
        <v>0</v>
      </c>
      <c r="S206" s="320">
        <v>0</v>
      </c>
      <c r="T206" s="217">
        <v>0</v>
      </c>
      <c r="U206" s="218">
        <v>0</v>
      </c>
      <c r="V206" s="319">
        <v>3000</v>
      </c>
      <c r="W206" s="320">
        <v>0</v>
      </c>
      <c r="X206" s="217">
        <v>0</v>
      </c>
      <c r="Y206" s="214">
        <v>0</v>
      </c>
      <c r="Z206" s="326">
        <v>0</v>
      </c>
      <c r="AA206" s="320">
        <v>0</v>
      </c>
      <c r="AB206" s="217">
        <v>0</v>
      </c>
      <c r="AC206" s="218">
        <v>0</v>
      </c>
      <c r="AD206" s="219">
        <v>0</v>
      </c>
      <c r="AE206" s="685"/>
      <c r="AF206" s="685"/>
      <c r="AG206" s="685"/>
      <c r="AH206" s="685"/>
      <c r="AI206" s="685"/>
      <c r="AJ206" s="685"/>
      <c r="AK206" s="685"/>
      <c r="AL206" s="685"/>
      <c r="AM206" s="685"/>
      <c r="AN206" s="685"/>
      <c r="AO206" s="685"/>
      <c r="AP206" s="685"/>
      <c r="AQ206" s="685"/>
      <c r="AR206" s="685"/>
      <c r="AS206" s="685"/>
      <c r="AT206" s="685"/>
    </row>
    <row r="207" spans="1:46" s="58" customFormat="1" ht="25.5" customHeight="1" x14ac:dyDescent="0.25">
      <c r="A207" s="599"/>
      <c r="B207" s="600"/>
      <c r="C207" s="601"/>
      <c r="D207" s="838" t="s">
        <v>483</v>
      </c>
      <c r="E207" s="833" t="s">
        <v>239</v>
      </c>
      <c r="F207" s="723">
        <v>401</v>
      </c>
      <c r="G207" s="723">
        <v>2016</v>
      </c>
      <c r="H207" s="821">
        <v>2017</v>
      </c>
      <c r="I207" s="219">
        <f t="shared" si="19"/>
        <v>25000</v>
      </c>
      <c r="J207" s="215">
        <v>0</v>
      </c>
      <c r="K207" s="214">
        <v>0</v>
      </c>
      <c r="L207" s="310">
        <f t="shared" si="20"/>
        <v>20000</v>
      </c>
      <c r="M207" s="305">
        <v>0</v>
      </c>
      <c r="N207" s="306">
        <v>20000</v>
      </c>
      <c r="O207" s="306">
        <v>0</v>
      </c>
      <c r="P207" s="217">
        <v>0</v>
      </c>
      <c r="Q207" s="214">
        <v>0</v>
      </c>
      <c r="R207" s="326">
        <v>5000</v>
      </c>
      <c r="S207" s="320">
        <v>0</v>
      </c>
      <c r="T207" s="217">
        <v>0</v>
      </c>
      <c r="U207" s="218">
        <v>0</v>
      </c>
      <c r="V207" s="319">
        <v>0</v>
      </c>
      <c r="W207" s="320">
        <v>0</v>
      </c>
      <c r="X207" s="217">
        <v>0</v>
      </c>
      <c r="Y207" s="214">
        <v>0</v>
      </c>
      <c r="Z207" s="326">
        <v>0</v>
      </c>
      <c r="AA207" s="320">
        <v>0</v>
      </c>
      <c r="AB207" s="217">
        <v>0</v>
      </c>
      <c r="AC207" s="218">
        <v>0</v>
      </c>
      <c r="AD207" s="219">
        <v>0</v>
      </c>
      <c r="AE207" s="685"/>
      <c r="AF207" s="685"/>
      <c r="AG207" s="685"/>
      <c r="AH207" s="685"/>
      <c r="AI207" s="685"/>
      <c r="AJ207" s="685"/>
      <c r="AK207" s="685"/>
      <c r="AL207" s="685"/>
      <c r="AM207" s="685"/>
      <c r="AN207" s="685"/>
      <c r="AO207" s="685"/>
      <c r="AP207" s="685"/>
      <c r="AQ207" s="685"/>
      <c r="AR207" s="685"/>
      <c r="AS207" s="685"/>
      <c r="AT207" s="685"/>
    </row>
    <row r="208" spans="1:46" s="58" customFormat="1" ht="30" customHeight="1" x14ac:dyDescent="0.25">
      <c r="A208" s="599"/>
      <c r="B208" s="600"/>
      <c r="C208" s="601"/>
      <c r="D208" s="838" t="s">
        <v>484</v>
      </c>
      <c r="E208" s="833" t="s">
        <v>239</v>
      </c>
      <c r="F208" s="723">
        <v>401</v>
      </c>
      <c r="G208" s="723">
        <v>2016</v>
      </c>
      <c r="H208" s="821">
        <v>2016</v>
      </c>
      <c r="I208" s="219">
        <f t="shared" si="19"/>
        <v>4000</v>
      </c>
      <c r="J208" s="215">
        <v>0</v>
      </c>
      <c r="K208" s="214">
        <v>0</v>
      </c>
      <c r="L208" s="310">
        <f t="shared" si="20"/>
        <v>4000</v>
      </c>
      <c r="M208" s="305">
        <v>0</v>
      </c>
      <c r="N208" s="306">
        <v>4000</v>
      </c>
      <c r="O208" s="306">
        <v>0</v>
      </c>
      <c r="P208" s="217">
        <v>0</v>
      </c>
      <c r="Q208" s="214">
        <v>0</v>
      </c>
      <c r="R208" s="326">
        <v>0</v>
      </c>
      <c r="S208" s="320">
        <v>0</v>
      </c>
      <c r="T208" s="217">
        <v>0</v>
      </c>
      <c r="U208" s="218">
        <v>0</v>
      </c>
      <c r="V208" s="319">
        <v>0</v>
      </c>
      <c r="W208" s="320">
        <v>0</v>
      </c>
      <c r="X208" s="217">
        <v>0</v>
      </c>
      <c r="Y208" s="214">
        <v>0</v>
      </c>
      <c r="Z208" s="326">
        <v>0</v>
      </c>
      <c r="AA208" s="320">
        <v>0</v>
      </c>
      <c r="AB208" s="217">
        <v>0</v>
      </c>
      <c r="AC208" s="218">
        <v>0</v>
      </c>
      <c r="AD208" s="219">
        <v>0</v>
      </c>
      <c r="AE208" s="685"/>
      <c r="AF208" s="685"/>
      <c r="AG208" s="685"/>
      <c r="AH208" s="685"/>
      <c r="AI208" s="685"/>
      <c r="AJ208" s="685"/>
      <c r="AK208" s="685"/>
      <c r="AL208" s="685"/>
      <c r="AM208" s="685"/>
      <c r="AN208" s="685"/>
      <c r="AO208" s="685"/>
      <c r="AP208" s="685"/>
      <c r="AQ208" s="685"/>
      <c r="AR208" s="685"/>
      <c r="AS208" s="685"/>
      <c r="AT208" s="685"/>
    </row>
    <row r="209" spans="1:46" s="58" customFormat="1" ht="30.75" customHeight="1" x14ac:dyDescent="0.25">
      <c r="A209" s="599"/>
      <c r="B209" s="600"/>
      <c r="C209" s="601"/>
      <c r="D209" s="838" t="s">
        <v>485</v>
      </c>
      <c r="E209" s="833" t="s">
        <v>239</v>
      </c>
      <c r="F209" s="723">
        <v>401</v>
      </c>
      <c r="G209" s="723">
        <v>2016</v>
      </c>
      <c r="H209" s="821">
        <v>2016</v>
      </c>
      <c r="I209" s="219">
        <f t="shared" si="19"/>
        <v>1500</v>
      </c>
      <c r="J209" s="215">
        <v>0</v>
      </c>
      <c r="K209" s="214">
        <v>0</v>
      </c>
      <c r="L209" s="310">
        <f t="shared" si="20"/>
        <v>1500</v>
      </c>
      <c r="M209" s="305">
        <v>0</v>
      </c>
      <c r="N209" s="306">
        <v>1500</v>
      </c>
      <c r="O209" s="306">
        <v>0</v>
      </c>
      <c r="P209" s="217">
        <v>0</v>
      </c>
      <c r="Q209" s="214">
        <v>0</v>
      </c>
      <c r="R209" s="326">
        <v>0</v>
      </c>
      <c r="S209" s="320">
        <v>0</v>
      </c>
      <c r="T209" s="217">
        <v>0</v>
      </c>
      <c r="U209" s="218">
        <v>0</v>
      </c>
      <c r="V209" s="319">
        <v>0</v>
      </c>
      <c r="W209" s="320">
        <v>0</v>
      </c>
      <c r="X209" s="217">
        <v>0</v>
      </c>
      <c r="Y209" s="214">
        <v>0</v>
      </c>
      <c r="Z209" s="326">
        <v>0</v>
      </c>
      <c r="AA209" s="320">
        <v>0</v>
      </c>
      <c r="AB209" s="217">
        <v>0</v>
      </c>
      <c r="AC209" s="218">
        <v>0</v>
      </c>
      <c r="AD209" s="219">
        <v>0</v>
      </c>
      <c r="AE209" s="685"/>
      <c r="AF209" s="685"/>
      <c r="AG209" s="685"/>
      <c r="AH209" s="685"/>
      <c r="AI209" s="685"/>
      <c r="AJ209" s="685"/>
      <c r="AK209" s="685"/>
      <c r="AL209" s="685"/>
      <c r="AM209" s="685"/>
      <c r="AN209" s="685"/>
      <c r="AO209" s="685"/>
      <c r="AP209" s="685"/>
      <c r="AQ209" s="685"/>
      <c r="AR209" s="685"/>
      <c r="AS209" s="685"/>
      <c r="AT209" s="685"/>
    </row>
    <row r="210" spans="1:46" s="58" customFormat="1" ht="25.5" customHeight="1" x14ac:dyDescent="0.25">
      <c r="A210" s="599"/>
      <c r="B210" s="600"/>
      <c r="C210" s="601"/>
      <c r="D210" s="838" t="s">
        <v>486</v>
      </c>
      <c r="E210" s="833" t="s">
        <v>239</v>
      </c>
      <c r="F210" s="723">
        <v>401</v>
      </c>
      <c r="G210" s="723">
        <v>2016</v>
      </c>
      <c r="H210" s="821">
        <v>2017</v>
      </c>
      <c r="I210" s="219">
        <f t="shared" si="19"/>
        <v>2500</v>
      </c>
      <c r="J210" s="215">
        <v>0</v>
      </c>
      <c r="K210" s="214">
        <v>0</v>
      </c>
      <c r="L210" s="310">
        <f t="shared" si="20"/>
        <v>1500</v>
      </c>
      <c r="M210" s="305">
        <v>0</v>
      </c>
      <c r="N210" s="306">
        <v>1500</v>
      </c>
      <c r="O210" s="306">
        <v>0</v>
      </c>
      <c r="P210" s="217">
        <v>0</v>
      </c>
      <c r="Q210" s="214">
        <v>0</v>
      </c>
      <c r="R210" s="326">
        <v>1000</v>
      </c>
      <c r="S210" s="320">
        <v>0</v>
      </c>
      <c r="T210" s="217">
        <v>0</v>
      </c>
      <c r="U210" s="218">
        <v>0</v>
      </c>
      <c r="V210" s="319">
        <v>0</v>
      </c>
      <c r="W210" s="320">
        <v>0</v>
      </c>
      <c r="X210" s="217">
        <v>0</v>
      </c>
      <c r="Y210" s="214">
        <v>0</v>
      </c>
      <c r="Z210" s="326">
        <v>0</v>
      </c>
      <c r="AA210" s="320">
        <v>0</v>
      </c>
      <c r="AB210" s="217">
        <v>0</v>
      </c>
      <c r="AC210" s="218">
        <v>0</v>
      </c>
      <c r="AD210" s="219">
        <v>0</v>
      </c>
      <c r="AE210" s="685"/>
      <c r="AF210" s="685"/>
      <c r="AG210" s="685"/>
      <c r="AH210" s="685"/>
      <c r="AI210" s="685"/>
      <c r="AJ210" s="685"/>
      <c r="AK210" s="685"/>
      <c r="AL210" s="685"/>
      <c r="AM210" s="685"/>
      <c r="AN210" s="685"/>
      <c r="AO210" s="685"/>
      <c r="AP210" s="685"/>
      <c r="AQ210" s="685"/>
      <c r="AR210" s="685"/>
      <c r="AS210" s="685"/>
      <c r="AT210" s="685"/>
    </row>
    <row r="211" spans="1:46" s="58" customFormat="1" ht="30.75" customHeight="1" thickBot="1" x14ac:dyDescent="0.3">
      <c r="A211" s="599"/>
      <c r="B211" s="600"/>
      <c r="C211" s="601"/>
      <c r="D211" s="841" t="s">
        <v>487</v>
      </c>
      <c r="E211" s="835" t="s">
        <v>239</v>
      </c>
      <c r="F211" s="723">
        <v>401</v>
      </c>
      <c r="G211" s="822">
        <v>2016</v>
      </c>
      <c r="H211" s="823">
        <v>2017</v>
      </c>
      <c r="I211" s="223">
        <f t="shared" si="19"/>
        <v>3000</v>
      </c>
      <c r="J211" s="215">
        <v>0</v>
      </c>
      <c r="K211" s="214">
        <v>0</v>
      </c>
      <c r="L211" s="340">
        <f t="shared" si="20"/>
        <v>2000</v>
      </c>
      <c r="M211" s="305">
        <v>0</v>
      </c>
      <c r="N211" s="312">
        <v>2000</v>
      </c>
      <c r="O211" s="306">
        <v>0</v>
      </c>
      <c r="P211" s="217">
        <v>0</v>
      </c>
      <c r="Q211" s="214">
        <v>0</v>
      </c>
      <c r="R211" s="449">
        <v>1000</v>
      </c>
      <c r="S211" s="320">
        <v>0</v>
      </c>
      <c r="T211" s="217">
        <v>0</v>
      </c>
      <c r="U211" s="218">
        <v>0</v>
      </c>
      <c r="V211" s="319">
        <v>0</v>
      </c>
      <c r="W211" s="320">
        <v>0</v>
      </c>
      <c r="X211" s="217">
        <v>0</v>
      </c>
      <c r="Y211" s="214">
        <v>0</v>
      </c>
      <c r="Z211" s="326">
        <v>0</v>
      </c>
      <c r="AA211" s="320">
        <v>0</v>
      </c>
      <c r="AB211" s="217">
        <v>0</v>
      </c>
      <c r="AC211" s="218">
        <v>0</v>
      </c>
      <c r="AD211" s="219">
        <v>0</v>
      </c>
      <c r="AE211" s="685"/>
      <c r="AF211" s="685"/>
      <c r="AG211" s="685"/>
      <c r="AH211" s="685"/>
      <c r="AI211" s="685"/>
      <c r="AJ211" s="685"/>
      <c r="AK211" s="685"/>
      <c r="AL211" s="685"/>
      <c r="AM211" s="685"/>
      <c r="AN211" s="685"/>
      <c r="AO211" s="685"/>
      <c r="AP211" s="685"/>
      <c r="AQ211" s="685"/>
      <c r="AR211" s="685"/>
      <c r="AS211" s="685"/>
      <c r="AT211" s="685"/>
    </row>
    <row r="212" spans="1:46" s="43" customFormat="1" ht="23.1" customHeight="1" thickBot="1" x14ac:dyDescent="0.3">
      <c r="A212" s="763"/>
      <c r="B212" s="600"/>
      <c r="C212" s="601"/>
      <c r="D212" s="816" t="s">
        <v>488</v>
      </c>
      <c r="E212" s="1380"/>
      <c r="F212" s="1381"/>
      <c r="G212" s="1381"/>
      <c r="H212" s="1381"/>
      <c r="I212" s="1381"/>
      <c r="J212" s="1381"/>
      <c r="K212" s="1381"/>
      <c r="L212" s="1381"/>
      <c r="M212" s="1381"/>
      <c r="N212" s="1381"/>
      <c r="O212" s="1381"/>
      <c r="P212" s="1381"/>
      <c r="Q212" s="1381"/>
      <c r="R212" s="1381"/>
      <c r="S212" s="1381"/>
      <c r="T212" s="1381"/>
      <c r="U212" s="1381"/>
      <c r="V212" s="1381"/>
      <c r="W212" s="1381"/>
      <c r="X212" s="1381"/>
      <c r="Y212" s="1381"/>
      <c r="Z212" s="1381"/>
      <c r="AA212" s="1381"/>
      <c r="AB212" s="1381"/>
      <c r="AC212" s="1381"/>
      <c r="AD212" s="1382"/>
      <c r="AE212" s="685"/>
      <c r="AF212" s="685"/>
      <c r="AG212" s="685"/>
      <c r="AH212" s="685"/>
      <c r="AI212" s="685"/>
      <c r="AJ212" s="685"/>
      <c r="AK212" s="685"/>
      <c r="AL212" s="685"/>
      <c r="AM212" s="685"/>
      <c r="AN212" s="685"/>
      <c r="AO212" s="685"/>
      <c r="AP212" s="685"/>
      <c r="AQ212" s="685"/>
      <c r="AR212" s="685"/>
      <c r="AS212" s="685"/>
      <c r="AT212" s="685"/>
    </row>
    <row r="213" spans="1:46" s="43" customFormat="1" ht="23.1" customHeight="1" thickBot="1" x14ac:dyDescent="0.3">
      <c r="A213" s="763"/>
      <c r="B213" s="600"/>
      <c r="C213" s="601"/>
      <c r="D213" s="818" t="s">
        <v>489</v>
      </c>
      <c r="E213" s="815" t="s">
        <v>229</v>
      </c>
      <c r="F213" s="756">
        <v>405</v>
      </c>
      <c r="G213" s="756">
        <v>2016</v>
      </c>
      <c r="H213" s="804">
        <v>2017</v>
      </c>
      <c r="I213" s="828">
        <f>J213+K213+L213+SUM(R213:AD213)</f>
        <v>100000</v>
      </c>
      <c r="J213" s="672">
        <v>0</v>
      </c>
      <c r="K213" s="777">
        <v>10000</v>
      </c>
      <c r="L213" s="830">
        <f>M213+N213+O213+P213+Q213</f>
        <v>40000</v>
      </c>
      <c r="M213" s="778">
        <v>0</v>
      </c>
      <c r="N213" s="831">
        <v>40000</v>
      </c>
      <c r="O213" s="831">
        <v>0</v>
      </c>
      <c r="P213" s="671">
        <v>0</v>
      </c>
      <c r="Q213" s="777">
        <v>0</v>
      </c>
      <c r="R213" s="779">
        <v>50000</v>
      </c>
      <c r="S213" s="780">
        <v>0</v>
      </c>
      <c r="T213" s="671">
        <v>0</v>
      </c>
      <c r="U213" s="777">
        <v>0</v>
      </c>
      <c r="V213" s="779">
        <v>0</v>
      </c>
      <c r="W213" s="780">
        <v>0</v>
      </c>
      <c r="X213" s="671">
        <v>0</v>
      </c>
      <c r="Y213" s="777">
        <v>0</v>
      </c>
      <c r="Z213" s="779">
        <v>0</v>
      </c>
      <c r="AA213" s="780">
        <v>0</v>
      </c>
      <c r="AB213" s="671">
        <v>0</v>
      </c>
      <c r="AC213" s="777">
        <v>0</v>
      </c>
      <c r="AD213" s="829">
        <v>0</v>
      </c>
      <c r="AE213" s="685"/>
      <c r="AF213" s="685"/>
      <c r="AG213" s="685"/>
      <c r="AH213" s="685"/>
      <c r="AI213" s="685"/>
      <c r="AJ213" s="685"/>
      <c r="AK213" s="685"/>
      <c r="AL213" s="685"/>
      <c r="AM213" s="685"/>
      <c r="AN213" s="685"/>
      <c r="AO213" s="685"/>
      <c r="AP213" s="685"/>
      <c r="AQ213" s="685"/>
      <c r="AR213" s="685"/>
      <c r="AS213" s="685"/>
      <c r="AT213" s="685"/>
    </row>
    <row r="214" spans="1:46" s="43" customFormat="1" ht="30" customHeight="1" thickBot="1" x14ac:dyDescent="0.3">
      <c r="A214" s="764"/>
      <c r="B214" s="765"/>
      <c r="C214" s="766"/>
      <c r="D214" s="1345" t="s">
        <v>570</v>
      </c>
      <c r="E214" s="1427"/>
      <c r="F214" s="1427"/>
      <c r="G214" s="1427"/>
      <c r="H214" s="1428"/>
      <c r="I214" s="1139">
        <f t="shared" ref="I214:AD214" si="21">SUM(I160:I213)</f>
        <v>2177750</v>
      </c>
      <c r="J214" s="1139">
        <f t="shared" si="21"/>
        <v>27800</v>
      </c>
      <c r="K214" s="1139">
        <f t="shared" si="21"/>
        <v>40250</v>
      </c>
      <c r="L214" s="1139">
        <f t="shared" si="21"/>
        <v>498350</v>
      </c>
      <c r="M214" s="1139">
        <f t="shared" si="21"/>
        <v>0</v>
      </c>
      <c r="N214" s="1139">
        <f t="shared" si="21"/>
        <v>463300</v>
      </c>
      <c r="O214" s="1139">
        <f t="shared" si="21"/>
        <v>0</v>
      </c>
      <c r="P214" s="1139">
        <f t="shared" si="21"/>
        <v>0</v>
      </c>
      <c r="Q214" s="1139">
        <f t="shared" si="21"/>
        <v>35050</v>
      </c>
      <c r="R214" s="1139">
        <f t="shared" si="21"/>
        <v>490150</v>
      </c>
      <c r="S214" s="1139">
        <f t="shared" si="21"/>
        <v>0</v>
      </c>
      <c r="T214" s="1139">
        <f t="shared" si="21"/>
        <v>0</v>
      </c>
      <c r="U214" s="1139">
        <f t="shared" si="21"/>
        <v>50500</v>
      </c>
      <c r="V214" s="1139">
        <f t="shared" si="21"/>
        <v>438200</v>
      </c>
      <c r="W214" s="1139">
        <f t="shared" si="21"/>
        <v>0</v>
      </c>
      <c r="X214" s="1139">
        <f t="shared" si="21"/>
        <v>0</v>
      </c>
      <c r="Y214" s="1139">
        <f t="shared" si="21"/>
        <v>96000</v>
      </c>
      <c r="Z214" s="1139">
        <f t="shared" si="21"/>
        <v>486000</v>
      </c>
      <c r="AA214" s="1139">
        <f t="shared" si="21"/>
        <v>0</v>
      </c>
      <c r="AB214" s="1139">
        <f t="shared" si="21"/>
        <v>0</v>
      </c>
      <c r="AC214" s="1139">
        <f t="shared" si="21"/>
        <v>50500</v>
      </c>
      <c r="AD214" s="1139">
        <f t="shared" si="21"/>
        <v>0</v>
      </c>
      <c r="AE214" s="595"/>
      <c r="AF214" s="595"/>
      <c r="AG214" s="595"/>
      <c r="AH214" s="595"/>
      <c r="AI214" s="595"/>
      <c r="AJ214" s="595"/>
      <c r="AK214" s="595"/>
      <c r="AL214" s="595"/>
      <c r="AM214" s="595"/>
      <c r="AN214" s="595"/>
      <c r="AO214" s="595"/>
      <c r="AP214" s="595"/>
      <c r="AQ214" s="595"/>
      <c r="AR214" s="595"/>
      <c r="AS214" s="595"/>
      <c r="AT214" s="595"/>
    </row>
    <row r="215" spans="1:46" s="152" customFormat="1" ht="10.5" customHeight="1" x14ac:dyDescent="0.25">
      <c r="A215" s="394"/>
      <c r="B215" s="395"/>
      <c r="C215" s="396"/>
      <c r="D215" s="397"/>
      <c r="E215" s="270"/>
      <c r="F215" s="270"/>
      <c r="G215" s="270"/>
      <c r="H215" s="270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2"/>
      <c r="AC215" s="262"/>
      <c r="AD215" s="262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/>
      <c r="AR215" s="166"/>
      <c r="AS215" s="166"/>
      <c r="AT215" s="166"/>
    </row>
    <row r="216" spans="1:46" s="152" customFormat="1" ht="10.5" customHeight="1" x14ac:dyDescent="0.25">
      <c r="A216" s="394"/>
      <c r="B216" s="395"/>
      <c r="C216" s="396"/>
      <c r="D216" s="397"/>
      <c r="E216" s="270"/>
      <c r="F216" s="270"/>
      <c r="G216" s="270"/>
      <c r="H216" s="270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2"/>
      <c r="AC216" s="262"/>
      <c r="AD216" s="262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</row>
    <row r="217" spans="1:46" s="152" customFormat="1" ht="10.5" customHeight="1" x14ac:dyDescent="0.25">
      <c r="A217" s="394"/>
      <c r="B217" s="395"/>
      <c r="C217" s="396"/>
      <c r="D217" s="397"/>
      <c r="E217" s="270"/>
      <c r="F217" s="270"/>
      <c r="G217" s="270"/>
      <c r="H217" s="270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2"/>
      <c r="AC217" s="262"/>
      <c r="AD217" s="262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</row>
    <row r="218" spans="1:46" s="152" customFormat="1" ht="10.5" customHeight="1" x14ac:dyDescent="0.25">
      <c r="A218" s="394"/>
      <c r="B218" s="395"/>
      <c r="C218" s="396"/>
      <c r="D218" s="397"/>
      <c r="E218" s="270"/>
      <c r="F218" s="270"/>
      <c r="G218" s="270"/>
      <c r="H218" s="270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2"/>
      <c r="AC218" s="262"/>
      <c r="AD218" s="262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166"/>
      <c r="AO218" s="166"/>
      <c r="AP218" s="166"/>
      <c r="AQ218" s="166"/>
      <c r="AR218" s="166"/>
      <c r="AS218" s="166"/>
      <c r="AT218" s="166"/>
    </row>
    <row r="219" spans="1:46" s="152" customFormat="1" ht="10.5" customHeight="1" x14ac:dyDescent="0.25">
      <c r="A219" s="394"/>
      <c r="B219" s="395"/>
      <c r="C219" s="396"/>
      <c r="D219" s="397"/>
      <c r="E219" s="270"/>
      <c r="F219" s="270"/>
      <c r="G219" s="270"/>
      <c r="H219" s="270"/>
      <c r="I219" s="262"/>
      <c r="J219" s="262"/>
      <c r="K219" s="262"/>
      <c r="L219" s="262"/>
      <c r="M219" s="262"/>
      <c r="N219" s="262"/>
      <c r="O219" s="262"/>
      <c r="P219" s="262"/>
      <c r="Q219" s="262"/>
      <c r="R219" s="262"/>
      <c r="S219" s="262"/>
      <c r="T219" s="262"/>
      <c r="U219" s="262"/>
      <c r="V219" s="262"/>
      <c r="W219" s="262"/>
      <c r="X219" s="262"/>
      <c r="Y219" s="262"/>
      <c r="Z219" s="262"/>
      <c r="AA219" s="262"/>
      <c r="AB219" s="262"/>
      <c r="AC219" s="262"/>
      <c r="AD219" s="262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166"/>
      <c r="AO219" s="166"/>
      <c r="AP219" s="166"/>
      <c r="AQ219" s="166"/>
      <c r="AR219" s="166"/>
      <c r="AS219" s="166"/>
      <c r="AT219" s="166"/>
    </row>
    <row r="220" spans="1:46" s="152" customFormat="1" ht="10.5" customHeight="1" x14ac:dyDescent="0.25">
      <c r="A220" s="394"/>
      <c r="B220" s="395"/>
      <c r="C220" s="396"/>
      <c r="D220" s="397"/>
      <c r="E220" s="270"/>
      <c r="F220" s="270"/>
      <c r="G220" s="270"/>
      <c r="H220" s="270"/>
      <c r="I220" s="262"/>
      <c r="J220" s="262"/>
      <c r="K220" s="262"/>
      <c r="L220" s="262"/>
      <c r="M220" s="262"/>
      <c r="N220" s="262"/>
      <c r="O220" s="262"/>
      <c r="P220" s="262"/>
      <c r="Q220" s="262"/>
      <c r="R220" s="262"/>
      <c r="S220" s="262"/>
      <c r="T220" s="262"/>
      <c r="U220" s="262"/>
      <c r="V220" s="262"/>
      <c r="W220" s="262"/>
      <c r="X220" s="262"/>
      <c r="Y220" s="262"/>
      <c r="Z220" s="262"/>
      <c r="AA220" s="262"/>
      <c r="AB220" s="262"/>
      <c r="AC220" s="262"/>
      <c r="AD220" s="262"/>
      <c r="AE220" s="166"/>
      <c r="AF220" s="166"/>
      <c r="AG220" s="166"/>
      <c r="AH220" s="166"/>
      <c r="AI220" s="166"/>
      <c r="AJ220" s="166"/>
      <c r="AK220" s="166"/>
      <c r="AL220" s="166"/>
      <c r="AM220" s="166"/>
      <c r="AN220" s="166"/>
      <c r="AO220" s="166"/>
      <c r="AP220" s="166"/>
      <c r="AQ220" s="166"/>
      <c r="AR220" s="166"/>
      <c r="AS220" s="166"/>
      <c r="AT220" s="166"/>
    </row>
    <row r="221" spans="1:46" s="152" customFormat="1" ht="10.5" customHeight="1" x14ac:dyDescent="0.25">
      <c r="A221" s="394"/>
      <c r="B221" s="395"/>
      <c r="C221" s="396"/>
      <c r="D221" s="397"/>
      <c r="E221" s="270"/>
      <c r="F221" s="270"/>
      <c r="G221" s="270"/>
      <c r="H221" s="270"/>
      <c r="I221" s="262"/>
      <c r="J221" s="262"/>
      <c r="K221" s="262"/>
      <c r="L221" s="262"/>
      <c r="M221" s="262"/>
      <c r="N221" s="262"/>
      <c r="O221" s="262"/>
      <c r="P221" s="262"/>
      <c r="Q221" s="262"/>
      <c r="R221" s="262"/>
      <c r="S221" s="262"/>
      <c r="T221" s="262"/>
      <c r="U221" s="262"/>
      <c r="V221" s="262"/>
      <c r="W221" s="262"/>
      <c r="X221" s="262"/>
      <c r="Y221" s="262"/>
      <c r="Z221" s="262"/>
      <c r="AA221" s="262"/>
      <c r="AB221" s="262"/>
      <c r="AC221" s="262"/>
      <c r="AD221" s="262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</row>
    <row r="222" spans="1:46" s="152" customFormat="1" ht="10.5" customHeight="1" x14ac:dyDescent="0.25">
      <c r="A222" s="394"/>
      <c r="B222" s="395"/>
      <c r="C222" s="396"/>
      <c r="D222" s="397"/>
      <c r="E222" s="270"/>
      <c r="F222" s="270"/>
      <c r="G222" s="270"/>
      <c r="H222" s="270"/>
      <c r="I222" s="262"/>
      <c r="J222" s="262"/>
      <c r="K222" s="262"/>
      <c r="L222" s="262"/>
      <c r="M222" s="262"/>
      <c r="N222" s="262"/>
      <c r="O222" s="262"/>
      <c r="P222" s="262"/>
      <c r="Q222" s="262"/>
      <c r="R222" s="262"/>
      <c r="S222" s="262"/>
      <c r="T222" s="262"/>
      <c r="U222" s="262"/>
      <c r="V222" s="262"/>
      <c r="W222" s="262"/>
      <c r="X222" s="262"/>
      <c r="Y222" s="262"/>
      <c r="Z222" s="262"/>
      <c r="AA222" s="262"/>
      <c r="AB222" s="262"/>
      <c r="AC222" s="262"/>
      <c r="AD222" s="262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</row>
    <row r="223" spans="1:46" s="152" customFormat="1" ht="18.75" customHeight="1" x14ac:dyDescent="0.25">
      <c r="A223" s="394"/>
      <c r="B223" s="395"/>
      <c r="C223" s="396"/>
      <c r="D223" s="397"/>
      <c r="E223" s="270"/>
      <c r="F223" s="270"/>
      <c r="G223" s="270"/>
      <c r="H223" s="270"/>
      <c r="I223" s="262"/>
      <c r="J223" s="262"/>
      <c r="K223" s="262"/>
      <c r="L223" s="262"/>
      <c r="M223" s="262"/>
      <c r="N223" s="262"/>
      <c r="O223" s="262"/>
      <c r="P223" s="262"/>
      <c r="Q223" s="262"/>
      <c r="R223" s="262"/>
      <c r="S223" s="262"/>
      <c r="T223" s="262"/>
      <c r="U223" s="262"/>
      <c r="V223" s="262"/>
      <c r="W223" s="262"/>
      <c r="X223" s="262"/>
      <c r="Y223" s="262"/>
      <c r="Z223" s="262"/>
      <c r="AA223" s="262"/>
      <c r="AB223" s="262"/>
      <c r="AC223" s="1330" t="s">
        <v>40</v>
      </c>
      <c r="AD223" s="1330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</row>
    <row r="224" spans="1:46" ht="24.75" customHeight="1" x14ac:dyDescent="0.25">
      <c r="A224" s="6"/>
      <c r="D224" s="117" t="s">
        <v>127</v>
      </c>
      <c r="E224" s="177" t="s">
        <v>205</v>
      </c>
      <c r="F224" s="6"/>
      <c r="G224" s="6"/>
      <c r="H224" s="6"/>
      <c r="I224" s="15"/>
      <c r="J224" s="15"/>
      <c r="K224" s="15"/>
      <c r="L224" s="15"/>
      <c r="M224" s="15"/>
      <c r="N224" s="15"/>
      <c r="O224" s="15"/>
      <c r="P224" s="15"/>
      <c r="Q224" s="1"/>
      <c r="AD224" s="5" t="s">
        <v>87</v>
      </c>
    </row>
    <row r="225" spans="1:46" ht="15" customHeight="1" thickBot="1" x14ac:dyDescent="0.25">
      <c r="A225" s="1228" t="s">
        <v>154</v>
      </c>
      <c r="B225" s="1229"/>
      <c r="C225" s="1230"/>
      <c r="I225" s="7" t="s">
        <v>59</v>
      </c>
      <c r="J225" s="7" t="s">
        <v>60</v>
      </c>
      <c r="K225" s="7" t="s">
        <v>61</v>
      </c>
      <c r="L225" s="7" t="s">
        <v>62</v>
      </c>
      <c r="M225" s="7" t="s">
        <v>63</v>
      </c>
      <c r="N225" s="7" t="s">
        <v>64</v>
      </c>
      <c r="O225" s="7" t="s">
        <v>65</v>
      </c>
      <c r="P225" s="8" t="s">
        <v>66</v>
      </c>
      <c r="Q225" s="8" t="s">
        <v>67</v>
      </c>
      <c r="R225" s="8" t="s">
        <v>68</v>
      </c>
      <c r="S225" s="8" t="s">
        <v>69</v>
      </c>
      <c r="T225" s="8" t="s">
        <v>70</v>
      </c>
      <c r="U225" s="8" t="s">
        <v>73</v>
      </c>
      <c r="V225" s="8" t="s">
        <v>78</v>
      </c>
      <c r="W225" s="8" t="s">
        <v>86</v>
      </c>
      <c r="X225" s="8" t="s">
        <v>92</v>
      </c>
      <c r="Y225" s="8" t="s">
        <v>93</v>
      </c>
      <c r="Z225" s="8" t="s">
        <v>94</v>
      </c>
      <c r="AA225" s="8" t="s">
        <v>95</v>
      </c>
      <c r="AB225" s="7" t="s">
        <v>96</v>
      </c>
      <c r="AC225" s="7" t="s">
        <v>99</v>
      </c>
      <c r="AD225" s="7" t="s">
        <v>109</v>
      </c>
    </row>
    <row r="226" spans="1:46" ht="15.75" customHeight="1" thickBot="1" x14ac:dyDescent="0.25">
      <c r="A226" s="1231"/>
      <c r="B226" s="1232"/>
      <c r="C226" s="1233"/>
      <c r="D226" s="1252" t="s">
        <v>57</v>
      </c>
      <c r="E226" s="1274" t="s">
        <v>100</v>
      </c>
      <c r="F226" s="1276" t="s">
        <v>101</v>
      </c>
      <c r="G226" s="1278" t="s">
        <v>102</v>
      </c>
      <c r="H226" s="1279"/>
      <c r="I226" s="1250" t="s">
        <v>89</v>
      </c>
      <c r="J226" s="39" t="s">
        <v>98</v>
      </c>
      <c r="K226" s="39" t="s">
        <v>72</v>
      </c>
      <c r="L226" s="300" t="s">
        <v>71</v>
      </c>
      <c r="M226" s="1316" t="s">
        <v>181</v>
      </c>
      <c r="N226" s="1317"/>
      <c r="O226" s="1317"/>
      <c r="P226" s="1317"/>
      <c r="Q226" s="1318"/>
      <c r="R226" s="1293" t="s">
        <v>184</v>
      </c>
      <c r="S226" s="1294"/>
      <c r="T226" s="1294"/>
      <c r="U226" s="1294"/>
      <c r="V226" s="1294"/>
      <c r="W226" s="1294"/>
      <c r="X226" s="1294"/>
      <c r="Y226" s="1294"/>
      <c r="Z226" s="1294"/>
      <c r="AA226" s="1294"/>
      <c r="AB226" s="1294"/>
      <c r="AC226" s="1319"/>
      <c r="AD226" s="1248" t="s">
        <v>185</v>
      </c>
    </row>
    <row r="227" spans="1:46" ht="15.75" customHeight="1" x14ac:dyDescent="0.2">
      <c r="A227" s="1234" t="s">
        <v>105</v>
      </c>
      <c r="B227" s="1236" t="s">
        <v>106</v>
      </c>
      <c r="C227" s="1238" t="s">
        <v>107</v>
      </c>
      <c r="D227" s="1253"/>
      <c r="E227" s="1275"/>
      <c r="F227" s="1277"/>
      <c r="G227" s="1280" t="s">
        <v>103</v>
      </c>
      <c r="H227" s="1256" t="s">
        <v>104</v>
      </c>
      <c r="I227" s="1251"/>
      <c r="J227" s="1247" t="s">
        <v>187</v>
      </c>
      <c r="K227" s="1247" t="s">
        <v>186</v>
      </c>
      <c r="L227" s="1325" t="s">
        <v>180</v>
      </c>
      <c r="M227" s="1299" t="s">
        <v>182</v>
      </c>
      <c r="N227" s="1303" t="s">
        <v>110</v>
      </c>
      <c r="O227" s="1303" t="s">
        <v>111</v>
      </c>
      <c r="P227" s="1243" t="s">
        <v>81</v>
      </c>
      <c r="Q227" s="1245" t="s">
        <v>82</v>
      </c>
      <c r="R227" s="1321" t="s">
        <v>153</v>
      </c>
      <c r="S227" s="1312"/>
      <c r="T227" s="1312"/>
      <c r="U227" s="1322"/>
      <c r="V227" s="1321" t="s">
        <v>158</v>
      </c>
      <c r="W227" s="1312"/>
      <c r="X227" s="1312"/>
      <c r="Y227" s="1313"/>
      <c r="Z227" s="1312" t="s">
        <v>183</v>
      </c>
      <c r="AA227" s="1312"/>
      <c r="AB227" s="1312"/>
      <c r="AC227" s="1313"/>
      <c r="AD227" s="1249"/>
    </row>
    <row r="228" spans="1:46" ht="39" customHeight="1" thickBot="1" x14ac:dyDescent="0.25">
      <c r="A228" s="1235"/>
      <c r="B228" s="1237"/>
      <c r="C228" s="1239"/>
      <c r="D228" s="1254"/>
      <c r="E228" s="1323"/>
      <c r="F228" s="1324"/>
      <c r="G228" s="1309"/>
      <c r="H228" s="1310"/>
      <c r="I228" s="1315"/>
      <c r="J228" s="1311"/>
      <c r="K228" s="1311"/>
      <c r="L228" s="1326"/>
      <c r="M228" s="1300"/>
      <c r="N228" s="1320"/>
      <c r="O228" s="1304"/>
      <c r="P228" s="1305"/>
      <c r="Q228" s="1306"/>
      <c r="R228" s="317" t="s">
        <v>79</v>
      </c>
      <c r="S228" s="318" t="s">
        <v>88</v>
      </c>
      <c r="T228" s="174" t="s">
        <v>90</v>
      </c>
      <c r="U228" s="175" t="s">
        <v>91</v>
      </c>
      <c r="V228" s="322" t="s">
        <v>79</v>
      </c>
      <c r="W228" s="323" t="s">
        <v>88</v>
      </c>
      <c r="X228" s="174" t="s">
        <v>90</v>
      </c>
      <c r="Y228" s="175" t="s">
        <v>91</v>
      </c>
      <c r="Z228" s="322" t="s">
        <v>79</v>
      </c>
      <c r="AA228" s="323" t="s">
        <v>88</v>
      </c>
      <c r="AB228" s="174" t="s">
        <v>90</v>
      </c>
      <c r="AC228" s="176" t="s">
        <v>91</v>
      </c>
      <c r="AD228" s="1308"/>
    </row>
    <row r="229" spans="1:46" s="295" customFormat="1" ht="30" customHeight="1" thickBot="1" x14ac:dyDescent="0.25">
      <c r="A229" s="547"/>
      <c r="B229" s="548"/>
      <c r="C229" s="549"/>
      <c r="D229" s="758" t="s">
        <v>439</v>
      </c>
      <c r="E229" s="1380"/>
      <c r="F229" s="1381"/>
      <c r="G229" s="1381"/>
      <c r="H229" s="1381"/>
      <c r="I229" s="1381"/>
      <c r="J229" s="1381"/>
      <c r="K229" s="1381"/>
      <c r="L229" s="1381"/>
      <c r="M229" s="1381"/>
      <c r="N229" s="1381"/>
      <c r="O229" s="1381"/>
      <c r="P229" s="1381"/>
      <c r="Q229" s="1381"/>
      <c r="R229" s="1381"/>
      <c r="S229" s="1381"/>
      <c r="T229" s="1381"/>
      <c r="U229" s="1381"/>
      <c r="V229" s="1381"/>
      <c r="W229" s="1381"/>
      <c r="X229" s="1381"/>
      <c r="Y229" s="1381"/>
      <c r="Z229" s="1381"/>
      <c r="AA229" s="1381"/>
      <c r="AB229" s="1381"/>
      <c r="AC229" s="1381"/>
      <c r="AD229" s="1382"/>
      <c r="AE229" s="685"/>
      <c r="AF229" s="685"/>
      <c r="AG229" s="685"/>
      <c r="AH229" s="685"/>
      <c r="AI229" s="685"/>
      <c r="AJ229" s="685"/>
      <c r="AK229" s="685"/>
      <c r="AL229" s="685"/>
      <c r="AM229" s="685"/>
      <c r="AN229" s="685"/>
      <c r="AO229" s="685"/>
      <c r="AP229" s="685"/>
      <c r="AQ229" s="685"/>
      <c r="AR229" s="685"/>
      <c r="AS229" s="685"/>
      <c r="AT229" s="685"/>
    </row>
    <row r="230" spans="1:46" s="685" customFormat="1" ht="39" customHeight="1" thickBot="1" x14ac:dyDescent="0.3">
      <c r="A230" s="749"/>
      <c r="B230" s="750"/>
      <c r="C230" s="751"/>
      <c r="D230" s="842" t="s">
        <v>440</v>
      </c>
      <c r="E230" s="845" t="s">
        <v>239</v>
      </c>
      <c r="F230" s="193">
        <v>400</v>
      </c>
      <c r="G230" s="193">
        <v>2016</v>
      </c>
      <c r="H230" s="234">
        <v>2017</v>
      </c>
      <c r="I230" s="235">
        <f>J230+K230+L230+SUM(R230:AD230)</f>
        <v>11000</v>
      </c>
      <c r="J230" s="220">
        <v>0</v>
      </c>
      <c r="K230" s="236">
        <v>0</v>
      </c>
      <c r="L230" s="313">
        <f>M230+N230+O230+P230+Q230</f>
        <v>11000</v>
      </c>
      <c r="M230" s="314">
        <v>0</v>
      </c>
      <c r="N230" s="315">
        <v>11000</v>
      </c>
      <c r="O230" s="315">
        <v>0</v>
      </c>
      <c r="P230" s="221">
        <v>0</v>
      </c>
      <c r="Q230" s="236">
        <v>0</v>
      </c>
      <c r="R230" s="333">
        <v>0</v>
      </c>
      <c r="S230" s="334">
        <v>0</v>
      </c>
      <c r="T230" s="221">
        <v>0</v>
      </c>
      <c r="U230" s="236">
        <v>0</v>
      </c>
      <c r="V230" s="333">
        <v>0</v>
      </c>
      <c r="W230" s="334">
        <v>0</v>
      </c>
      <c r="X230" s="221">
        <v>0</v>
      </c>
      <c r="Y230" s="236">
        <v>0</v>
      </c>
      <c r="Z230" s="333">
        <v>0</v>
      </c>
      <c r="AA230" s="334">
        <v>0</v>
      </c>
      <c r="AB230" s="221">
        <v>0</v>
      </c>
      <c r="AC230" s="236">
        <v>0</v>
      </c>
      <c r="AD230" s="228">
        <v>0</v>
      </c>
    </row>
    <row r="231" spans="1:46" s="295" customFormat="1" ht="30" customHeight="1" thickBot="1" x14ac:dyDescent="0.25">
      <c r="A231" s="547"/>
      <c r="B231" s="548"/>
      <c r="C231" s="549"/>
      <c r="D231" s="443" t="s">
        <v>27</v>
      </c>
      <c r="E231" s="1380"/>
      <c r="F231" s="1381"/>
      <c r="G231" s="1381"/>
      <c r="H231" s="1381"/>
      <c r="I231" s="1381"/>
      <c r="J231" s="1381"/>
      <c r="K231" s="1381"/>
      <c r="L231" s="1381"/>
      <c r="M231" s="1381"/>
      <c r="N231" s="1381"/>
      <c r="O231" s="1381"/>
      <c r="P231" s="1381"/>
      <c r="Q231" s="1381"/>
      <c r="R231" s="1381"/>
      <c r="S231" s="1381"/>
      <c r="T231" s="1381"/>
      <c r="U231" s="1381"/>
      <c r="V231" s="1381"/>
      <c r="W231" s="1381"/>
      <c r="X231" s="1381"/>
      <c r="Y231" s="1381"/>
      <c r="Z231" s="1381"/>
      <c r="AA231" s="1381"/>
      <c r="AB231" s="1381"/>
      <c r="AC231" s="1381"/>
      <c r="AD231" s="1382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1:46" s="42" customFormat="1" ht="30" customHeight="1" thickBot="1" x14ac:dyDescent="0.3">
      <c r="A232" s="407"/>
      <c r="B232" s="408"/>
      <c r="C232" s="419"/>
      <c r="D232" s="842" t="s">
        <v>429</v>
      </c>
      <c r="E232" s="845" t="s">
        <v>275</v>
      </c>
      <c r="F232" s="193">
        <v>465</v>
      </c>
      <c r="G232" s="193">
        <v>2016</v>
      </c>
      <c r="H232" s="234">
        <v>2017</v>
      </c>
      <c r="I232" s="235">
        <f t="shared" ref="I232" si="22">J232+K232+L232+SUM(R232:AD232)</f>
        <v>10250</v>
      </c>
      <c r="J232" s="220">
        <v>0</v>
      </c>
      <c r="K232" s="236">
        <v>0</v>
      </c>
      <c r="L232" s="313">
        <f t="shared" ref="L232" si="23">M232+N232+O232+P232+Q232</f>
        <v>250</v>
      </c>
      <c r="M232" s="314">
        <v>0</v>
      </c>
      <c r="N232" s="315">
        <v>250</v>
      </c>
      <c r="O232" s="315">
        <v>0</v>
      </c>
      <c r="P232" s="221">
        <v>0</v>
      </c>
      <c r="Q232" s="236">
        <v>0</v>
      </c>
      <c r="R232" s="333">
        <v>10000</v>
      </c>
      <c r="S232" s="334">
        <v>0</v>
      </c>
      <c r="T232" s="221">
        <v>0</v>
      </c>
      <c r="U232" s="236">
        <v>0</v>
      </c>
      <c r="V232" s="333">
        <v>0</v>
      </c>
      <c r="W232" s="334">
        <v>0</v>
      </c>
      <c r="X232" s="221">
        <v>0</v>
      </c>
      <c r="Y232" s="236">
        <v>0</v>
      </c>
      <c r="Z232" s="333">
        <v>0</v>
      </c>
      <c r="AA232" s="334">
        <v>0</v>
      </c>
      <c r="AB232" s="221">
        <v>0</v>
      </c>
      <c r="AC232" s="236">
        <v>0</v>
      </c>
      <c r="AD232" s="228">
        <v>0</v>
      </c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</row>
    <row r="233" spans="1:46" s="295" customFormat="1" ht="30" customHeight="1" thickBot="1" x14ac:dyDescent="0.25">
      <c r="A233" s="547"/>
      <c r="B233" s="548"/>
      <c r="C233" s="549"/>
      <c r="D233" s="545" t="s">
        <v>28</v>
      </c>
      <c r="E233" s="1380"/>
      <c r="F233" s="1381"/>
      <c r="G233" s="1381"/>
      <c r="H233" s="1381"/>
      <c r="I233" s="1381"/>
      <c r="J233" s="1381"/>
      <c r="K233" s="1381"/>
      <c r="L233" s="1381"/>
      <c r="M233" s="1381"/>
      <c r="N233" s="1381"/>
      <c r="O233" s="1381"/>
      <c r="P233" s="1381"/>
      <c r="Q233" s="1381"/>
      <c r="R233" s="1381"/>
      <c r="S233" s="1381"/>
      <c r="T233" s="1381"/>
      <c r="U233" s="1381"/>
      <c r="V233" s="1381"/>
      <c r="W233" s="1381"/>
      <c r="X233" s="1381"/>
      <c r="Y233" s="1381"/>
      <c r="Z233" s="1381"/>
      <c r="AA233" s="1381"/>
      <c r="AB233" s="1381"/>
      <c r="AC233" s="1381"/>
      <c r="AD233" s="1382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1:46" s="42" customFormat="1" ht="30" customHeight="1" x14ac:dyDescent="0.25">
      <c r="A234" s="407"/>
      <c r="B234" s="408"/>
      <c r="C234" s="419"/>
      <c r="D234" s="754" t="s">
        <v>430</v>
      </c>
      <c r="E234" s="846" t="s">
        <v>229</v>
      </c>
      <c r="F234" s="847">
        <v>466</v>
      </c>
      <c r="G234" s="471">
        <v>2016</v>
      </c>
      <c r="H234" s="477">
        <v>2016</v>
      </c>
      <c r="I234" s="219">
        <f>J234+K234+L234+SUM(R234:AD234)</f>
        <v>644</v>
      </c>
      <c r="J234" s="215">
        <v>0</v>
      </c>
      <c r="K234" s="218">
        <v>0</v>
      </c>
      <c r="L234" s="301">
        <f>M234+N234+O234+P234+Q234</f>
        <v>644</v>
      </c>
      <c r="M234" s="305">
        <v>0</v>
      </c>
      <c r="N234" s="306">
        <v>644</v>
      </c>
      <c r="O234" s="306">
        <v>0</v>
      </c>
      <c r="P234" s="217">
        <v>0</v>
      </c>
      <c r="Q234" s="218">
        <v>0</v>
      </c>
      <c r="R234" s="319">
        <v>0</v>
      </c>
      <c r="S234" s="320">
        <v>0</v>
      </c>
      <c r="T234" s="217">
        <v>0</v>
      </c>
      <c r="U234" s="218">
        <v>0</v>
      </c>
      <c r="V234" s="319">
        <v>0</v>
      </c>
      <c r="W234" s="320">
        <v>0</v>
      </c>
      <c r="X234" s="217">
        <v>0</v>
      </c>
      <c r="Y234" s="218">
        <v>0</v>
      </c>
      <c r="Z234" s="319">
        <v>0</v>
      </c>
      <c r="AA234" s="320">
        <v>0</v>
      </c>
      <c r="AB234" s="217">
        <v>0</v>
      </c>
      <c r="AC234" s="218">
        <v>0</v>
      </c>
      <c r="AD234" s="216">
        <v>0</v>
      </c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</row>
    <row r="235" spans="1:46" s="42" customFormat="1" ht="30" customHeight="1" x14ac:dyDescent="0.25">
      <c r="A235" s="407"/>
      <c r="B235" s="408"/>
      <c r="C235" s="419"/>
      <c r="D235" s="843" t="s">
        <v>431</v>
      </c>
      <c r="E235" s="846" t="s">
        <v>229</v>
      </c>
      <c r="F235" s="847">
        <v>466</v>
      </c>
      <c r="G235" s="471">
        <v>2016</v>
      </c>
      <c r="H235" s="477">
        <v>2017</v>
      </c>
      <c r="I235" s="219">
        <f>J235+K235+L235+SUM(R235:AD235)</f>
        <v>2227</v>
      </c>
      <c r="J235" s="215">
        <v>0</v>
      </c>
      <c r="K235" s="218">
        <v>0</v>
      </c>
      <c r="L235" s="301">
        <f>M235+N235+O235+P235+Q235</f>
        <v>424</v>
      </c>
      <c r="M235" s="305">
        <v>0</v>
      </c>
      <c r="N235" s="306">
        <v>424</v>
      </c>
      <c r="O235" s="306">
        <v>0</v>
      </c>
      <c r="P235" s="217">
        <v>0</v>
      </c>
      <c r="Q235" s="218">
        <v>0</v>
      </c>
      <c r="R235" s="319">
        <v>1803</v>
      </c>
      <c r="S235" s="320">
        <v>0</v>
      </c>
      <c r="T235" s="217">
        <v>0</v>
      </c>
      <c r="U235" s="218">
        <v>0</v>
      </c>
      <c r="V235" s="319">
        <v>0</v>
      </c>
      <c r="W235" s="320">
        <v>0</v>
      </c>
      <c r="X235" s="217">
        <v>0</v>
      </c>
      <c r="Y235" s="218">
        <v>0</v>
      </c>
      <c r="Z235" s="319">
        <v>0</v>
      </c>
      <c r="AA235" s="320">
        <v>0</v>
      </c>
      <c r="AB235" s="217">
        <v>0</v>
      </c>
      <c r="AC235" s="218">
        <v>0</v>
      </c>
      <c r="AD235" s="216">
        <v>0</v>
      </c>
      <c r="AE235" s="467"/>
      <c r="AF235" s="467"/>
      <c r="AG235" s="467"/>
      <c r="AH235" s="467"/>
      <c r="AI235" s="467"/>
      <c r="AJ235" s="467"/>
      <c r="AK235" s="467"/>
      <c r="AL235" s="467"/>
      <c r="AM235" s="467"/>
      <c r="AN235" s="467"/>
      <c r="AO235" s="467"/>
      <c r="AP235" s="467"/>
      <c r="AQ235" s="467"/>
      <c r="AR235" s="467"/>
      <c r="AS235" s="467"/>
      <c r="AT235" s="467"/>
    </row>
    <row r="236" spans="1:46" s="42" customFormat="1" ht="30" customHeight="1" thickBot="1" x14ac:dyDescent="0.3">
      <c r="A236" s="407"/>
      <c r="B236" s="408"/>
      <c r="C236" s="419"/>
      <c r="D236" s="754" t="s">
        <v>432</v>
      </c>
      <c r="E236" s="846" t="s">
        <v>229</v>
      </c>
      <c r="F236" s="847">
        <v>466</v>
      </c>
      <c r="G236" s="847">
        <v>2016</v>
      </c>
      <c r="H236" s="848">
        <v>2016</v>
      </c>
      <c r="I236" s="219">
        <f t="shared" ref="I236" si="24">J236+K236+L236+SUM(R236:AD236)</f>
        <v>800</v>
      </c>
      <c r="J236" s="215">
        <v>0</v>
      </c>
      <c r="K236" s="218">
        <v>0</v>
      </c>
      <c r="L236" s="301">
        <f t="shared" ref="L236" si="25">M236+N236+O236+P236+Q236</f>
        <v>800</v>
      </c>
      <c r="M236" s="305">
        <v>0</v>
      </c>
      <c r="N236" s="306">
        <v>800</v>
      </c>
      <c r="O236" s="306"/>
      <c r="P236" s="217"/>
      <c r="Q236" s="218"/>
      <c r="R236" s="319">
        <v>0</v>
      </c>
      <c r="S236" s="320">
        <v>0</v>
      </c>
      <c r="T236" s="217">
        <v>0</v>
      </c>
      <c r="U236" s="218">
        <v>0</v>
      </c>
      <c r="V236" s="319">
        <v>0</v>
      </c>
      <c r="W236" s="320">
        <v>0</v>
      </c>
      <c r="X236" s="217">
        <v>0</v>
      </c>
      <c r="Y236" s="218">
        <v>0</v>
      </c>
      <c r="Z236" s="319">
        <v>0</v>
      </c>
      <c r="AA236" s="320">
        <v>0</v>
      </c>
      <c r="AB236" s="217">
        <v>0</v>
      </c>
      <c r="AC236" s="218">
        <v>0</v>
      </c>
      <c r="AD236" s="216">
        <v>0</v>
      </c>
      <c r="AE236" s="467"/>
      <c r="AF236" s="467"/>
      <c r="AG236" s="467"/>
      <c r="AH236" s="467"/>
      <c r="AI236" s="467"/>
      <c r="AJ236" s="467"/>
      <c r="AK236" s="467"/>
      <c r="AL236" s="467"/>
      <c r="AM236" s="467"/>
      <c r="AN236" s="467"/>
      <c r="AO236" s="467"/>
      <c r="AP236" s="467"/>
      <c r="AQ236" s="467"/>
      <c r="AR236" s="467"/>
      <c r="AS236" s="467"/>
      <c r="AT236" s="467"/>
    </row>
    <row r="237" spans="1:46" s="295" customFormat="1" ht="30" customHeight="1" thickBot="1" x14ac:dyDescent="0.25">
      <c r="A237" s="547"/>
      <c r="B237" s="548"/>
      <c r="C237" s="549"/>
      <c r="D237" s="443" t="s">
        <v>29</v>
      </c>
      <c r="E237" s="1380"/>
      <c r="F237" s="1381"/>
      <c r="G237" s="1381"/>
      <c r="H237" s="1381"/>
      <c r="I237" s="1381"/>
      <c r="J237" s="1381"/>
      <c r="K237" s="1381"/>
      <c r="L237" s="1381"/>
      <c r="M237" s="1381"/>
      <c r="N237" s="1381"/>
      <c r="O237" s="1381"/>
      <c r="P237" s="1381"/>
      <c r="Q237" s="1381"/>
      <c r="R237" s="1381"/>
      <c r="S237" s="1381"/>
      <c r="T237" s="1381"/>
      <c r="U237" s="1381"/>
      <c r="V237" s="1381"/>
      <c r="W237" s="1381"/>
      <c r="X237" s="1381"/>
      <c r="Y237" s="1381"/>
      <c r="Z237" s="1381"/>
      <c r="AA237" s="1381"/>
      <c r="AB237" s="1381"/>
      <c r="AC237" s="1381"/>
      <c r="AD237" s="1382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1:46" s="42" customFormat="1" ht="30" customHeight="1" x14ac:dyDescent="0.25">
      <c r="A238" s="407"/>
      <c r="B238" s="408"/>
      <c r="C238" s="419"/>
      <c r="D238" s="755" t="s">
        <v>433</v>
      </c>
      <c r="E238" s="846" t="s">
        <v>237</v>
      </c>
      <c r="F238" s="847">
        <v>464</v>
      </c>
      <c r="G238" s="471">
        <v>2016</v>
      </c>
      <c r="H238" s="477">
        <v>2016</v>
      </c>
      <c r="I238" s="219">
        <f>J238+K238+L238+SUM(R238:AD238)</f>
        <v>1091</v>
      </c>
      <c r="J238" s="215">
        <v>0</v>
      </c>
      <c r="K238" s="218">
        <v>0</v>
      </c>
      <c r="L238" s="301">
        <f>M238+N238+O238+P238+Q238</f>
        <v>1091</v>
      </c>
      <c r="M238" s="305">
        <v>0</v>
      </c>
      <c r="N238" s="306">
        <v>1091</v>
      </c>
      <c r="O238" s="306">
        <v>0</v>
      </c>
      <c r="P238" s="217">
        <v>0</v>
      </c>
      <c r="Q238" s="218">
        <v>0</v>
      </c>
      <c r="R238" s="319">
        <v>0</v>
      </c>
      <c r="S238" s="320">
        <v>0</v>
      </c>
      <c r="T238" s="217">
        <v>0</v>
      </c>
      <c r="U238" s="218">
        <v>0</v>
      </c>
      <c r="V238" s="319">
        <v>0</v>
      </c>
      <c r="W238" s="320">
        <v>0</v>
      </c>
      <c r="X238" s="217">
        <v>0</v>
      </c>
      <c r="Y238" s="218">
        <v>0</v>
      </c>
      <c r="Z238" s="319">
        <v>0</v>
      </c>
      <c r="AA238" s="320">
        <v>0</v>
      </c>
      <c r="AB238" s="217">
        <v>0</v>
      </c>
      <c r="AC238" s="218">
        <v>0</v>
      </c>
      <c r="AD238" s="216">
        <v>0</v>
      </c>
      <c r="AE238" s="467"/>
      <c r="AF238" s="467"/>
      <c r="AG238" s="467"/>
      <c r="AH238" s="467"/>
      <c r="AI238" s="467"/>
      <c r="AJ238" s="467"/>
      <c r="AK238" s="467"/>
      <c r="AL238" s="467"/>
      <c r="AM238" s="467"/>
      <c r="AN238" s="467"/>
      <c r="AO238" s="467"/>
      <c r="AP238" s="467"/>
      <c r="AQ238" s="467"/>
      <c r="AR238" s="467"/>
      <c r="AS238" s="467"/>
      <c r="AT238" s="467"/>
    </row>
    <row r="239" spans="1:46" s="42" customFormat="1" ht="30" customHeight="1" x14ac:dyDescent="0.25">
      <c r="A239" s="407"/>
      <c r="B239" s="408"/>
      <c r="C239" s="419"/>
      <c r="D239" s="754" t="s">
        <v>434</v>
      </c>
      <c r="E239" s="846" t="s">
        <v>237</v>
      </c>
      <c r="F239" s="847">
        <v>464</v>
      </c>
      <c r="G239" s="471">
        <v>2016</v>
      </c>
      <c r="H239" s="477">
        <v>2016</v>
      </c>
      <c r="I239" s="219">
        <f>J239+K239+L239+SUM(R239:AD239)</f>
        <v>330</v>
      </c>
      <c r="J239" s="215">
        <v>0</v>
      </c>
      <c r="K239" s="218">
        <v>0</v>
      </c>
      <c r="L239" s="301">
        <f>M239+N239+O239+P239+Q239</f>
        <v>330</v>
      </c>
      <c r="M239" s="305">
        <v>0</v>
      </c>
      <c r="N239" s="306">
        <v>330</v>
      </c>
      <c r="O239" s="306">
        <v>0</v>
      </c>
      <c r="P239" s="217">
        <v>0</v>
      </c>
      <c r="Q239" s="218">
        <v>0</v>
      </c>
      <c r="R239" s="319">
        <v>0</v>
      </c>
      <c r="S239" s="320">
        <v>0</v>
      </c>
      <c r="T239" s="217">
        <v>0</v>
      </c>
      <c r="U239" s="218">
        <v>0</v>
      </c>
      <c r="V239" s="319">
        <v>0</v>
      </c>
      <c r="W239" s="320">
        <v>0</v>
      </c>
      <c r="X239" s="217">
        <v>0</v>
      </c>
      <c r="Y239" s="218">
        <v>0</v>
      </c>
      <c r="Z239" s="319">
        <v>0</v>
      </c>
      <c r="AA239" s="320">
        <v>0</v>
      </c>
      <c r="AB239" s="217">
        <v>0</v>
      </c>
      <c r="AC239" s="218">
        <v>0</v>
      </c>
      <c r="AD239" s="216">
        <v>0</v>
      </c>
      <c r="AE239" s="467"/>
      <c r="AF239" s="467"/>
      <c r="AG239" s="467"/>
      <c r="AH239" s="467"/>
      <c r="AI239" s="467"/>
      <c r="AJ239" s="467"/>
      <c r="AK239" s="467"/>
      <c r="AL239" s="467"/>
      <c r="AM239" s="467"/>
      <c r="AN239" s="467"/>
      <c r="AO239" s="467"/>
      <c r="AP239" s="467"/>
      <c r="AQ239" s="467"/>
      <c r="AR239" s="467"/>
      <c r="AS239" s="467"/>
      <c r="AT239" s="467"/>
    </row>
    <row r="240" spans="1:46" s="42" customFormat="1" ht="30" customHeight="1" thickBot="1" x14ac:dyDescent="0.3">
      <c r="A240" s="407"/>
      <c r="B240" s="408"/>
      <c r="C240" s="419"/>
      <c r="D240" s="755" t="s">
        <v>435</v>
      </c>
      <c r="E240" s="846" t="s">
        <v>237</v>
      </c>
      <c r="F240" s="847">
        <v>464</v>
      </c>
      <c r="G240" s="471">
        <v>2016</v>
      </c>
      <c r="H240" s="477">
        <v>2016</v>
      </c>
      <c r="I240" s="219">
        <f>J240+K240+L240+SUM(R240:AD240)</f>
        <v>76</v>
      </c>
      <c r="J240" s="215">
        <v>0</v>
      </c>
      <c r="K240" s="218">
        <v>0</v>
      </c>
      <c r="L240" s="301">
        <f>M240+N240+O240+P240+Q240</f>
        <v>76</v>
      </c>
      <c r="M240" s="305">
        <v>0</v>
      </c>
      <c r="N240" s="306">
        <v>76</v>
      </c>
      <c r="O240" s="306">
        <v>0</v>
      </c>
      <c r="P240" s="217">
        <v>0</v>
      </c>
      <c r="Q240" s="218">
        <v>0</v>
      </c>
      <c r="R240" s="319"/>
      <c r="S240" s="320">
        <v>0</v>
      </c>
      <c r="T240" s="217">
        <v>0</v>
      </c>
      <c r="U240" s="218">
        <v>0</v>
      </c>
      <c r="V240" s="319">
        <v>0</v>
      </c>
      <c r="W240" s="320">
        <v>0</v>
      </c>
      <c r="X240" s="217">
        <v>0</v>
      </c>
      <c r="Y240" s="218">
        <v>0</v>
      </c>
      <c r="Z240" s="319">
        <v>0</v>
      </c>
      <c r="AA240" s="320">
        <v>0</v>
      </c>
      <c r="AB240" s="217">
        <v>0</v>
      </c>
      <c r="AC240" s="218">
        <v>0</v>
      </c>
      <c r="AD240" s="216">
        <v>0</v>
      </c>
      <c r="AE240" s="467"/>
      <c r="AF240" s="467"/>
      <c r="AG240" s="467"/>
      <c r="AH240" s="467"/>
      <c r="AI240" s="467"/>
      <c r="AJ240" s="467"/>
      <c r="AK240" s="467"/>
      <c r="AL240" s="467"/>
      <c r="AM240" s="467"/>
      <c r="AN240" s="467"/>
      <c r="AO240" s="467"/>
      <c r="AP240" s="467"/>
      <c r="AQ240" s="467"/>
      <c r="AR240" s="467"/>
      <c r="AS240" s="467"/>
      <c r="AT240" s="467"/>
    </row>
    <row r="241" spans="1:46" s="295" customFormat="1" ht="30" customHeight="1" thickBot="1" x14ac:dyDescent="0.25">
      <c r="A241" s="547"/>
      <c r="B241" s="548"/>
      <c r="C241" s="549"/>
      <c r="D241" s="443" t="s">
        <v>34</v>
      </c>
      <c r="E241" s="1380"/>
      <c r="F241" s="1381"/>
      <c r="G241" s="1381"/>
      <c r="H241" s="1381"/>
      <c r="I241" s="1381"/>
      <c r="J241" s="1381"/>
      <c r="K241" s="1381"/>
      <c r="L241" s="1381"/>
      <c r="M241" s="1381"/>
      <c r="N241" s="1381"/>
      <c r="O241" s="1381"/>
      <c r="P241" s="1381"/>
      <c r="Q241" s="1381"/>
      <c r="R241" s="1381"/>
      <c r="S241" s="1381"/>
      <c r="T241" s="1381"/>
      <c r="U241" s="1381"/>
      <c r="V241" s="1381"/>
      <c r="W241" s="1381"/>
      <c r="X241" s="1381"/>
      <c r="Y241" s="1381"/>
      <c r="Z241" s="1381"/>
      <c r="AA241" s="1381"/>
      <c r="AB241" s="1381"/>
      <c r="AC241" s="1381"/>
      <c r="AD241" s="1382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1:46" s="42" customFormat="1" ht="30" customHeight="1" x14ac:dyDescent="0.25">
      <c r="A242" s="547"/>
      <c r="B242" s="548"/>
      <c r="C242" s="549"/>
      <c r="D242" s="505" t="s">
        <v>436</v>
      </c>
      <c r="E242" s="181" t="s">
        <v>239</v>
      </c>
      <c r="F242" s="182">
        <v>467</v>
      </c>
      <c r="G242" s="182">
        <v>2015</v>
      </c>
      <c r="H242" s="233">
        <v>2016</v>
      </c>
      <c r="I242" s="219">
        <f>J242+K242+L242+SUM(R242:AD242)</f>
        <v>1350</v>
      </c>
      <c r="J242" s="215">
        <v>0</v>
      </c>
      <c r="K242" s="232">
        <v>350</v>
      </c>
      <c r="L242" s="310">
        <f>M242+N242+O242+P242+Q242</f>
        <v>1000</v>
      </c>
      <c r="M242" s="305">
        <v>0</v>
      </c>
      <c r="N242" s="309">
        <v>1000</v>
      </c>
      <c r="O242" s="306">
        <v>0</v>
      </c>
      <c r="P242" s="217">
        <v>0</v>
      </c>
      <c r="Q242" s="218">
        <v>0</v>
      </c>
      <c r="R242" s="324">
        <v>0</v>
      </c>
      <c r="S242" s="320">
        <v>0</v>
      </c>
      <c r="T242" s="217">
        <v>0</v>
      </c>
      <c r="U242" s="218">
        <v>0</v>
      </c>
      <c r="V242" s="319">
        <v>0</v>
      </c>
      <c r="W242" s="320">
        <v>0</v>
      </c>
      <c r="X242" s="217">
        <v>0</v>
      </c>
      <c r="Y242" s="218">
        <v>0</v>
      </c>
      <c r="Z242" s="319">
        <v>0</v>
      </c>
      <c r="AA242" s="320">
        <v>0</v>
      </c>
      <c r="AB242" s="217">
        <v>0</v>
      </c>
      <c r="AC242" s="218">
        <v>0</v>
      </c>
      <c r="AD242" s="216">
        <v>0</v>
      </c>
      <c r="AE242" s="467"/>
      <c r="AF242" s="467"/>
      <c r="AG242" s="467"/>
      <c r="AH242" s="467"/>
      <c r="AI242" s="467"/>
      <c r="AJ242" s="467"/>
      <c r="AK242" s="467"/>
      <c r="AL242" s="467"/>
      <c r="AM242" s="467"/>
      <c r="AN242" s="467"/>
      <c r="AO242" s="467"/>
      <c r="AP242" s="467"/>
      <c r="AQ242" s="467"/>
      <c r="AR242" s="467"/>
      <c r="AS242" s="467"/>
      <c r="AT242" s="467"/>
    </row>
    <row r="243" spans="1:46" s="42" customFormat="1" ht="30" customHeight="1" x14ac:dyDescent="0.25">
      <c r="A243" s="547"/>
      <c r="B243" s="548"/>
      <c r="C243" s="549"/>
      <c r="D243" s="754" t="s">
        <v>437</v>
      </c>
      <c r="E243" s="53" t="s">
        <v>239</v>
      </c>
      <c r="F243" s="54">
        <v>467</v>
      </c>
      <c r="G243" s="54">
        <v>2016</v>
      </c>
      <c r="H243" s="197">
        <v>2016</v>
      </c>
      <c r="I243" s="219">
        <f>J243+K243+L243+SUM(R243:AD243)</f>
        <v>700</v>
      </c>
      <c r="J243" s="215">
        <v>0</v>
      </c>
      <c r="K243" s="218">
        <v>0</v>
      </c>
      <c r="L243" s="307">
        <f>M243+N243+O243+P243+Q243</f>
        <v>700</v>
      </c>
      <c r="M243" s="305">
        <v>0</v>
      </c>
      <c r="N243" s="306">
        <v>700</v>
      </c>
      <c r="O243" s="306">
        <v>0</v>
      </c>
      <c r="P243" s="217">
        <v>0</v>
      </c>
      <c r="Q243" s="218">
        <v>0</v>
      </c>
      <c r="R243" s="324">
        <v>0</v>
      </c>
      <c r="S243" s="320">
        <v>0</v>
      </c>
      <c r="T243" s="217">
        <v>0</v>
      </c>
      <c r="U243" s="218">
        <v>0</v>
      </c>
      <c r="V243" s="319">
        <v>0</v>
      </c>
      <c r="W243" s="320">
        <v>0</v>
      </c>
      <c r="X243" s="217">
        <v>0</v>
      </c>
      <c r="Y243" s="218">
        <v>0</v>
      </c>
      <c r="Z243" s="319">
        <v>0</v>
      </c>
      <c r="AA243" s="320">
        <v>0</v>
      </c>
      <c r="AB243" s="217">
        <v>0</v>
      </c>
      <c r="AC243" s="218">
        <v>0</v>
      </c>
      <c r="AD243" s="216">
        <v>0</v>
      </c>
      <c r="AE243" s="467"/>
      <c r="AF243" s="467"/>
      <c r="AG243" s="467"/>
      <c r="AH243" s="467"/>
      <c r="AI243" s="467"/>
      <c r="AJ243" s="467"/>
      <c r="AK243" s="467"/>
      <c r="AL243" s="467"/>
      <c r="AM243" s="467"/>
      <c r="AN243" s="467"/>
      <c r="AO243" s="467"/>
      <c r="AP243" s="467"/>
      <c r="AQ243" s="467"/>
      <c r="AR243" s="467"/>
      <c r="AS243" s="467"/>
      <c r="AT243" s="467"/>
    </row>
    <row r="244" spans="1:46" s="42" customFormat="1" ht="30" customHeight="1" thickBot="1" x14ac:dyDescent="0.3">
      <c r="A244" s="550"/>
      <c r="B244" s="551"/>
      <c r="C244" s="552"/>
      <c r="D244" s="844" t="s">
        <v>438</v>
      </c>
      <c r="E244" s="815" t="s">
        <v>239</v>
      </c>
      <c r="F244" s="756">
        <v>467</v>
      </c>
      <c r="G244" s="756">
        <v>2015</v>
      </c>
      <c r="H244" s="757">
        <v>2017</v>
      </c>
      <c r="I244" s="222">
        <f t="shared" ref="I244" si="26">J244+K244+L244+SUM(R244:AD244)</f>
        <v>2350</v>
      </c>
      <c r="J244" s="215">
        <v>0</v>
      </c>
      <c r="K244" s="218">
        <v>300</v>
      </c>
      <c r="L244" s="307">
        <f t="shared" ref="L244" si="27">M244+N244+O244+P244+Q244</f>
        <v>50</v>
      </c>
      <c r="M244" s="305">
        <v>0</v>
      </c>
      <c r="N244" s="306">
        <v>0</v>
      </c>
      <c r="O244" s="306">
        <v>0</v>
      </c>
      <c r="P244" s="217">
        <v>0</v>
      </c>
      <c r="Q244" s="218">
        <v>50</v>
      </c>
      <c r="R244" s="319">
        <v>2000</v>
      </c>
      <c r="S244" s="320">
        <v>0</v>
      </c>
      <c r="T244" s="217">
        <v>0</v>
      </c>
      <c r="U244" s="218">
        <v>0</v>
      </c>
      <c r="V244" s="319">
        <v>0</v>
      </c>
      <c r="W244" s="320">
        <v>0</v>
      </c>
      <c r="X244" s="217">
        <v>0</v>
      </c>
      <c r="Y244" s="218">
        <v>0</v>
      </c>
      <c r="Z244" s="319">
        <v>0</v>
      </c>
      <c r="AA244" s="320">
        <v>0</v>
      </c>
      <c r="AB244" s="217">
        <v>0</v>
      </c>
      <c r="AC244" s="218">
        <v>0</v>
      </c>
      <c r="AD244" s="216">
        <v>0</v>
      </c>
      <c r="AE244" s="467"/>
      <c r="AF244" s="467"/>
      <c r="AG244" s="467"/>
      <c r="AH244" s="467"/>
      <c r="AI244" s="467"/>
      <c r="AJ244" s="467"/>
      <c r="AK244" s="467"/>
      <c r="AL244" s="467"/>
      <c r="AM244" s="467"/>
      <c r="AN244" s="467"/>
      <c r="AO244" s="467"/>
      <c r="AP244" s="467"/>
      <c r="AQ244" s="467"/>
      <c r="AR244" s="467"/>
      <c r="AS244" s="467"/>
      <c r="AT244" s="467"/>
    </row>
    <row r="245" spans="1:46" s="43" customFormat="1" ht="30" customHeight="1" thickBot="1" x14ac:dyDescent="0.3">
      <c r="A245" s="288"/>
      <c r="B245" s="289"/>
      <c r="C245" s="290"/>
      <c r="D245" s="1345" t="s">
        <v>572</v>
      </c>
      <c r="E245" s="1346"/>
      <c r="F245" s="1346"/>
      <c r="G245" s="1346"/>
      <c r="H245" s="1347"/>
      <c r="I245" s="1139">
        <f>SUM(I229:I244)</f>
        <v>30818</v>
      </c>
      <c r="J245" s="1139">
        <f t="shared" ref="J245:AD245" si="28">SUM(J229:J244)</f>
        <v>0</v>
      </c>
      <c r="K245" s="1139">
        <f t="shared" si="28"/>
        <v>650</v>
      </c>
      <c r="L245" s="1139">
        <f t="shared" si="28"/>
        <v>16365</v>
      </c>
      <c r="M245" s="1139">
        <f t="shared" si="28"/>
        <v>0</v>
      </c>
      <c r="N245" s="1139">
        <f t="shared" si="28"/>
        <v>16315</v>
      </c>
      <c r="O245" s="1139">
        <f t="shared" si="28"/>
        <v>0</v>
      </c>
      <c r="P245" s="1139">
        <f t="shared" si="28"/>
        <v>0</v>
      </c>
      <c r="Q245" s="1139">
        <f t="shared" si="28"/>
        <v>50</v>
      </c>
      <c r="R245" s="1139">
        <f t="shared" si="28"/>
        <v>13803</v>
      </c>
      <c r="S245" s="1139">
        <f t="shared" si="28"/>
        <v>0</v>
      </c>
      <c r="T245" s="1139">
        <f t="shared" si="28"/>
        <v>0</v>
      </c>
      <c r="U245" s="1139">
        <f t="shared" si="28"/>
        <v>0</v>
      </c>
      <c r="V245" s="1139">
        <f t="shared" si="28"/>
        <v>0</v>
      </c>
      <c r="W245" s="1139">
        <f t="shared" si="28"/>
        <v>0</v>
      </c>
      <c r="X245" s="1139">
        <f t="shared" si="28"/>
        <v>0</v>
      </c>
      <c r="Y245" s="1139">
        <f t="shared" si="28"/>
        <v>0</v>
      </c>
      <c r="Z245" s="1139">
        <f t="shared" si="28"/>
        <v>0</v>
      </c>
      <c r="AA245" s="1139">
        <f t="shared" si="28"/>
        <v>0</v>
      </c>
      <c r="AB245" s="1139">
        <f t="shared" si="28"/>
        <v>0</v>
      </c>
      <c r="AC245" s="1139">
        <f t="shared" si="28"/>
        <v>0</v>
      </c>
      <c r="AD245" s="1139">
        <f t="shared" si="28"/>
        <v>0</v>
      </c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1:46" s="4" customFormat="1" ht="15.95" customHeight="1" x14ac:dyDescent="0.25">
      <c r="A246" s="68"/>
      <c r="B246" s="68"/>
      <c r="C246" s="68"/>
      <c r="D246" s="25" t="s">
        <v>83</v>
      </c>
      <c r="E246" s="202"/>
      <c r="F246" s="202"/>
      <c r="G246" s="202"/>
      <c r="H246" s="202"/>
      <c r="I246" s="10" t="s">
        <v>74</v>
      </c>
      <c r="J246" s="85" t="s">
        <v>108</v>
      </c>
      <c r="K246" s="17" t="s">
        <v>84</v>
      </c>
      <c r="L246" s="17"/>
      <c r="M246" s="17" t="s">
        <v>115</v>
      </c>
      <c r="N246" s="85"/>
      <c r="O246" s="85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78"/>
      <c r="AA246" s="75"/>
      <c r="AB246" s="75"/>
      <c r="AC246" s="76"/>
      <c r="AD246" s="1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1:46" s="4" customFormat="1" ht="15.95" customHeight="1" x14ac:dyDescent="0.25">
      <c r="A247" s="58"/>
      <c r="B247" s="58"/>
      <c r="C247" s="58"/>
      <c r="D247" s="13"/>
      <c r="E247" s="203"/>
      <c r="F247" s="203"/>
      <c r="G247" s="203"/>
      <c r="H247" s="203"/>
      <c r="I247" s="12" t="s">
        <v>75</v>
      </c>
      <c r="J247" s="20" t="s">
        <v>108</v>
      </c>
      <c r="K247" s="18" t="s">
        <v>85</v>
      </c>
      <c r="L247" s="18"/>
      <c r="M247" s="18" t="s">
        <v>112</v>
      </c>
      <c r="N247" s="20"/>
      <c r="O247" s="20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80"/>
      <c r="AA247" s="76"/>
      <c r="AB247" s="76"/>
      <c r="AC247" s="76"/>
      <c r="AD247" s="16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1:46" s="3" customFormat="1" ht="15.95" customHeight="1" x14ac:dyDescent="0.25">
      <c r="A248" s="65"/>
      <c r="B248" s="66"/>
      <c r="C248" s="67"/>
      <c r="D248" s="81"/>
      <c r="E248" s="203"/>
      <c r="F248" s="203"/>
      <c r="G248" s="203"/>
      <c r="H248" s="203"/>
      <c r="I248" s="12" t="s">
        <v>76</v>
      </c>
      <c r="J248" s="20" t="s">
        <v>108</v>
      </c>
      <c r="K248" s="21" t="s">
        <v>221</v>
      </c>
      <c r="L248" s="18"/>
      <c r="M248" s="20"/>
      <c r="N248" s="20"/>
      <c r="O248" s="20"/>
      <c r="P248" s="21"/>
      <c r="Q248" s="79"/>
      <c r="R248" s="79"/>
      <c r="S248" s="79"/>
      <c r="T248" s="79"/>
      <c r="U248" s="79"/>
      <c r="V248" s="79"/>
      <c r="W248" s="79"/>
      <c r="X248" s="79"/>
      <c r="Y248" s="79"/>
      <c r="Z248" s="82"/>
      <c r="AA248" s="9"/>
      <c r="AB248" s="9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1:46" s="3" customFormat="1" ht="15.95" customHeight="1" thickBot="1" x14ac:dyDescent="0.3">
      <c r="A249" s="4"/>
      <c r="B249" s="66"/>
      <c r="C249" s="67"/>
      <c r="D249" s="83"/>
      <c r="E249" s="204"/>
      <c r="F249" s="204"/>
      <c r="G249" s="204"/>
      <c r="H249" s="204"/>
      <c r="I249" s="11" t="s">
        <v>77</v>
      </c>
      <c r="J249" s="22" t="s">
        <v>108</v>
      </c>
      <c r="K249" s="23" t="s">
        <v>222</v>
      </c>
      <c r="L249" s="24"/>
      <c r="M249" s="22"/>
      <c r="N249" s="22"/>
      <c r="O249" s="22"/>
      <c r="P249" s="23"/>
      <c r="Q249" s="35"/>
      <c r="R249" s="35"/>
      <c r="S249" s="35"/>
      <c r="T249" s="35"/>
      <c r="U249" s="35"/>
      <c r="V249" s="35"/>
      <c r="W249" s="35"/>
      <c r="X249" s="35"/>
      <c r="Y249" s="35"/>
      <c r="Z249" s="14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1:46" ht="17.25" customHeight="1" x14ac:dyDescent="0.25">
      <c r="AC250" s="1330"/>
      <c r="AD250" s="1330"/>
    </row>
    <row r="251" spans="1:46" s="272" customFormat="1" ht="7.5" customHeight="1" x14ac:dyDescent="0.25">
      <c r="A251" s="68"/>
      <c r="B251" s="68"/>
      <c r="C251" s="68"/>
      <c r="D251" s="271"/>
      <c r="E251" s="271"/>
      <c r="F251" s="271"/>
      <c r="G251" s="271"/>
      <c r="H251" s="271"/>
      <c r="I251" s="398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133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</row>
    <row r="252" spans="1:46" x14ac:dyDescent="0.2"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</row>
  </sheetData>
  <mergeCells count="208">
    <mergeCell ref="R156:AC156"/>
    <mergeCell ref="AD156:AD158"/>
    <mergeCell ref="O157:O158"/>
    <mergeCell ref="P157:P158"/>
    <mergeCell ref="Q157:Q158"/>
    <mergeCell ref="R157:U157"/>
    <mergeCell ref="E22:AD22"/>
    <mergeCell ref="E61:AD61"/>
    <mergeCell ref="D30:H30"/>
    <mergeCell ref="R58:AC58"/>
    <mergeCell ref="AC153:AD153"/>
    <mergeCell ref="D21:H21"/>
    <mergeCell ref="D75:H75"/>
    <mergeCell ref="D80:H80"/>
    <mergeCell ref="D89:H89"/>
    <mergeCell ref="D108:H108"/>
    <mergeCell ref="E81:AD81"/>
    <mergeCell ref="D105:H105"/>
    <mergeCell ref="Z97:AC97"/>
    <mergeCell ref="AC93:AD93"/>
    <mergeCell ref="AD96:AD98"/>
    <mergeCell ref="N97:N98"/>
    <mergeCell ref="O97:O98"/>
    <mergeCell ref="P97:P98"/>
    <mergeCell ref="Q97:Q98"/>
    <mergeCell ref="R97:U97"/>
    <mergeCell ref="V97:Y97"/>
    <mergeCell ref="B227:B228"/>
    <mergeCell ref="C227:C228"/>
    <mergeCell ref="G226:H226"/>
    <mergeCell ref="I226:I228"/>
    <mergeCell ref="D226:D228"/>
    <mergeCell ref="E226:E228"/>
    <mergeCell ref="H227:H228"/>
    <mergeCell ref="A225:C226"/>
    <mergeCell ref="F226:F228"/>
    <mergeCell ref="A227:A228"/>
    <mergeCell ref="G227:G228"/>
    <mergeCell ref="A11:C12"/>
    <mergeCell ref="D12:D14"/>
    <mergeCell ref="E12:E14"/>
    <mergeCell ref="F12:F14"/>
    <mergeCell ref="A13:A14"/>
    <mergeCell ref="B13:B14"/>
    <mergeCell ref="R4:AC4"/>
    <mergeCell ref="G12:H12"/>
    <mergeCell ref="I12:I14"/>
    <mergeCell ref="L5:L6"/>
    <mergeCell ref="M5:M6"/>
    <mergeCell ref="Q5:Q6"/>
    <mergeCell ref="R5:U5"/>
    <mergeCell ref="V5:Y5"/>
    <mergeCell ref="Z5:AC5"/>
    <mergeCell ref="E7:AD7"/>
    <mergeCell ref="C13:C14"/>
    <mergeCell ref="K13:K14"/>
    <mergeCell ref="J13:J14"/>
    <mergeCell ref="L13:L14"/>
    <mergeCell ref="V13:Y13"/>
    <mergeCell ref="M13:M14"/>
    <mergeCell ref="AC1:AD1"/>
    <mergeCell ref="A3:C4"/>
    <mergeCell ref="D4:D6"/>
    <mergeCell ref="E4:E6"/>
    <mergeCell ref="F4:F6"/>
    <mergeCell ref="G4:H4"/>
    <mergeCell ref="N5:N6"/>
    <mergeCell ref="O5:O6"/>
    <mergeCell ref="C5:C6"/>
    <mergeCell ref="G5:G6"/>
    <mergeCell ref="AD4:AD6"/>
    <mergeCell ref="A5:A6"/>
    <mergeCell ref="B5:B6"/>
    <mergeCell ref="H5:H6"/>
    <mergeCell ref="J5:J6"/>
    <mergeCell ref="P5:P6"/>
    <mergeCell ref="I4:I6"/>
    <mergeCell ref="M4:Q4"/>
    <mergeCell ref="K5:K6"/>
    <mergeCell ref="AC250:AD250"/>
    <mergeCell ref="D245:H245"/>
    <mergeCell ref="E99:AD99"/>
    <mergeCell ref="E76:AD76"/>
    <mergeCell ref="AD12:AD14"/>
    <mergeCell ref="H13:H14"/>
    <mergeCell ref="M12:Q12"/>
    <mergeCell ref="G13:G14"/>
    <mergeCell ref="M58:Q58"/>
    <mergeCell ref="R12:AC12"/>
    <mergeCell ref="N13:N14"/>
    <mergeCell ref="O13:O14"/>
    <mergeCell ref="P13:P14"/>
    <mergeCell ref="Q13:Q14"/>
    <mergeCell ref="R13:U13"/>
    <mergeCell ref="Z13:AC13"/>
    <mergeCell ref="M227:M228"/>
    <mergeCell ref="R226:AC226"/>
    <mergeCell ref="E15:AD15"/>
    <mergeCell ref="D214:H214"/>
    <mergeCell ref="E229:AD229"/>
    <mergeCell ref="G157:G158"/>
    <mergeCell ref="H157:H158"/>
    <mergeCell ref="J157:J158"/>
    <mergeCell ref="A57:C58"/>
    <mergeCell ref="D58:D60"/>
    <mergeCell ref="E58:E60"/>
    <mergeCell ref="F58:F60"/>
    <mergeCell ref="A59:A60"/>
    <mergeCell ref="B59:B60"/>
    <mergeCell ref="C59:C60"/>
    <mergeCell ref="AC55:AD55"/>
    <mergeCell ref="AD58:AD60"/>
    <mergeCell ref="I58:I60"/>
    <mergeCell ref="H59:H60"/>
    <mergeCell ref="G58:H58"/>
    <mergeCell ref="Q59:Q60"/>
    <mergeCell ref="G59:G60"/>
    <mergeCell ref="N59:N60"/>
    <mergeCell ref="O59:O60"/>
    <mergeCell ref="P59:P60"/>
    <mergeCell ref="V59:Y59"/>
    <mergeCell ref="K59:K60"/>
    <mergeCell ref="M59:M60"/>
    <mergeCell ref="R59:U59"/>
    <mergeCell ref="L59:L60"/>
    <mergeCell ref="Z59:AC59"/>
    <mergeCell ref="J59:J60"/>
    <mergeCell ref="E241:AD241"/>
    <mergeCell ref="E237:AD237"/>
    <mergeCell ref="E233:AD233"/>
    <mergeCell ref="E106:AD106"/>
    <mergeCell ref="V227:Y227"/>
    <mergeCell ref="Z227:AC227"/>
    <mergeCell ref="O227:O228"/>
    <mergeCell ref="K227:K228"/>
    <mergeCell ref="E109:AD109"/>
    <mergeCell ref="D116:H116"/>
    <mergeCell ref="R227:U227"/>
    <mergeCell ref="P227:P228"/>
    <mergeCell ref="Q227:Q228"/>
    <mergeCell ref="J227:J228"/>
    <mergeCell ref="L227:L228"/>
    <mergeCell ref="M226:Q226"/>
    <mergeCell ref="E231:AD231"/>
    <mergeCell ref="V157:Y157"/>
    <mergeCell ref="AD226:AD228"/>
    <mergeCell ref="N227:N228"/>
    <mergeCell ref="E159:AD159"/>
    <mergeCell ref="E212:AD212"/>
    <mergeCell ref="Z157:AC157"/>
    <mergeCell ref="AC223:AD223"/>
    <mergeCell ref="A97:A98"/>
    <mergeCell ref="B97:B98"/>
    <mergeCell ref="C97:C98"/>
    <mergeCell ref="G97:G98"/>
    <mergeCell ref="H97:H98"/>
    <mergeCell ref="J97:J98"/>
    <mergeCell ref="K97:K98"/>
    <mergeCell ref="L97:L98"/>
    <mergeCell ref="M97:M98"/>
    <mergeCell ref="Q196:Q197"/>
    <mergeCell ref="R196:U196"/>
    <mergeCell ref="A95:C96"/>
    <mergeCell ref="D96:D98"/>
    <mergeCell ref="E96:E98"/>
    <mergeCell ref="F96:F98"/>
    <mergeCell ref="G96:H96"/>
    <mergeCell ref="I96:I98"/>
    <mergeCell ref="M96:Q96"/>
    <mergeCell ref="R96:AC96"/>
    <mergeCell ref="A157:A158"/>
    <mergeCell ref="B157:B158"/>
    <mergeCell ref="C157:C158"/>
    <mergeCell ref="K157:K158"/>
    <mergeCell ref="L157:L158"/>
    <mergeCell ref="M157:M158"/>
    <mergeCell ref="F156:F158"/>
    <mergeCell ref="G156:H156"/>
    <mergeCell ref="I156:I158"/>
    <mergeCell ref="M156:Q156"/>
    <mergeCell ref="A155:C156"/>
    <mergeCell ref="D156:D158"/>
    <mergeCell ref="E156:E158"/>
    <mergeCell ref="N157:N158"/>
    <mergeCell ref="V196:Y196"/>
    <mergeCell ref="Z196:AC196"/>
    <mergeCell ref="AC192:AD192"/>
    <mergeCell ref="A194:C195"/>
    <mergeCell ref="D195:D197"/>
    <mergeCell ref="E195:E197"/>
    <mergeCell ref="F195:F197"/>
    <mergeCell ref="G195:H195"/>
    <mergeCell ref="I195:I197"/>
    <mergeCell ref="M195:Q195"/>
    <mergeCell ref="R195:AC195"/>
    <mergeCell ref="AD195:AD197"/>
    <mergeCell ref="A196:A197"/>
    <mergeCell ref="B196:B197"/>
    <mergeCell ref="C196:C197"/>
    <mergeCell ref="G196:G197"/>
    <mergeCell ref="H196:H197"/>
    <mergeCell ref="J196:J197"/>
    <mergeCell ref="K196:K197"/>
    <mergeCell ref="L196:L197"/>
    <mergeCell ref="M196:M197"/>
    <mergeCell ref="N196:N197"/>
    <mergeCell ref="O196:O197"/>
    <mergeCell ref="P196:P197"/>
  </mergeCells>
  <phoneticPr fontId="38" type="noConversion"/>
  <pageMargins left="0" right="0" top="0.98425196850393704" bottom="0.19685039370078741" header="0.59055118110236227" footer="0.19685039370078741"/>
  <pageSetup paperSize="9" scale="47" fitToHeight="0" orientation="landscape" r:id="rId1"/>
  <headerFooter alignWithMargins="0">
    <oddHeader>&amp;C&amp;"Arial,Tučné"&amp;28Požadavky na kapitálový rozpočet statutárního města Ostravy pro rok 2016 a kapitálový výhled na léta 2017-2019</oddHeader>
  </headerFooter>
  <rowBreaks count="5" manualBreakCount="5">
    <brk id="54" min="3" max="29" man="1"/>
    <brk id="92" min="3" max="29" man="1"/>
    <brk id="151" min="3" max="29" man="1"/>
    <brk id="222" min="3" max="29" man="1"/>
    <brk id="249" max="16383" man="1"/>
  </rowBreaks>
  <ignoredErrors>
    <ignoredError sqref="I8:I9 I16:I20 I23:I29 I62:I74 I77:I79 I82:I88 I100:I104 I107 I110:I115 I198:I211 I213 I230 I232 I234:I236 I238:I240 I242:I244 I160:I19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13</vt:i4>
      </vt:variant>
    </vt:vector>
  </HeadingPairs>
  <TitlesOfParts>
    <vt:vector size="28" baseType="lpstr">
      <vt:lpstr>VZOR</vt:lpstr>
      <vt:lpstr>Obsah</vt:lpstr>
      <vt:lpstr>Sumář</vt:lpstr>
      <vt:lpstr>DOP</vt:lpstr>
      <vt:lpstr>OSR</vt:lpstr>
      <vt:lpstr>IT</vt:lpstr>
      <vt:lpstr>HO</vt:lpstr>
      <vt:lpstr>Kult+Sport </vt:lpstr>
      <vt:lpstr>SVZV</vt:lpstr>
      <vt:lpstr>MO</vt:lpstr>
      <vt:lpstr>KP</vt:lpstr>
      <vt:lpstr>OŽP</vt:lpstr>
      <vt:lpstr>ÚHA</vt:lpstr>
      <vt:lpstr>OI</vt:lpstr>
      <vt:lpstr>List2</vt:lpstr>
      <vt:lpstr>VZOR!Názvy_tisku</vt:lpstr>
      <vt:lpstr>DOP!Oblast_tisku</vt:lpstr>
      <vt:lpstr>HO!Oblast_tisku</vt:lpstr>
      <vt:lpstr>IT!Oblast_tisku</vt:lpstr>
      <vt:lpstr>KP!Oblast_tisku</vt:lpstr>
      <vt:lpstr>'Kult+Sport '!Oblast_tisku</vt:lpstr>
      <vt:lpstr>MO!Oblast_tisku</vt:lpstr>
      <vt:lpstr>OI!Oblast_tisku</vt:lpstr>
      <vt:lpstr>OSR!Oblast_tisku</vt:lpstr>
      <vt:lpstr>OŽP!Oblast_tisku</vt:lpstr>
      <vt:lpstr>SVZV!Oblast_tisku</vt:lpstr>
      <vt:lpstr>ÚHA!Oblast_tisku</vt:lpstr>
      <vt:lpstr>VZOR!Oblast_tisku</vt:lpstr>
    </vt:vector>
  </TitlesOfParts>
  <Company>Statutární Město Ostrava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preinstaled user</dc:creator>
  <cp:lastModifiedBy>Lindovská Jana</cp:lastModifiedBy>
  <cp:lastPrinted>2015-10-07T08:52:40Z</cp:lastPrinted>
  <dcterms:created xsi:type="dcterms:W3CDTF">2002-08-29T08:35:48Z</dcterms:created>
  <dcterms:modified xsi:type="dcterms:W3CDTF">2015-11-20T11:29:33Z</dcterms:modified>
</cp:coreProperties>
</file>